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K:\LOCALGVT\2024\COSTREPT\Exhibit Values\internet\"/>
    </mc:Choice>
  </mc:AlternateContent>
  <xr:revisionPtr revIDLastSave="0" documentId="13_ncr:1_{A8A45E47-4ED6-4102-A436-3CDE1C8A1EE6}" xr6:coauthVersionLast="47" xr6:coauthVersionMax="47" xr10:uidLastSave="{00000000-0000-0000-0000-000000000000}"/>
  <bookViews>
    <workbookView xWindow="-28920" yWindow="-120" windowWidth="29040" windowHeight="15720" firstSheet="1" activeTab="1" xr2:uid="{3D0788A4-1238-48CE-801B-0A185383FAA4}"/>
  </bookViews>
  <sheets>
    <sheet name="COVER" sheetId="26" r:id="rId1"/>
    <sheet name="Amended Report" sheetId="25" r:id="rId2"/>
    <sheet name="Table of Contents" sheetId="20" r:id="rId3"/>
    <sheet name="Exhibit A" sheetId="24" r:id="rId4"/>
    <sheet name="Exhibit B" sheetId="18" r:id="rId5"/>
    <sheet name="Exhibit B1" sheetId="17" r:id="rId6"/>
    <sheet name="Exhibit B2" sheetId="16" r:id="rId7"/>
    <sheet name="Exhibit C" sheetId="15" r:id="rId8"/>
    <sheet name="Exhibit C1" sheetId="14" r:id="rId9"/>
    <sheet name="Exhibit C2" sheetId="13" r:id="rId10"/>
    <sheet name="Exhibit C3" sheetId="12" r:id="rId11"/>
    <sheet name="Exhibit C4" sheetId="11" r:id="rId12"/>
    <sheet name="Exhibit C5" sheetId="10" r:id="rId13"/>
    <sheet name="Exhibit C6" sheetId="9" r:id="rId14"/>
    <sheet name="Exhibit C7" sheetId="8" r:id="rId15"/>
    <sheet name="Exhibit C8" sheetId="7" r:id="rId16"/>
    <sheet name="Exhibit D" sheetId="5" r:id="rId17"/>
    <sheet name="Exhibit E" sheetId="4" r:id="rId18"/>
    <sheet name="Exhibit F" sheetId="3" r:id="rId19"/>
    <sheet name="Exhibit G" sheetId="2" r:id="rId20"/>
    <sheet name="Exhibit H" sheetId="1" r:id="rId21"/>
  </sheets>
  <externalReferences>
    <externalReference r:id="rId22"/>
    <externalReference r:id="rId23"/>
  </externalReferences>
  <definedNames>
    <definedName name="__123Graph_A" localSheetId="0" hidden="1">'[1]Exhibit D'!#REF!</definedName>
    <definedName name="__123Graph_A" localSheetId="3" hidden="1">'[2]Exhibit D'!#REF!</definedName>
    <definedName name="__123Graph_A" localSheetId="7" hidden="1">'Exhibit C'!$C$155:$C$194</definedName>
    <definedName name="__123Graph_A" localSheetId="10" hidden="1">'Exhibit C3'!$A$3:$A$3</definedName>
    <definedName name="__123Graph_A" localSheetId="2" hidden="1">#REF!</definedName>
    <definedName name="__123Graph_A" hidden="1">'Exhibit D'!#REF!</definedName>
    <definedName name="__123Graph_B" localSheetId="0" hidden="1">'[1]Exhibit D'!#REF!</definedName>
    <definedName name="__123Graph_B" localSheetId="3" hidden="1">'[2]Exhibit D'!#REF!</definedName>
    <definedName name="__123Graph_B" localSheetId="7" hidden="1">'Exhibit C'!#REF!</definedName>
    <definedName name="__123Graph_B" localSheetId="2" hidden="1">#REF!</definedName>
    <definedName name="__123Graph_B" hidden="1">'Exhibit D'!#REF!</definedName>
    <definedName name="__123Graph_C" localSheetId="7" hidden="1">'Exhibit C'!$D$155:$D$194</definedName>
    <definedName name="__123Graph_C" localSheetId="2" hidden="1">#REF!</definedName>
    <definedName name="__123Graph_C" hidden="1">'Exhibit D'!$C$4:$C$44</definedName>
    <definedName name="__123Graph_D" localSheetId="0" hidden="1">'[1]Exhibit D'!#REF!</definedName>
    <definedName name="__123Graph_D" localSheetId="3" hidden="1">'[2]Exhibit D'!#REF!</definedName>
    <definedName name="__123Graph_D" localSheetId="7" hidden="1">'Exhibit C'!$E$155:$E$194</definedName>
    <definedName name="__123Graph_D" localSheetId="2" hidden="1">#REF!</definedName>
    <definedName name="__123Graph_D" hidden="1">'Exhibit D'!#REF!</definedName>
    <definedName name="__123Graph_E" localSheetId="7" hidden="1">'Exhibit C'!$F$155:$F$194</definedName>
    <definedName name="__123Graph_E" localSheetId="2" hidden="1">#REF!</definedName>
    <definedName name="__123Graph_E" hidden="1">'Exhibit D'!$D$4:$D$44</definedName>
    <definedName name="__123Graph_F" localSheetId="0" hidden="1">'[1]Exhibit D'!#REF!</definedName>
    <definedName name="__123Graph_F" localSheetId="3" hidden="1">'[2]Exhibit D'!#REF!</definedName>
    <definedName name="__123Graph_F" localSheetId="7" hidden="1">'Exhibit C'!#REF!</definedName>
    <definedName name="__123Graph_F" localSheetId="2" hidden="1">#REF!</definedName>
    <definedName name="__123Graph_F" hidden="1">'Exhibit D'!#REF!</definedName>
    <definedName name="__123Graph_X" localSheetId="0" hidden="1">'[1]Exhibit D'!#REF!</definedName>
    <definedName name="__123Graph_X" localSheetId="3" hidden="1">'[2]Exhibit D'!#REF!</definedName>
    <definedName name="__123Graph_X" localSheetId="7" hidden="1">'Exhibit C'!#REF!</definedName>
    <definedName name="__123Graph_X" localSheetId="2" hidden="1">#REF!</definedName>
    <definedName name="__123Graph_X" hidden="1">'Exhibit D'!#REF!</definedName>
    <definedName name="_Fill" localSheetId="0" hidden="1">'[1]Exhibit C2'!#REF!</definedName>
    <definedName name="_Fill" localSheetId="3" hidden="1">'[2]Exhibit C2'!#REF!</definedName>
    <definedName name="_Fill" localSheetId="5" hidden="1">'Exhibit B1'!#REF!</definedName>
    <definedName name="_Fill" localSheetId="7" hidden="1">'Exhibit C'!#REF!</definedName>
    <definedName name="_Fill" localSheetId="8" hidden="1">'Exhibit C1'!#REF!</definedName>
    <definedName name="_Fill" localSheetId="2" hidden="1">#REF!</definedName>
    <definedName name="_Fill" hidden="1">'Exhibit C2'!#REF!</definedName>
    <definedName name="_xlnm._FilterDatabase" localSheetId="5" hidden="1">'Exhibit B1'!$A$53:$M$149</definedName>
    <definedName name="_xlnm._FilterDatabase" localSheetId="9" hidden="1">'Exhibit C2'!$A$6:$W$45</definedName>
    <definedName name="_xlnm._FilterDatabase" localSheetId="10" hidden="1">'Exhibit C3'!$A$6:$AO$45</definedName>
    <definedName name="_xlnm._FilterDatabase" localSheetId="11" hidden="1">'Exhibit C4'!$A$53:$AB$149</definedName>
    <definedName name="_xlnm._FilterDatabase" localSheetId="12" hidden="1">'Exhibit C5'!$A$53:$AX$149</definedName>
    <definedName name="_xlnm._FilterDatabase" localSheetId="13" hidden="1">'Exhibit C6'!$A$6:$AR$45</definedName>
    <definedName name="_xlnm._FilterDatabase" localSheetId="14" hidden="1">'Exhibit C7'!$A$53:$Z$149</definedName>
    <definedName name="_xlnm._FilterDatabase" localSheetId="15" hidden="1">'Exhibit C8'!$A$53:$Z$149</definedName>
    <definedName name="_xlnm._FilterDatabase" localSheetId="16" hidden="1">'Exhibit D'!$A$6:$Y$45</definedName>
    <definedName name="_Regression_Int" localSheetId="3"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xlnm.Print_Area" localSheetId="1">'Amended Report'!$A$1:$O$9</definedName>
    <definedName name="_xlnm.Print_Area" localSheetId="0">COVER!$A$1:$P$44</definedName>
    <definedName name="_xlnm.Print_Area" localSheetId="3">'Exhibit A'!$A$1:$AA$211</definedName>
    <definedName name="_xlnm.Print_Area" localSheetId="4">'Exhibit B'!$A$1:$AH$202</definedName>
    <definedName name="_xlnm.Print_Area" localSheetId="5">'Exhibit B1'!$A$1:$N$202</definedName>
    <definedName name="_xlnm.Print_Area" localSheetId="6">'Exhibit B2'!$A$1:$S$201</definedName>
    <definedName name="_xlnm.Print_Area" localSheetId="7">'Exhibit C'!$A$1:$AN$200</definedName>
    <definedName name="_xlnm.Print_Area" localSheetId="8">'Exhibit C1'!$A$1:$AC$202</definedName>
    <definedName name="_xlnm.Print_Area" localSheetId="9">'Exhibit C2'!$A$1:$T$203</definedName>
    <definedName name="_xlnm.Print_Area" localSheetId="10">'Exhibit C3'!$A$1:$AH$202</definedName>
    <definedName name="_xlnm.Print_Area" localSheetId="11">'Exhibit C4'!$A$1:$W$202</definedName>
    <definedName name="_xlnm.Print_Area" localSheetId="12">'Exhibit C5'!$A$1:$Y$201</definedName>
    <definedName name="_xlnm.Print_Area" localSheetId="13">'Exhibit C6'!$A$1:$AJ$202</definedName>
    <definedName name="_xlnm.Print_Area" localSheetId="14">'Exhibit C7'!$A$1:$V$200</definedName>
    <definedName name="_xlnm.Print_Area" localSheetId="15">'Exhibit C8'!$A$1:$V$202</definedName>
    <definedName name="_xlnm.Print_Area" localSheetId="16">'Exhibit D'!$A$1:$R$201</definedName>
    <definedName name="_xlnm.Print_Area" localSheetId="17">'Exhibit E'!$A$1:$R$202</definedName>
    <definedName name="_xlnm.Print_Area" localSheetId="18">'Exhibit F'!$A$1:$S$202</definedName>
    <definedName name="_xlnm.Print_Area" localSheetId="19">'Exhibit G'!$A$1:$P$201</definedName>
    <definedName name="_xlnm.Print_Area" localSheetId="20">'Exhibit H'!$A$1:$L$150</definedName>
    <definedName name="_xlnm.Print_Area" localSheetId="2">'Table of Contents'!$A$1:$E$24</definedName>
    <definedName name="Print_Area_MI" localSheetId="3">'Exhibit A'!$A$1:$V$206</definedName>
    <definedName name="Print_Area_MI" localSheetId="11">'Exhibit C4'!$B$1:$X$213</definedName>
    <definedName name="Print_Area_MI" localSheetId="15">'Exhibit C8'!$A$1:$V$197</definedName>
    <definedName name="Print_Area_MI" localSheetId="16">'Exhibit D'!$A$1:$R$212</definedName>
    <definedName name="Print_Area_MI" localSheetId="17">'Exhibit E'!$A$1:$R$213</definedName>
    <definedName name="Print_Area_MI" localSheetId="2">#REF!</definedName>
    <definedName name="Print_Area_MI">'Exhibit G'!$A$1:$O$214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6" i="14" l="1"/>
  <c r="AF6" i="14"/>
  <c r="AE6" i="14"/>
  <c r="L194" i="2"/>
  <c r="G194" i="2"/>
  <c r="N194" i="2" s="1"/>
  <c r="O194" i="2" s="1"/>
  <c r="L193" i="2"/>
  <c r="G193" i="2"/>
  <c r="N193" i="2" s="1"/>
  <c r="O193" i="2" s="1"/>
  <c r="L192" i="2"/>
  <c r="G192" i="2"/>
  <c r="N192" i="2" s="1"/>
  <c r="O192" i="2" s="1"/>
  <c r="L191" i="2"/>
  <c r="G191" i="2"/>
  <c r="N191" i="2" s="1"/>
  <c r="O191" i="2" s="1"/>
  <c r="L190" i="2"/>
  <c r="G190" i="2"/>
  <c r="N190" i="2" s="1"/>
  <c r="O190" i="2" s="1"/>
  <c r="L189" i="2"/>
  <c r="G189" i="2"/>
  <c r="N189" i="2" s="1"/>
  <c r="O189" i="2" s="1"/>
  <c r="L188" i="2"/>
  <c r="G188" i="2"/>
  <c r="N188" i="2" s="1"/>
  <c r="O188" i="2" s="1"/>
  <c r="L187" i="2"/>
  <c r="G187" i="2"/>
  <c r="N187" i="2" s="1"/>
  <c r="O187" i="2" s="1"/>
  <c r="L186" i="2"/>
  <c r="G186" i="2"/>
  <c r="N186" i="2" s="1"/>
  <c r="O186" i="2" s="1"/>
  <c r="L185" i="2"/>
  <c r="G185" i="2"/>
  <c r="N185" i="2" s="1"/>
  <c r="O185" i="2" s="1"/>
  <c r="L184" i="2"/>
  <c r="G184" i="2"/>
  <c r="N184" i="2" s="1"/>
  <c r="O184" i="2" s="1"/>
  <c r="L183" i="2"/>
  <c r="G183" i="2"/>
  <c r="N183" i="2" s="1"/>
  <c r="O183" i="2" s="1"/>
  <c r="L182" i="2"/>
  <c r="G182" i="2"/>
  <c r="N182" i="2" s="1"/>
  <c r="O182" i="2" s="1"/>
  <c r="L181" i="2"/>
  <c r="G181" i="2"/>
  <c r="N181" i="2" s="1"/>
  <c r="O181" i="2" s="1"/>
  <c r="L180" i="2"/>
  <c r="G180" i="2"/>
  <c r="N180" i="2" s="1"/>
  <c r="O180" i="2" s="1"/>
  <c r="L179" i="2"/>
  <c r="G179" i="2"/>
  <c r="N179" i="2" s="1"/>
  <c r="O179" i="2" s="1"/>
  <c r="L178" i="2"/>
  <c r="G178" i="2"/>
  <c r="N178" i="2" s="1"/>
  <c r="O178" i="2" s="1"/>
  <c r="L177" i="2"/>
  <c r="G177" i="2"/>
  <c r="N177" i="2" s="1"/>
  <c r="O177" i="2" s="1"/>
  <c r="L176" i="2"/>
  <c r="G176" i="2"/>
  <c r="N176" i="2" s="1"/>
  <c r="O176" i="2" s="1"/>
  <c r="L175" i="2"/>
  <c r="G175" i="2"/>
  <c r="N175" i="2" s="1"/>
  <c r="O175" i="2" s="1"/>
  <c r="L174" i="2"/>
  <c r="G174" i="2"/>
  <c r="N174" i="2" s="1"/>
  <c r="O174" i="2" s="1"/>
  <c r="L173" i="2"/>
  <c r="G173" i="2"/>
  <c r="N173" i="2" s="1"/>
  <c r="O173" i="2" s="1"/>
  <c r="L172" i="2"/>
  <c r="G172" i="2"/>
  <c r="N172" i="2" s="1"/>
  <c r="O172" i="2" s="1"/>
  <c r="L171" i="2"/>
  <c r="G171" i="2"/>
  <c r="N171" i="2" s="1"/>
  <c r="O171" i="2" s="1"/>
  <c r="L170" i="2"/>
  <c r="G170" i="2"/>
  <c r="N170" i="2" s="1"/>
  <c r="O170" i="2" s="1"/>
  <c r="L169" i="2"/>
  <c r="G169" i="2"/>
  <c r="N169" i="2" s="1"/>
  <c r="O169" i="2" s="1"/>
  <c r="L168" i="2"/>
  <c r="G168" i="2"/>
  <c r="N168" i="2" s="1"/>
  <c r="O168" i="2" s="1"/>
  <c r="L167" i="2"/>
  <c r="G167" i="2"/>
  <c r="N167" i="2" s="1"/>
  <c r="O167" i="2" s="1"/>
  <c r="L166" i="2"/>
  <c r="G166" i="2"/>
  <c r="N166" i="2" s="1"/>
  <c r="O166" i="2" s="1"/>
  <c r="L165" i="2"/>
  <c r="G165" i="2"/>
  <c r="N165" i="2" s="1"/>
  <c r="O165" i="2" s="1"/>
  <c r="L164" i="2"/>
  <c r="G164" i="2"/>
  <c r="N164" i="2" s="1"/>
  <c r="O164" i="2" s="1"/>
  <c r="L163" i="2"/>
  <c r="G163" i="2"/>
  <c r="N163" i="2" s="1"/>
  <c r="O163" i="2" s="1"/>
  <c r="L162" i="2"/>
  <c r="G162" i="2"/>
  <c r="N162" i="2" s="1"/>
  <c r="O162" i="2" s="1"/>
  <c r="L161" i="2"/>
  <c r="G161" i="2"/>
  <c r="N161" i="2" s="1"/>
  <c r="O161" i="2" s="1"/>
  <c r="L160" i="2"/>
  <c r="G160" i="2"/>
  <c r="N160" i="2" s="1"/>
  <c r="O160" i="2" s="1"/>
  <c r="L159" i="2"/>
  <c r="G159" i="2"/>
  <c r="N159" i="2" s="1"/>
  <c r="O159" i="2" s="1"/>
  <c r="L158" i="2"/>
  <c r="G158" i="2"/>
  <c r="N158" i="2" s="1"/>
  <c r="O158" i="2" s="1"/>
  <c r="R194" i="3"/>
  <c r="M194" i="3"/>
  <c r="R193" i="3"/>
  <c r="M193" i="3"/>
  <c r="R192" i="3"/>
  <c r="M192" i="3"/>
  <c r="R191" i="3"/>
  <c r="M191" i="3"/>
  <c r="S191" i="3" s="1"/>
  <c r="R190" i="3"/>
  <c r="M190" i="3"/>
  <c r="R189" i="3"/>
  <c r="M189" i="3"/>
  <c r="S189" i="3" s="1"/>
  <c r="R188" i="3"/>
  <c r="M188" i="3"/>
  <c r="R187" i="3"/>
  <c r="M187" i="3"/>
  <c r="S187" i="3" s="1"/>
  <c r="R186" i="3"/>
  <c r="M186" i="3"/>
  <c r="S186" i="3" s="1"/>
  <c r="R185" i="3"/>
  <c r="M185" i="3"/>
  <c r="R184" i="3"/>
  <c r="M184" i="3"/>
  <c r="S184" i="3" s="1"/>
  <c r="R183" i="3"/>
  <c r="M183" i="3"/>
  <c r="R182" i="3"/>
  <c r="M182" i="3"/>
  <c r="R181" i="3"/>
  <c r="M181" i="3"/>
  <c r="R180" i="3"/>
  <c r="M180" i="3"/>
  <c r="R179" i="3"/>
  <c r="M179" i="3"/>
  <c r="S179" i="3" s="1"/>
  <c r="R178" i="3"/>
  <c r="M178" i="3"/>
  <c r="S178" i="3" s="1"/>
  <c r="R177" i="3"/>
  <c r="M177" i="3"/>
  <c r="S177" i="3" s="1"/>
  <c r="R176" i="3"/>
  <c r="M176" i="3"/>
  <c r="S176" i="3" s="1"/>
  <c r="R175" i="3"/>
  <c r="M175" i="3"/>
  <c r="R174" i="3"/>
  <c r="M174" i="3"/>
  <c r="R173" i="3"/>
  <c r="M173" i="3"/>
  <c r="R172" i="3"/>
  <c r="M172" i="3"/>
  <c r="S172" i="3" s="1"/>
  <c r="R171" i="3"/>
  <c r="M171" i="3"/>
  <c r="R170" i="3"/>
  <c r="M170" i="3"/>
  <c r="S170" i="3" s="1"/>
  <c r="R169" i="3"/>
  <c r="M169" i="3"/>
  <c r="S169" i="3" s="1"/>
  <c r="R168" i="3"/>
  <c r="M168" i="3"/>
  <c r="R167" i="3"/>
  <c r="M167" i="3"/>
  <c r="S167" i="3" s="1"/>
  <c r="R166" i="3"/>
  <c r="M166" i="3"/>
  <c r="S166" i="3" s="1"/>
  <c r="R165" i="3"/>
  <c r="M165" i="3"/>
  <c r="R164" i="3"/>
  <c r="M164" i="3"/>
  <c r="S164" i="3" s="1"/>
  <c r="R163" i="3"/>
  <c r="M163" i="3"/>
  <c r="R162" i="3"/>
  <c r="M162" i="3"/>
  <c r="S162" i="3" s="1"/>
  <c r="R161" i="3"/>
  <c r="M161" i="3"/>
  <c r="S161" i="3" s="1"/>
  <c r="R160" i="3"/>
  <c r="M160" i="3"/>
  <c r="R159" i="3"/>
  <c r="M159" i="3"/>
  <c r="S159" i="3" s="1"/>
  <c r="R158" i="3"/>
  <c r="M158" i="3"/>
  <c r="S158" i="3" s="1"/>
  <c r="N194" i="4"/>
  <c r="J194" i="4"/>
  <c r="R194" i="4" s="1"/>
  <c r="F194" i="4"/>
  <c r="N193" i="4"/>
  <c r="J193" i="4"/>
  <c r="F193" i="4"/>
  <c r="N192" i="4"/>
  <c r="J192" i="4"/>
  <c r="F192" i="4"/>
  <c r="N191" i="4"/>
  <c r="J191" i="4"/>
  <c r="R191" i="4" s="1"/>
  <c r="F191" i="4"/>
  <c r="N190" i="4"/>
  <c r="J190" i="4"/>
  <c r="F190" i="4"/>
  <c r="N189" i="4"/>
  <c r="J189" i="4"/>
  <c r="R189" i="4" s="1"/>
  <c r="F189" i="4"/>
  <c r="N188" i="4"/>
  <c r="J188" i="4"/>
  <c r="R188" i="4" s="1"/>
  <c r="F188" i="4"/>
  <c r="N187" i="4"/>
  <c r="J187" i="4"/>
  <c r="F187" i="4"/>
  <c r="N186" i="4"/>
  <c r="J186" i="4"/>
  <c r="R186" i="4" s="1"/>
  <c r="F186" i="4"/>
  <c r="N185" i="4"/>
  <c r="J185" i="4"/>
  <c r="R185" i="4" s="1"/>
  <c r="F185" i="4"/>
  <c r="N184" i="4"/>
  <c r="J184" i="4"/>
  <c r="R184" i="4" s="1"/>
  <c r="F184" i="4"/>
  <c r="N183" i="4"/>
  <c r="J183" i="4"/>
  <c r="R183" i="4" s="1"/>
  <c r="F183" i="4"/>
  <c r="N182" i="4"/>
  <c r="J182" i="4"/>
  <c r="R182" i="4" s="1"/>
  <c r="F182" i="4"/>
  <c r="N181" i="4"/>
  <c r="J181" i="4"/>
  <c r="R181" i="4" s="1"/>
  <c r="F181" i="4"/>
  <c r="N180" i="4"/>
  <c r="J180" i="4"/>
  <c r="F180" i="4"/>
  <c r="N179" i="4"/>
  <c r="J179" i="4"/>
  <c r="R179" i="4" s="1"/>
  <c r="F179" i="4"/>
  <c r="N178" i="4"/>
  <c r="J178" i="4"/>
  <c r="F178" i="4"/>
  <c r="N177" i="4"/>
  <c r="J177" i="4"/>
  <c r="R177" i="4" s="1"/>
  <c r="F177" i="4"/>
  <c r="N176" i="4"/>
  <c r="J176" i="4"/>
  <c r="R176" i="4" s="1"/>
  <c r="F176" i="4"/>
  <c r="N175" i="4"/>
  <c r="J175" i="4"/>
  <c r="R175" i="4" s="1"/>
  <c r="F175" i="4"/>
  <c r="N174" i="4"/>
  <c r="J174" i="4"/>
  <c r="R174" i="4" s="1"/>
  <c r="F174" i="4"/>
  <c r="N173" i="4"/>
  <c r="J173" i="4"/>
  <c r="F173" i="4"/>
  <c r="N172" i="4"/>
  <c r="J172" i="4"/>
  <c r="F172" i="4"/>
  <c r="N171" i="4"/>
  <c r="J171" i="4"/>
  <c r="F171" i="4"/>
  <c r="N170" i="4"/>
  <c r="J170" i="4"/>
  <c r="F170" i="4"/>
  <c r="N169" i="4"/>
  <c r="J169" i="4"/>
  <c r="R169" i="4" s="1"/>
  <c r="F169" i="4"/>
  <c r="N168" i="4"/>
  <c r="J168" i="4"/>
  <c r="R168" i="4" s="1"/>
  <c r="F168" i="4"/>
  <c r="N167" i="4"/>
  <c r="J167" i="4"/>
  <c r="F167" i="4"/>
  <c r="N166" i="4"/>
  <c r="J166" i="4"/>
  <c r="R166" i="4" s="1"/>
  <c r="F166" i="4"/>
  <c r="N165" i="4"/>
  <c r="J165" i="4"/>
  <c r="R165" i="4" s="1"/>
  <c r="F165" i="4"/>
  <c r="N164" i="4"/>
  <c r="J164" i="4"/>
  <c r="R164" i="4" s="1"/>
  <c r="F164" i="4"/>
  <c r="N163" i="4"/>
  <c r="J163" i="4"/>
  <c r="R163" i="4" s="1"/>
  <c r="F163" i="4"/>
  <c r="N162" i="4"/>
  <c r="J162" i="4"/>
  <c r="R162" i="4" s="1"/>
  <c r="F162" i="4"/>
  <c r="N161" i="4"/>
  <c r="J161" i="4"/>
  <c r="R161" i="4" s="1"/>
  <c r="F161" i="4"/>
  <c r="N160" i="4"/>
  <c r="J160" i="4"/>
  <c r="F160" i="4"/>
  <c r="N159" i="4"/>
  <c r="J159" i="4"/>
  <c r="R159" i="4" s="1"/>
  <c r="F159" i="4"/>
  <c r="N158" i="4"/>
  <c r="J158" i="4"/>
  <c r="F158" i="4"/>
  <c r="Q194" i="5"/>
  <c r="K194" i="5"/>
  <c r="Q193" i="5"/>
  <c r="K193" i="5"/>
  <c r="Q192" i="5"/>
  <c r="K192" i="5"/>
  <c r="Q191" i="5"/>
  <c r="K191" i="5"/>
  <c r="Q190" i="5"/>
  <c r="K190" i="5"/>
  <c r="Q189" i="5"/>
  <c r="K189" i="5"/>
  <c r="Q188" i="5"/>
  <c r="K188" i="5"/>
  <c r="Q187" i="5"/>
  <c r="K187" i="5"/>
  <c r="Q186" i="5"/>
  <c r="K186" i="5"/>
  <c r="Q185" i="5"/>
  <c r="K185" i="5"/>
  <c r="Q184" i="5"/>
  <c r="K184" i="5"/>
  <c r="Q183" i="5"/>
  <c r="K183" i="5"/>
  <c r="Q182" i="5"/>
  <c r="K182" i="5"/>
  <c r="Q181" i="5"/>
  <c r="K181" i="5"/>
  <c r="Q180" i="5"/>
  <c r="K180" i="5"/>
  <c r="Q179" i="5"/>
  <c r="K179" i="5"/>
  <c r="Q178" i="5"/>
  <c r="K178" i="5"/>
  <c r="Q177" i="5"/>
  <c r="K177" i="5"/>
  <c r="Q176" i="5"/>
  <c r="K176" i="5"/>
  <c r="Q175" i="5"/>
  <c r="K175" i="5"/>
  <c r="Q174" i="5"/>
  <c r="K174" i="5"/>
  <c r="Q173" i="5"/>
  <c r="K173" i="5"/>
  <c r="Q172" i="5"/>
  <c r="K172" i="5"/>
  <c r="Q171" i="5"/>
  <c r="K171" i="5"/>
  <c r="Q170" i="5"/>
  <c r="K170" i="5"/>
  <c r="Q169" i="5"/>
  <c r="K169" i="5"/>
  <c r="Q168" i="5"/>
  <c r="K168" i="5"/>
  <c r="Q167" i="5"/>
  <c r="K167" i="5"/>
  <c r="Q166" i="5"/>
  <c r="K166" i="5"/>
  <c r="Q165" i="5"/>
  <c r="K165" i="5"/>
  <c r="Q164" i="5"/>
  <c r="K164" i="5"/>
  <c r="Q163" i="5"/>
  <c r="K163" i="5"/>
  <c r="Q162" i="5"/>
  <c r="K162" i="5"/>
  <c r="Q161" i="5"/>
  <c r="K161" i="5"/>
  <c r="Q160" i="5"/>
  <c r="K160" i="5"/>
  <c r="Q159" i="5"/>
  <c r="K159" i="5"/>
  <c r="Q158" i="5"/>
  <c r="K158" i="5"/>
  <c r="O194" i="7"/>
  <c r="U194" i="7" s="1"/>
  <c r="L194" i="7"/>
  <c r="H194" i="7"/>
  <c r="D194" i="7"/>
  <c r="O193" i="7"/>
  <c r="U193" i="7" s="1"/>
  <c r="L193" i="7"/>
  <c r="H193" i="7"/>
  <c r="D193" i="7"/>
  <c r="O192" i="7"/>
  <c r="U192" i="7" s="1"/>
  <c r="L192" i="7"/>
  <c r="H192" i="7"/>
  <c r="D192" i="7"/>
  <c r="O191" i="7"/>
  <c r="U191" i="7" s="1"/>
  <c r="L191" i="7"/>
  <c r="H191" i="7"/>
  <c r="D191" i="7"/>
  <c r="O190" i="7"/>
  <c r="U190" i="7" s="1"/>
  <c r="L190" i="7"/>
  <c r="H190" i="7"/>
  <c r="D190" i="7"/>
  <c r="O189" i="7"/>
  <c r="U189" i="7" s="1"/>
  <c r="L189" i="7"/>
  <c r="H189" i="7"/>
  <c r="D189" i="7"/>
  <c r="O188" i="7"/>
  <c r="U188" i="7" s="1"/>
  <c r="L188" i="7"/>
  <c r="H188" i="7"/>
  <c r="D188" i="7"/>
  <c r="O187" i="7"/>
  <c r="U187" i="7" s="1"/>
  <c r="L187" i="7"/>
  <c r="H187" i="7"/>
  <c r="D187" i="7"/>
  <c r="O186" i="7"/>
  <c r="U186" i="7" s="1"/>
  <c r="L186" i="7"/>
  <c r="H186" i="7"/>
  <c r="D186" i="7"/>
  <c r="O185" i="7"/>
  <c r="U185" i="7" s="1"/>
  <c r="L185" i="7"/>
  <c r="H185" i="7"/>
  <c r="D185" i="7"/>
  <c r="O184" i="7"/>
  <c r="U184" i="7" s="1"/>
  <c r="L184" i="7"/>
  <c r="H184" i="7"/>
  <c r="D184" i="7"/>
  <c r="O183" i="7"/>
  <c r="U183" i="7" s="1"/>
  <c r="L183" i="7"/>
  <c r="H183" i="7"/>
  <c r="D183" i="7"/>
  <c r="O182" i="7"/>
  <c r="U182" i="7" s="1"/>
  <c r="L182" i="7"/>
  <c r="H182" i="7"/>
  <c r="D182" i="7"/>
  <c r="O181" i="7"/>
  <c r="U181" i="7" s="1"/>
  <c r="L181" i="7"/>
  <c r="H181" i="7"/>
  <c r="D181" i="7"/>
  <c r="O180" i="7"/>
  <c r="U180" i="7" s="1"/>
  <c r="L180" i="7"/>
  <c r="H180" i="7"/>
  <c r="D180" i="7"/>
  <c r="O179" i="7"/>
  <c r="U179" i="7" s="1"/>
  <c r="L179" i="7"/>
  <c r="H179" i="7"/>
  <c r="D179" i="7"/>
  <c r="O178" i="7"/>
  <c r="U178" i="7" s="1"/>
  <c r="L178" i="7"/>
  <c r="H178" i="7"/>
  <c r="D178" i="7"/>
  <c r="O177" i="7"/>
  <c r="U177" i="7" s="1"/>
  <c r="L177" i="7"/>
  <c r="H177" i="7"/>
  <c r="D177" i="7"/>
  <c r="O176" i="7"/>
  <c r="U176" i="7" s="1"/>
  <c r="L176" i="7"/>
  <c r="H176" i="7"/>
  <c r="D176" i="7"/>
  <c r="O175" i="7"/>
  <c r="U175" i="7" s="1"/>
  <c r="L175" i="7"/>
  <c r="H175" i="7"/>
  <c r="D175" i="7"/>
  <c r="O174" i="7"/>
  <c r="U174" i="7" s="1"/>
  <c r="L174" i="7"/>
  <c r="H174" i="7"/>
  <c r="D174" i="7"/>
  <c r="O173" i="7"/>
  <c r="U173" i="7" s="1"/>
  <c r="L173" i="7"/>
  <c r="H173" i="7"/>
  <c r="D173" i="7"/>
  <c r="O172" i="7"/>
  <c r="U172" i="7" s="1"/>
  <c r="L172" i="7"/>
  <c r="H172" i="7"/>
  <c r="D172" i="7"/>
  <c r="O171" i="7"/>
  <c r="U171" i="7" s="1"/>
  <c r="L171" i="7"/>
  <c r="H171" i="7"/>
  <c r="D171" i="7"/>
  <c r="O170" i="7"/>
  <c r="U170" i="7" s="1"/>
  <c r="L170" i="7"/>
  <c r="H170" i="7"/>
  <c r="D170" i="7"/>
  <c r="O169" i="7"/>
  <c r="U169" i="7" s="1"/>
  <c r="L169" i="7"/>
  <c r="H169" i="7"/>
  <c r="D169" i="7"/>
  <c r="O168" i="7"/>
  <c r="U168" i="7" s="1"/>
  <c r="L168" i="7"/>
  <c r="H168" i="7"/>
  <c r="D168" i="7"/>
  <c r="O167" i="7"/>
  <c r="U167" i="7" s="1"/>
  <c r="L167" i="7"/>
  <c r="H167" i="7"/>
  <c r="D167" i="7"/>
  <c r="O166" i="7"/>
  <c r="U166" i="7" s="1"/>
  <c r="L166" i="7"/>
  <c r="H166" i="7"/>
  <c r="D166" i="7"/>
  <c r="O165" i="7"/>
  <c r="U165" i="7" s="1"/>
  <c r="L165" i="7"/>
  <c r="H165" i="7"/>
  <c r="D165" i="7"/>
  <c r="O164" i="7"/>
  <c r="U164" i="7" s="1"/>
  <c r="L164" i="7"/>
  <c r="H164" i="7"/>
  <c r="D164" i="7"/>
  <c r="O163" i="7"/>
  <c r="U163" i="7" s="1"/>
  <c r="L163" i="7"/>
  <c r="H163" i="7"/>
  <c r="D163" i="7"/>
  <c r="O162" i="7"/>
  <c r="U162" i="7" s="1"/>
  <c r="L162" i="7"/>
  <c r="H162" i="7"/>
  <c r="D162" i="7"/>
  <c r="O161" i="7"/>
  <c r="U161" i="7" s="1"/>
  <c r="L161" i="7"/>
  <c r="H161" i="7"/>
  <c r="D161" i="7"/>
  <c r="O160" i="7"/>
  <c r="U160" i="7" s="1"/>
  <c r="L160" i="7"/>
  <c r="H160" i="7"/>
  <c r="D160" i="7"/>
  <c r="O159" i="7"/>
  <c r="U159" i="7" s="1"/>
  <c r="L159" i="7"/>
  <c r="H159" i="7"/>
  <c r="D159" i="7"/>
  <c r="O158" i="7"/>
  <c r="U158" i="7" s="1"/>
  <c r="L158" i="7"/>
  <c r="H158" i="7"/>
  <c r="D158" i="7"/>
  <c r="O194" i="8"/>
  <c r="U194" i="8" s="1"/>
  <c r="L194" i="8"/>
  <c r="H194" i="8"/>
  <c r="D194" i="8"/>
  <c r="O193" i="8"/>
  <c r="U193" i="8" s="1"/>
  <c r="L193" i="8"/>
  <c r="H193" i="8"/>
  <c r="D193" i="8"/>
  <c r="O192" i="8"/>
  <c r="U192" i="8" s="1"/>
  <c r="L192" i="8"/>
  <c r="H192" i="8"/>
  <c r="D192" i="8"/>
  <c r="O191" i="8"/>
  <c r="U191" i="8" s="1"/>
  <c r="L191" i="8"/>
  <c r="H191" i="8"/>
  <c r="D191" i="8"/>
  <c r="O190" i="8"/>
  <c r="U190" i="8" s="1"/>
  <c r="L190" i="8"/>
  <c r="H190" i="8"/>
  <c r="D190" i="8"/>
  <c r="O189" i="8"/>
  <c r="U189" i="8" s="1"/>
  <c r="L189" i="8"/>
  <c r="H189" i="8"/>
  <c r="D189" i="8"/>
  <c r="O188" i="8"/>
  <c r="U188" i="8" s="1"/>
  <c r="L188" i="8"/>
  <c r="H188" i="8"/>
  <c r="D188" i="8"/>
  <c r="O187" i="8"/>
  <c r="U187" i="8" s="1"/>
  <c r="L187" i="8"/>
  <c r="H187" i="8"/>
  <c r="D187" i="8"/>
  <c r="O186" i="8"/>
  <c r="U186" i="8" s="1"/>
  <c r="L186" i="8"/>
  <c r="H186" i="8"/>
  <c r="D186" i="8"/>
  <c r="O185" i="8"/>
  <c r="U185" i="8" s="1"/>
  <c r="L185" i="8"/>
  <c r="H185" i="8"/>
  <c r="D185" i="8"/>
  <c r="O184" i="8"/>
  <c r="U184" i="8" s="1"/>
  <c r="L184" i="8"/>
  <c r="H184" i="8"/>
  <c r="D184" i="8"/>
  <c r="O183" i="8"/>
  <c r="U183" i="8" s="1"/>
  <c r="L183" i="8"/>
  <c r="H183" i="8"/>
  <c r="D183" i="8"/>
  <c r="O182" i="8"/>
  <c r="U182" i="8" s="1"/>
  <c r="L182" i="8"/>
  <c r="H182" i="8"/>
  <c r="D182" i="8"/>
  <c r="O181" i="8"/>
  <c r="U181" i="8" s="1"/>
  <c r="L181" i="8"/>
  <c r="H181" i="8"/>
  <c r="D181" i="8"/>
  <c r="O180" i="8"/>
  <c r="U180" i="8" s="1"/>
  <c r="L180" i="8"/>
  <c r="H180" i="8"/>
  <c r="D180" i="8"/>
  <c r="O179" i="8"/>
  <c r="U179" i="8" s="1"/>
  <c r="L179" i="8"/>
  <c r="H179" i="8"/>
  <c r="D179" i="8"/>
  <c r="O178" i="8"/>
  <c r="U178" i="8" s="1"/>
  <c r="L178" i="8"/>
  <c r="H178" i="8"/>
  <c r="D178" i="8"/>
  <c r="O177" i="8"/>
  <c r="U177" i="8" s="1"/>
  <c r="L177" i="8"/>
  <c r="H177" i="8"/>
  <c r="D177" i="8"/>
  <c r="O176" i="8"/>
  <c r="U176" i="8" s="1"/>
  <c r="L176" i="8"/>
  <c r="H176" i="8"/>
  <c r="D176" i="8"/>
  <c r="O175" i="8"/>
  <c r="U175" i="8" s="1"/>
  <c r="L175" i="8"/>
  <c r="H175" i="8"/>
  <c r="D175" i="8"/>
  <c r="O174" i="8"/>
  <c r="U174" i="8" s="1"/>
  <c r="L174" i="8"/>
  <c r="H174" i="8"/>
  <c r="D174" i="8"/>
  <c r="O173" i="8"/>
  <c r="U173" i="8" s="1"/>
  <c r="L173" i="8"/>
  <c r="H173" i="8"/>
  <c r="D173" i="8"/>
  <c r="O172" i="8"/>
  <c r="U172" i="8" s="1"/>
  <c r="L172" i="8"/>
  <c r="H172" i="8"/>
  <c r="D172" i="8"/>
  <c r="O171" i="8"/>
  <c r="U171" i="8" s="1"/>
  <c r="L171" i="8"/>
  <c r="H171" i="8"/>
  <c r="D171" i="8"/>
  <c r="O170" i="8"/>
  <c r="U170" i="8" s="1"/>
  <c r="L170" i="8"/>
  <c r="H170" i="8"/>
  <c r="D170" i="8"/>
  <c r="O169" i="8"/>
  <c r="U169" i="8" s="1"/>
  <c r="L169" i="8"/>
  <c r="H169" i="8"/>
  <c r="D169" i="8"/>
  <c r="O168" i="8"/>
  <c r="U168" i="8" s="1"/>
  <c r="L168" i="8"/>
  <c r="H168" i="8"/>
  <c r="D168" i="8"/>
  <c r="O167" i="8"/>
  <c r="U167" i="8" s="1"/>
  <c r="L167" i="8"/>
  <c r="H167" i="8"/>
  <c r="D167" i="8"/>
  <c r="O166" i="8"/>
  <c r="U166" i="8" s="1"/>
  <c r="L166" i="8"/>
  <c r="H166" i="8"/>
  <c r="D166" i="8"/>
  <c r="O165" i="8"/>
  <c r="U165" i="8" s="1"/>
  <c r="L165" i="8"/>
  <c r="H165" i="8"/>
  <c r="D165" i="8"/>
  <c r="O164" i="8"/>
  <c r="U164" i="8" s="1"/>
  <c r="L164" i="8"/>
  <c r="H164" i="8"/>
  <c r="D164" i="8"/>
  <c r="O163" i="8"/>
  <c r="U163" i="8" s="1"/>
  <c r="L163" i="8"/>
  <c r="H163" i="8"/>
  <c r="D163" i="8"/>
  <c r="O162" i="8"/>
  <c r="U162" i="8" s="1"/>
  <c r="L162" i="8"/>
  <c r="H162" i="8"/>
  <c r="D162" i="8"/>
  <c r="O161" i="8"/>
  <c r="U161" i="8" s="1"/>
  <c r="L161" i="8"/>
  <c r="H161" i="8"/>
  <c r="D161" i="8"/>
  <c r="O160" i="8"/>
  <c r="U160" i="8" s="1"/>
  <c r="L160" i="8"/>
  <c r="H160" i="8"/>
  <c r="D160" i="8"/>
  <c r="O159" i="8"/>
  <c r="U159" i="8" s="1"/>
  <c r="L159" i="8"/>
  <c r="H159" i="8"/>
  <c r="D159" i="8"/>
  <c r="O158" i="8"/>
  <c r="U158" i="8" s="1"/>
  <c r="L158" i="8"/>
  <c r="H158" i="8"/>
  <c r="D158" i="8"/>
  <c r="R194" i="10"/>
  <c r="P194" i="10"/>
  <c r="T194" i="10" s="1"/>
  <c r="L194" i="10"/>
  <c r="H194" i="10"/>
  <c r="D194" i="10"/>
  <c r="P193" i="10"/>
  <c r="V193" i="10" s="1"/>
  <c r="L193" i="10"/>
  <c r="H193" i="10"/>
  <c r="D193" i="10"/>
  <c r="P192" i="10"/>
  <c r="T192" i="10" s="1"/>
  <c r="L192" i="10"/>
  <c r="H192" i="10"/>
  <c r="D192" i="10"/>
  <c r="P191" i="10"/>
  <c r="T191" i="10" s="1"/>
  <c r="L191" i="10"/>
  <c r="H191" i="10"/>
  <c r="D191" i="10"/>
  <c r="P190" i="10"/>
  <c r="T190" i="10" s="1"/>
  <c r="L190" i="10"/>
  <c r="H190" i="10"/>
  <c r="D190" i="10"/>
  <c r="P189" i="10"/>
  <c r="R189" i="10" s="1"/>
  <c r="L189" i="10"/>
  <c r="H189" i="10"/>
  <c r="D189" i="10"/>
  <c r="P188" i="10"/>
  <c r="T188" i="10" s="1"/>
  <c r="L188" i="10"/>
  <c r="H188" i="10"/>
  <c r="D188" i="10"/>
  <c r="P187" i="10"/>
  <c r="R187" i="10" s="1"/>
  <c r="L187" i="10"/>
  <c r="H187" i="10"/>
  <c r="D187" i="10"/>
  <c r="V186" i="10"/>
  <c r="R186" i="10"/>
  <c r="P186" i="10"/>
  <c r="T186" i="10" s="1"/>
  <c r="L186" i="10"/>
  <c r="H186" i="10"/>
  <c r="D186" i="10"/>
  <c r="P185" i="10"/>
  <c r="R185" i="10" s="1"/>
  <c r="L185" i="10"/>
  <c r="H185" i="10"/>
  <c r="D185" i="10"/>
  <c r="P184" i="10"/>
  <c r="T184" i="10" s="1"/>
  <c r="L184" i="10"/>
  <c r="H184" i="10"/>
  <c r="D184" i="10"/>
  <c r="P183" i="10"/>
  <c r="R183" i="10" s="1"/>
  <c r="L183" i="10"/>
  <c r="H183" i="10"/>
  <c r="D183" i="10"/>
  <c r="P182" i="10"/>
  <c r="T182" i="10" s="1"/>
  <c r="L182" i="10"/>
  <c r="H182" i="10"/>
  <c r="D182" i="10"/>
  <c r="P181" i="10"/>
  <c r="V181" i="10" s="1"/>
  <c r="L181" i="10"/>
  <c r="H181" i="10"/>
  <c r="D181" i="10"/>
  <c r="P180" i="10"/>
  <c r="T180" i="10" s="1"/>
  <c r="L180" i="10"/>
  <c r="H180" i="10"/>
  <c r="D180" i="10"/>
  <c r="P179" i="10"/>
  <c r="V179" i="10" s="1"/>
  <c r="L179" i="10"/>
  <c r="H179" i="10"/>
  <c r="D179" i="10"/>
  <c r="P178" i="10"/>
  <c r="T178" i="10" s="1"/>
  <c r="L178" i="10"/>
  <c r="H178" i="10"/>
  <c r="D178" i="10"/>
  <c r="P177" i="10"/>
  <c r="V177" i="10" s="1"/>
  <c r="L177" i="10"/>
  <c r="H177" i="10"/>
  <c r="D177" i="10"/>
  <c r="P176" i="10"/>
  <c r="T176" i="10" s="1"/>
  <c r="L176" i="10"/>
  <c r="H176" i="10"/>
  <c r="D176" i="10"/>
  <c r="P175" i="10"/>
  <c r="V175" i="10" s="1"/>
  <c r="L175" i="10"/>
  <c r="H175" i="10"/>
  <c r="D175" i="10"/>
  <c r="P174" i="10"/>
  <c r="T174" i="10" s="1"/>
  <c r="L174" i="10"/>
  <c r="H174" i="10"/>
  <c r="D174" i="10"/>
  <c r="P173" i="10"/>
  <c r="V173" i="10" s="1"/>
  <c r="L173" i="10"/>
  <c r="H173" i="10"/>
  <c r="D173" i="10"/>
  <c r="P172" i="10"/>
  <c r="T172" i="10" s="1"/>
  <c r="L172" i="10"/>
  <c r="H172" i="10"/>
  <c r="D172" i="10"/>
  <c r="P171" i="10"/>
  <c r="V171" i="10" s="1"/>
  <c r="L171" i="10"/>
  <c r="H171" i="10"/>
  <c r="D171" i="10"/>
  <c r="V170" i="10"/>
  <c r="P170" i="10"/>
  <c r="T170" i="10" s="1"/>
  <c r="L170" i="10"/>
  <c r="H170" i="10"/>
  <c r="D170" i="10"/>
  <c r="P169" i="10"/>
  <c r="V169" i="10" s="1"/>
  <c r="L169" i="10"/>
  <c r="H169" i="10"/>
  <c r="D169" i="10"/>
  <c r="P168" i="10"/>
  <c r="T168" i="10" s="1"/>
  <c r="L168" i="10"/>
  <c r="H168" i="10"/>
  <c r="D168" i="10"/>
  <c r="P167" i="10"/>
  <c r="V167" i="10" s="1"/>
  <c r="L167" i="10"/>
  <c r="H167" i="10"/>
  <c r="D167" i="10"/>
  <c r="P166" i="10"/>
  <c r="T166" i="10" s="1"/>
  <c r="L166" i="10"/>
  <c r="H166" i="10"/>
  <c r="D166" i="10"/>
  <c r="P165" i="10"/>
  <c r="V165" i="10" s="1"/>
  <c r="L165" i="10"/>
  <c r="H165" i="10"/>
  <c r="D165" i="10"/>
  <c r="P164" i="10"/>
  <c r="T164" i="10" s="1"/>
  <c r="L164" i="10"/>
  <c r="H164" i="10"/>
  <c r="D164" i="10"/>
  <c r="P163" i="10"/>
  <c r="V163" i="10" s="1"/>
  <c r="L163" i="10"/>
  <c r="H163" i="10"/>
  <c r="D163" i="10"/>
  <c r="V162" i="10"/>
  <c r="P162" i="10"/>
  <c r="T162" i="10" s="1"/>
  <c r="L162" i="10"/>
  <c r="H162" i="10"/>
  <c r="D162" i="10"/>
  <c r="P161" i="10"/>
  <c r="R161" i="10" s="1"/>
  <c r="L161" i="10"/>
  <c r="H161" i="10"/>
  <c r="D161" i="10"/>
  <c r="P160" i="10"/>
  <c r="T160" i="10" s="1"/>
  <c r="L160" i="10"/>
  <c r="H160" i="10"/>
  <c r="D160" i="10"/>
  <c r="P159" i="10"/>
  <c r="V159" i="10" s="1"/>
  <c r="L159" i="10"/>
  <c r="H159" i="10"/>
  <c r="D159" i="10"/>
  <c r="V158" i="10"/>
  <c r="P158" i="10"/>
  <c r="T158" i="10" s="1"/>
  <c r="L158" i="10"/>
  <c r="H158" i="10"/>
  <c r="D158" i="10"/>
  <c r="O194" i="11"/>
  <c r="S194" i="11" s="1"/>
  <c r="L194" i="11"/>
  <c r="H194" i="11"/>
  <c r="D194" i="11"/>
  <c r="O193" i="11"/>
  <c r="S193" i="11" s="1"/>
  <c r="L193" i="11"/>
  <c r="H193" i="11"/>
  <c r="D193" i="11"/>
  <c r="O192" i="11"/>
  <c r="S192" i="11" s="1"/>
  <c r="L192" i="11"/>
  <c r="H192" i="11"/>
  <c r="D192" i="11"/>
  <c r="O191" i="11"/>
  <c r="U191" i="11" s="1"/>
  <c r="L191" i="11"/>
  <c r="H191" i="11"/>
  <c r="D191" i="11"/>
  <c r="O190" i="11"/>
  <c r="S190" i="11" s="1"/>
  <c r="L190" i="11"/>
  <c r="H190" i="11"/>
  <c r="D190" i="11"/>
  <c r="O189" i="11"/>
  <c r="U189" i="11" s="1"/>
  <c r="L189" i="11"/>
  <c r="H189" i="11"/>
  <c r="D189" i="11"/>
  <c r="O188" i="11"/>
  <c r="S188" i="11" s="1"/>
  <c r="L188" i="11"/>
  <c r="H188" i="11"/>
  <c r="D188" i="11"/>
  <c r="O187" i="11"/>
  <c r="U187" i="11" s="1"/>
  <c r="L187" i="11"/>
  <c r="H187" i="11"/>
  <c r="D187" i="11"/>
  <c r="O186" i="11"/>
  <c r="S186" i="11" s="1"/>
  <c r="L186" i="11"/>
  <c r="H186" i="11"/>
  <c r="D186" i="11"/>
  <c r="O185" i="11"/>
  <c r="U185" i="11" s="1"/>
  <c r="L185" i="11"/>
  <c r="H185" i="11"/>
  <c r="D185" i="11"/>
  <c r="O184" i="11"/>
  <c r="S184" i="11" s="1"/>
  <c r="L184" i="11"/>
  <c r="H184" i="11"/>
  <c r="D184" i="11"/>
  <c r="O183" i="11"/>
  <c r="U183" i="11" s="1"/>
  <c r="L183" i="11"/>
  <c r="H183" i="11"/>
  <c r="D183" i="11"/>
  <c r="O182" i="11"/>
  <c r="S182" i="11" s="1"/>
  <c r="L182" i="11"/>
  <c r="H182" i="11"/>
  <c r="D182" i="11"/>
  <c r="O181" i="11"/>
  <c r="U181" i="11" s="1"/>
  <c r="L181" i="11"/>
  <c r="H181" i="11"/>
  <c r="D181" i="11"/>
  <c r="O180" i="11"/>
  <c r="S180" i="11" s="1"/>
  <c r="L180" i="11"/>
  <c r="H180" i="11"/>
  <c r="D180" i="11"/>
  <c r="O179" i="11"/>
  <c r="S179" i="11" s="1"/>
  <c r="L179" i="11"/>
  <c r="H179" i="11"/>
  <c r="D179" i="11"/>
  <c r="O178" i="11"/>
  <c r="S178" i="11" s="1"/>
  <c r="L178" i="11"/>
  <c r="H178" i="11"/>
  <c r="D178" i="11"/>
  <c r="O177" i="11"/>
  <c r="S177" i="11" s="1"/>
  <c r="L177" i="11"/>
  <c r="H177" i="11"/>
  <c r="D177" i="11"/>
  <c r="O176" i="11"/>
  <c r="S176" i="11" s="1"/>
  <c r="L176" i="11"/>
  <c r="H176" i="11"/>
  <c r="D176" i="11"/>
  <c r="O175" i="11"/>
  <c r="U175" i="11" s="1"/>
  <c r="L175" i="11"/>
  <c r="H175" i="11"/>
  <c r="D175" i="11"/>
  <c r="O174" i="11"/>
  <c r="S174" i="11" s="1"/>
  <c r="L174" i="11"/>
  <c r="H174" i="11"/>
  <c r="D174" i="11"/>
  <c r="O173" i="11"/>
  <c r="S173" i="11" s="1"/>
  <c r="L173" i="11"/>
  <c r="H173" i="11"/>
  <c r="D173" i="11"/>
  <c r="O172" i="11"/>
  <c r="S172" i="11" s="1"/>
  <c r="L172" i="11"/>
  <c r="H172" i="11"/>
  <c r="D172" i="11"/>
  <c r="O171" i="11"/>
  <c r="U171" i="11" s="1"/>
  <c r="L171" i="11"/>
  <c r="H171" i="11"/>
  <c r="D171" i="11"/>
  <c r="O170" i="11"/>
  <c r="S170" i="11" s="1"/>
  <c r="L170" i="11"/>
  <c r="H170" i="11"/>
  <c r="D170" i="11"/>
  <c r="O169" i="11"/>
  <c r="S169" i="11" s="1"/>
  <c r="L169" i="11"/>
  <c r="H169" i="11"/>
  <c r="D169" i="11"/>
  <c r="O168" i="11"/>
  <c r="S168" i="11" s="1"/>
  <c r="L168" i="11"/>
  <c r="H168" i="11"/>
  <c r="D168" i="11"/>
  <c r="O167" i="11"/>
  <c r="U167" i="11" s="1"/>
  <c r="L167" i="11"/>
  <c r="H167" i="11"/>
  <c r="D167" i="11"/>
  <c r="O166" i="11"/>
  <c r="S166" i="11" s="1"/>
  <c r="L166" i="11"/>
  <c r="H166" i="11"/>
  <c r="D166" i="11"/>
  <c r="O165" i="11"/>
  <c r="U165" i="11" s="1"/>
  <c r="L165" i="11"/>
  <c r="H165" i="11"/>
  <c r="D165" i="11"/>
  <c r="O164" i="11"/>
  <c r="S164" i="11" s="1"/>
  <c r="L164" i="11"/>
  <c r="H164" i="11"/>
  <c r="D164" i="11"/>
  <c r="O163" i="11"/>
  <c r="S163" i="11" s="1"/>
  <c r="L163" i="11"/>
  <c r="H163" i="11"/>
  <c r="D163" i="11"/>
  <c r="O162" i="11"/>
  <c r="S162" i="11" s="1"/>
  <c r="L162" i="11"/>
  <c r="H162" i="11"/>
  <c r="D162" i="11"/>
  <c r="O161" i="11"/>
  <c r="U161" i="11" s="1"/>
  <c r="L161" i="11"/>
  <c r="H161" i="11"/>
  <c r="D161" i="11"/>
  <c r="O160" i="11"/>
  <c r="S160" i="11" s="1"/>
  <c r="L160" i="11"/>
  <c r="H160" i="11"/>
  <c r="D160" i="11"/>
  <c r="O159" i="11"/>
  <c r="U159" i="11" s="1"/>
  <c r="L159" i="11"/>
  <c r="H159" i="11"/>
  <c r="D159" i="11"/>
  <c r="O158" i="11"/>
  <c r="S158" i="11" s="1"/>
  <c r="L158" i="11"/>
  <c r="H158" i="11"/>
  <c r="D158" i="11"/>
  <c r="AA194" i="12"/>
  <c r="AC194" i="12" s="1"/>
  <c r="X194" i="12"/>
  <c r="T194" i="12"/>
  <c r="M194" i="12"/>
  <c r="I194" i="12"/>
  <c r="D194" i="12"/>
  <c r="AA193" i="12"/>
  <c r="AG193" i="12" s="1"/>
  <c r="X193" i="12"/>
  <c r="T193" i="12"/>
  <c r="M193" i="12"/>
  <c r="I193" i="12"/>
  <c r="D193" i="12"/>
  <c r="AA192" i="12"/>
  <c r="AG192" i="12" s="1"/>
  <c r="X192" i="12"/>
  <c r="T192" i="12"/>
  <c r="M192" i="12"/>
  <c r="I192" i="12"/>
  <c r="D192" i="12"/>
  <c r="AA191" i="12"/>
  <c r="AG191" i="12" s="1"/>
  <c r="X191" i="12"/>
  <c r="T191" i="12"/>
  <c r="M191" i="12"/>
  <c r="I191" i="12"/>
  <c r="D191" i="12"/>
  <c r="AA190" i="12"/>
  <c r="AG190" i="12" s="1"/>
  <c r="X190" i="12"/>
  <c r="T190" i="12"/>
  <c r="M190" i="12"/>
  <c r="I190" i="12"/>
  <c r="D190" i="12"/>
  <c r="AA189" i="12"/>
  <c r="AC189" i="12" s="1"/>
  <c r="X189" i="12"/>
  <c r="T189" i="12"/>
  <c r="M189" i="12"/>
  <c r="I189" i="12"/>
  <c r="D189" i="12"/>
  <c r="AA188" i="12"/>
  <c r="AG188" i="12" s="1"/>
  <c r="X188" i="12"/>
  <c r="T188" i="12"/>
  <c r="M188" i="12"/>
  <c r="I188" i="12"/>
  <c r="D188" i="12"/>
  <c r="AA187" i="12"/>
  <c r="AC187" i="12" s="1"/>
  <c r="X187" i="12"/>
  <c r="T187" i="12"/>
  <c r="M187" i="12"/>
  <c r="I187" i="12"/>
  <c r="D187" i="12"/>
  <c r="AA186" i="12"/>
  <c r="AE186" i="12" s="1"/>
  <c r="X186" i="12"/>
  <c r="T186" i="12"/>
  <c r="M186" i="12"/>
  <c r="I186" i="12"/>
  <c r="D186" i="12"/>
  <c r="AA185" i="12"/>
  <c r="AG185" i="12" s="1"/>
  <c r="X185" i="12"/>
  <c r="T185" i="12"/>
  <c r="M185" i="12"/>
  <c r="I185" i="12"/>
  <c r="D185" i="12"/>
  <c r="AA184" i="12"/>
  <c r="AC184" i="12" s="1"/>
  <c r="X184" i="12"/>
  <c r="T184" i="12"/>
  <c r="M184" i="12"/>
  <c r="I184" i="12"/>
  <c r="D184" i="12"/>
  <c r="AA183" i="12"/>
  <c r="AG183" i="12" s="1"/>
  <c r="X183" i="12"/>
  <c r="T183" i="12"/>
  <c r="M183" i="12"/>
  <c r="I183" i="12"/>
  <c r="D183" i="12"/>
  <c r="AA182" i="12"/>
  <c r="AG182" i="12" s="1"/>
  <c r="X182" i="12"/>
  <c r="T182" i="12"/>
  <c r="M182" i="12"/>
  <c r="I182" i="12"/>
  <c r="D182" i="12"/>
  <c r="AA181" i="12"/>
  <c r="AG181" i="12" s="1"/>
  <c r="X181" i="12"/>
  <c r="T181" i="12"/>
  <c r="M181" i="12"/>
  <c r="I181" i="12"/>
  <c r="D181" i="12"/>
  <c r="AA180" i="12"/>
  <c r="AC180" i="12" s="1"/>
  <c r="X180" i="12"/>
  <c r="T180" i="12"/>
  <c r="M180" i="12"/>
  <c r="I180" i="12"/>
  <c r="D180" i="12"/>
  <c r="AA179" i="12"/>
  <c r="X179" i="12"/>
  <c r="T179" i="12"/>
  <c r="M179" i="12"/>
  <c r="I179" i="12"/>
  <c r="D179" i="12"/>
  <c r="AA178" i="12"/>
  <c r="AG178" i="12" s="1"/>
  <c r="X178" i="12"/>
  <c r="T178" i="12"/>
  <c r="M178" i="12"/>
  <c r="I178" i="12"/>
  <c r="D178" i="12"/>
  <c r="AA177" i="12"/>
  <c r="AC177" i="12" s="1"/>
  <c r="X177" i="12"/>
  <c r="T177" i="12"/>
  <c r="M177" i="12"/>
  <c r="I177" i="12"/>
  <c r="D177" i="12"/>
  <c r="AA176" i="12"/>
  <c r="AG176" i="12" s="1"/>
  <c r="X176" i="12"/>
  <c r="T176" i="12"/>
  <c r="M176" i="12"/>
  <c r="I176" i="12"/>
  <c r="D176" i="12"/>
  <c r="AA175" i="12"/>
  <c r="AG175" i="12" s="1"/>
  <c r="X175" i="12"/>
  <c r="T175" i="12"/>
  <c r="M175" i="12"/>
  <c r="I175" i="12"/>
  <c r="D175" i="12"/>
  <c r="AA174" i="12"/>
  <c r="AC174" i="12" s="1"/>
  <c r="X174" i="12"/>
  <c r="T174" i="12"/>
  <c r="M174" i="12"/>
  <c r="I174" i="12"/>
  <c r="D174" i="12"/>
  <c r="AA173" i="12"/>
  <c r="AC173" i="12" s="1"/>
  <c r="X173" i="12"/>
  <c r="T173" i="12"/>
  <c r="M173" i="12"/>
  <c r="I173" i="12"/>
  <c r="D173" i="12"/>
  <c r="AA172" i="12"/>
  <c r="AC172" i="12" s="1"/>
  <c r="X172" i="12"/>
  <c r="T172" i="12"/>
  <c r="M172" i="12"/>
  <c r="I172" i="12"/>
  <c r="D172" i="12"/>
  <c r="AA171" i="12"/>
  <c r="AG171" i="12" s="1"/>
  <c r="X171" i="12"/>
  <c r="T171" i="12"/>
  <c r="M171" i="12"/>
  <c r="I171" i="12"/>
  <c r="D171" i="12"/>
  <c r="AA170" i="12"/>
  <c r="AG170" i="12" s="1"/>
  <c r="X170" i="12"/>
  <c r="T170" i="12"/>
  <c r="M170" i="12"/>
  <c r="I170" i="12"/>
  <c r="D170" i="12"/>
  <c r="AA169" i="12"/>
  <c r="X169" i="12"/>
  <c r="T169" i="12"/>
  <c r="M169" i="12"/>
  <c r="I169" i="12"/>
  <c r="D169" i="12"/>
  <c r="AA168" i="12"/>
  <c r="AG168" i="12" s="1"/>
  <c r="X168" i="12"/>
  <c r="T168" i="12"/>
  <c r="M168" i="12"/>
  <c r="I168" i="12"/>
  <c r="D168" i="12"/>
  <c r="AA167" i="12"/>
  <c r="AC167" i="12" s="1"/>
  <c r="X167" i="12"/>
  <c r="T167" i="12"/>
  <c r="M167" i="12"/>
  <c r="I167" i="12"/>
  <c r="D167" i="12"/>
  <c r="AG166" i="12"/>
  <c r="AE166" i="12"/>
  <c r="AC166" i="12"/>
  <c r="AA166" i="12"/>
  <c r="X166" i="12"/>
  <c r="T166" i="12"/>
  <c r="M166" i="12"/>
  <c r="I166" i="12"/>
  <c r="D166" i="12"/>
  <c r="AA165" i="12"/>
  <c r="AG165" i="12" s="1"/>
  <c r="X165" i="12"/>
  <c r="T165" i="12"/>
  <c r="M165" i="12"/>
  <c r="I165" i="12"/>
  <c r="D165" i="12"/>
  <c r="AG164" i="12"/>
  <c r="AE164" i="12"/>
  <c r="AA164" i="12"/>
  <c r="AC164" i="12" s="1"/>
  <c r="X164" i="12"/>
  <c r="T164" i="12"/>
  <c r="M164" i="12"/>
  <c r="I164" i="12"/>
  <c r="D164" i="12"/>
  <c r="AA163" i="12"/>
  <c r="AC163" i="12" s="1"/>
  <c r="X163" i="12"/>
  <c r="T163" i="12"/>
  <c r="M163" i="12"/>
  <c r="I163" i="12"/>
  <c r="D163" i="12"/>
  <c r="AA162" i="12"/>
  <c r="AG162" i="12" s="1"/>
  <c r="X162" i="12"/>
  <c r="T162" i="12"/>
  <c r="M162" i="12"/>
  <c r="I162" i="12"/>
  <c r="D162" i="12"/>
  <c r="AA161" i="12"/>
  <c r="AG161" i="12" s="1"/>
  <c r="X161" i="12"/>
  <c r="T161" i="12"/>
  <c r="M161" i="12"/>
  <c r="I161" i="12"/>
  <c r="D161" i="12"/>
  <c r="AA160" i="12"/>
  <c r="AG160" i="12" s="1"/>
  <c r="X160" i="12"/>
  <c r="T160" i="12"/>
  <c r="M160" i="12"/>
  <c r="I160" i="12"/>
  <c r="D160" i="12"/>
  <c r="AA159" i="12"/>
  <c r="X159" i="12"/>
  <c r="T159" i="12"/>
  <c r="M159" i="12"/>
  <c r="I159" i="12"/>
  <c r="D159" i="12"/>
  <c r="AA158" i="12"/>
  <c r="AG158" i="12" s="1"/>
  <c r="X158" i="12"/>
  <c r="T158" i="12"/>
  <c r="M158" i="12"/>
  <c r="I158" i="12"/>
  <c r="D158" i="12"/>
  <c r="W195" i="13"/>
  <c r="V195" i="13"/>
  <c r="M195" i="13"/>
  <c r="S195" i="13" s="1"/>
  <c r="J195" i="13"/>
  <c r="D195" i="13"/>
  <c r="W194" i="13"/>
  <c r="V194" i="13"/>
  <c r="M194" i="13"/>
  <c r="J194" i="13"/>
  <c r="D194" i="13"/>
  <c r="W193" i="13"/>
  <c r="V193" i="13"/>
  <c r="M193" i="13"/>
  <c r="S193" i="13" s="1"/>
  <c r="J193" i="13"/>
  <c r="D193" i="13"/>
  <c r="W192" i="13"/>
  <c r="V192" i="13"/>
  <c r="O192" i="13"/>
  <c r="M192" i="13"/>
  <c r="J192" i="13"/>
  <c r="D192" i="13"/>
  <c r="W191" i="13"/>
  <c r="V191" i="13"/>
  <c r="M191" i="13"/>
  <c r="S191" i="13" s="1"/>
  <c r="J191" i="13"/>
  <c r="D191" i="13"/>
  <c r="W190" i="13"/>
  <c r="V190" i="13"/>
  <c r="M190" i="13"/>
  <c r="J190" i="13"/>
  <c r="D190" i="13"/>
  <c r="W189" i="13"/>
  <c r="V189" i="13"/>
  <c r="M189" i="13"/>
  <c r="S189" i="13" s="1"/>
  <c r="J189" i="13"/>
  <c r="D189" i="13"/>
  <c r="W188" i="13"/>
  <c r="V188" i="13"/>
  <c r="M188" i="13"/>
  <c r="J188" i="13"/>
  <c r="D188" i="13"/>
  <c r="W187" i="13"/>
  <c r="V187" i="13"/>
  <c r="M187" i="13"/>
  <c r="S187" i="13" s="1"/>
  <c r="J187" i="13"/>
  <c r="D187" i="13"/>
  <c r="W186" i="13"/>
  <c r="V186" i="13"/>
  <c r="M186" i="13"/>
  <c r="J186" i="13"/>
  <c r="D186" i="13"/>
  <c r="W185" i="13"/>
  <c r="V185" i="13"/>
  <c r="M185" i="13"/>
  <c r="S185" i="13" s="1"/>
  <c r="J185" i="13"/>
  <c r="D185" i="13"/>
  <c r="W184" i="13"/>
  <c r="V184" i="13"/>
  <c r="M184" i="13"/>
  <c r="J184" i="13"/>
  <c r="D184" i="13"/>
  <c r="W183" i="13"/>
  <c r="V183" i="13"/>
  <c r="M183" i="13"/>
  <c r="S183" i="13" s="1"/>
  <c r="J183" i="13"/>
  <c r="D183" i="13"/>
  <c r="W182" i="13"/>
  <c r="V182" i="13"/>
  <c r="M182" i="13"/>
  <c r="J182" i="13"/>
  <c r="D182" i="13"/>
  <c r="W181" i="13"/>
  <c r="V181" i="13"/>
  <c r="M181" i="13"/>
  <c r="S181" i="13" s="1"/>
  <c r="J181" i="13"/>
  <c r="D181" i="13"/>
  <c r="W180" i="13"/>
  <c r="V180" i="13"/>
  <c r="M180" i="13"/>
  <c r="J180" i="13"/>
  <c r="D180" i="13"/>
  <c r="W179" i="13"/>
  <c r="V179" i="13"/>
  <c r="M179" i="13"/>
  <c r="S179" i="13" s="1"/>
  <c r="J179" i="13"/>
  <c r="D179" i="13"/>
  <c r="W178" i="13"/>
  <c r="V178" i="13"/>
  <c r="M178" i="13"/>
  <c r="J178" i="13"/>
  <c r="D178" i="13"/>
  <c r="W177" i="13"/>
  <c r="V177" i="13"/>
  <c r="M177" i="13"/>
  <c r="S177" i="13" s="1"/>
  <c r="J177" i="13"/>
  <c r="D177" i="13"/>
  <c r="W176" i="13"/>
  <c r="V176" i="13"/>
  <c r="M176" i="13"/>
  <c r="J176" i="13"/>
  <c r="D176" i="13"/>
  <c r="W175" i="13"/>
  <c r="V175" i="13"/>
  <c r="M175" i="13"/>
  <c r="S175" i="13" s="1"/>
  <c r="J175" i="13"/>
  <c r="D175" i="13"/>
  <c r="W174" i="13"/>
  <c r="V174" i="13"/>
  <c r="M174" i="13"/>
  <c r="J174" i="13"/>
  <c r="D174" i="13"/>
  <c r="W173" i="13"/>
  <c r="V173" i="13"/>
  <c r="M173" i="13"/>
  <c r="S173" i="13" s="1"/>
  <c r="J173" i="13"/>
  <c r="D173" i="13"/>
  <c r="W172" i="13"/>
  <c r="V172" i="13"/>
  <c r="M172" i="13"/>
  <c r="O172" i="13" s="1"/>
  <c r="J172" i="13"/>
  <c r="D172" i="13"/>
  <c r="W171" i="13"/>
  <c r="V171" i="13"/>
  <c r="M171" i="13"/>
  <c r="S171" i="13" s="1"/>
  <c r="J171" i="13"/>
  <c r="D171" i="13"/>
  <c r="W170" i="13"/>
  <c r="V170" i="13"/>
  <c r="M170" i="13"/>
  <c r="J170" i="13"/>
  <c r="D170" i="13"/>
  <c r="W169" i="13"/>
  <c r="V169" i="13"/>
  <c r="M169" i="13"/>
  <c r="S169" i="13" s="1"/>
  <c r="J169" i="13"/>
  <c r="D169" i="13"/>
  <c r="W168" i="13"/>
  <c r="V168" i="13"/>
  <c r="M168" i="13"/>
  <c r="J168" i="13"/>
  <c r="D168" i="13"/>
  <c r="W167" i="13"/>
  <c r="V167" i="13"/>
  <c r="M167" i="13"/>
  <c r="S167" i="13" s="1"/>
  <c r="J167" i="13"/>
  <c r="D167" i="13"/>
  <c r="W166" i="13"/>
  <c r="V166" i="13"/>
  <c r="M166" i="13"/>
  <c r="J166" i="13"/>
  <c r="D166" i="13"/>
  <c r="W165" i="13"/>
  <c r="V165" i="13"/>
  <c r="M165" i="13"/>
  <c r="S165" i="13" s="1"/>
  <c r="J165" i="13"/>
  <c r="D165" i="13"/>
  <c r="W164" i="13"/>
  <c r="V164" i="13"/>
  <c r="M164" i="13"/>
  <c r="J164" i="13"/>
  <c r="D164" i="13"/>
  <c r="W163" i="13"/>
  <c r="V163" i="13"/>
  <c r="M163" i="13"/>
  <c r="S163" i="13" s="1"/>
  <c r="J163" i="13"/>
  <c r="D163" i="13"/>
  <c r="W162" i="13"/>
  <c r="V162" i="13"/>
  <c r="M162" i="13"/>
  <c r="J162" i="13"/>
  <c r="D162" i="13"/>
  <c r="W161" i="13"/>
  <c r="V161" i="13"/>
  <c r="M161" i="13"/>
  <c r="S161" i="13" s="1"/>
  <c r="J161" i="13"/>
  <c r="D161" i="13"/>
  <c r="W160" i="13"/>
  <c r="V160" i="13"/>
  <c r="M160" i="13"/>
  <c r="J160" i="13"/>
  <c r="D160" i="13"/>
  <c r="W159" i="13"/>
  <c r="V159" i="13"/>
  <c r="M159" i="13"/>
  <c r="S159" i="13" s="1"/>
  <c r="J159" i="13"/>
  <c r="D159" i="13"/>
  <c r="V194" i="14"/>
  <c r="AB194" i="14" s="1"/>
  <c r="S194" i="14"/>
  <c r="H194" i="14"/>
  <c r="D194" i="14"/>
  <c r="V193" i="14"/>
  <c r="AB193" i="14" s="1"/>
  <c r="S193" i="14"/>
  <c r="H193" i="14"/>
  <c r="D193" i="14"/>
  <c r="V192" i="14"/>
  <c r="AB192" i="14" s="1"/>
  <c r="S192" i="14"/>
  <c r="H192" i="14"/>
  <c r="D192" i="14"/>
  <c r="V191" i="14"/>
  <c r="Z191" i="14" s="1"/>
  <c r="S191" i="14"/>
  <c r="H191" i="14"/>
  <c r="D191" i="14"/>
  <c r="V190" i="14"/>
  <c r="AB190" i="14" s="1"/>
  <c r="S190" i="14"/>
  <c r="H190" i="14"/>
  <c r="D190" i="14"/>
  <c r="V189" i="14"/>
  <c r="AB189" i="14" s="1"/>
  <c r="S189" i="14"/>
  <c r="H189" i="14"/>
  <c r="D189" i="14"/>
  <c r="V188" i="14"/>
  <c r="AB188" i="14" s="1"/>
  <c r="S188" i="14"/>
  <c r="H188" i="14"/>
  <c r="D188" i="14"/>
  <c r="V187" i="14"/>
  <c r="Z187" i="14" s="1"/>
  <c r="S187" i="14"/>
  <c r="H187" i="14"/>
  <c r="D187" i="14"/>
  <c r="V186" i="14"/>
  <c r="AB186" i="14" s="1"/>
  <c r="S186" i="14"/>
  <c r="H186" i="14"/>
  <c r="D186" i="14"/>
  <c r="V185" i="14"/>
  <c r="AB185" i="14" s="1"/>
  <c r="S185" i="14"/>
  <c r="H185" i="14"/>
  <c r="D185" i="14"/>
  <c r="V184" i="14"/>
  <c r="AB184" i="14" s="1"/>
  <c r="S184" i="14"/>
  <c r="H184" i="14"/>
  <c r="D184" i="14"/>
  <c r="V183" i="14"/>
  <c r="AB183" i="14" s="1"/>
  <c r="S183" i="14"/>
  <c r="H183" i="14"/>
  <c r="D183" i="14"/>
  <c r="V182" i="14"/>
  <c r="AB182" i="14" s="1"/>
  <c r="S182" i="14"/>
  <c r="H182" i="14"/>
  <c r="D182" i="14"/>
  <c r="V181" i="14"/>
  <c r="AB181" i="14" s="1"/>
  <c r="S181" i="14"/>
  <c r="H181" i="14"/>
  <c r="D181" i="14"/>
  <c r="V180" i="14"/>
  <c r="AB180" i="14" s="1"/>
  <c r="S180" i="14"/>
  <c r="H180" i="14"/>
  <c r="D180" i="14"/>
  <c r="V179" i="14"/>
  <c r="AB179" i="14" s="1"/>
  <c r="S179" i="14"/>
  <c r="H179" i="14"/>
  <c r="D179" i="14"/>
  <c r="V178" i="14"/>
  <c r="AB178" i="14" s="1"/>
  <c r="S178" i="14"/>
  <c r="H178" i="14"/>
  <c r="D178" i="14"/>
  <c r="V177" i="14"/>
  <c r="AB177" i="14" s="1"/>
  <c r="S177" i="14"/>
  <c r="H177" i="14"/>
  <c r="D177" i="14"/>
  <c r="V176" i="14"/>
  <c r="AB176" i="14" s="1"/>
  <c r="S176" i="14"/>
  <c r="H176" i="14"/>
  <c r="D176" i="14"/>
  <c r="V175" i="14"/>
  <c r="AB175" i="14" s="1"/>
  <c r="S175" i="14"/>
  <c r="H175" i="14"/>
  <c r="D175" i="14"/>
  <c r="V174" i="14"/>
  <c r="AB174" i="14" s="1"/>
  <c r="S174" i="14"/>
  <c r="H174" i="14"/>
  <c r="D174" i="14"/>
  <c r="V173" i="14"/>
  <c r="AB173" i="14" s="1"/>
  <c r="S173" i="14"/>
  <c r="H173" i="14"/>
  <c r="D173" i="14"/>
  <c r="V172" i="14"/>
  <c r="AB172" i="14" s="1"/>
  <c r="S172" i="14"/>
  <c r="H172" i="14"/>
  <c r="D172" i="14"/>
  <c r="V171" i="14"/>
  <c r="AB171" i="14" s="1"/>
  <c r="S171" i="14"/>
  <c r="H171" i="14"/>
  <c r="D171" i="14"/>
  <c r="V170" i="14"/>
  <c r="AB170" i="14" s="1"/>
  <c r="S170" i="14"/>
  <c r="H170" i="14"/>
  <c r="D170" i="14"/>
  <c r="V169" i="14"/>
  <c r="AB169" i="14" s="1"/>
  <c r="S169" i="14"/>
  <c r="H169" i="14"/>
  <c r="D169" i="14"/>
  <c r="V168" i="14"/>
  <c r="AB168" i="14" s="1"/>
  <c r="S168" i="14"/>
  <c r="H168" i="14"/>
  <c r="D168" i="14"/>
  <c r="V167" i="14"/>
  <c r="AB167" i="14" s="1"/>
  <c r="S167" i="14"/>
  <c r="H167" i="14"/>
  <c r="D167" i="14"/>
  <c r="V166" i="14"/>
  <c r="AB166" i="14" s="1"/>
  <c r="S166" i="14"/>
  <c r="H166" i="14"/>
  <c r="D166" i="14"/>
  <c r="V165" i="14"/>
  <c r="AB165" i="14" s="1"/>
  <c r="S165" i="14"/>
  <c r="H165" i="14"/>
  <c r="D165" i="14"/>
  <c r="V164" i="14"/>
  <c r="AB164" i="14" s="1"/>
  <c r="S164" i="14"/>
  <c r="H164" i="14"/>
  <c r="D164" i="14"/>
  <c r="V163" i="14"/>
  <c r="AB163" i="14" s="1"/>
  <c r="S163" i="14"/>
  <c r="H163" i="14"/>
  <c r="D163" i="14"/>
  <c r="V162" i="14"/>
  <c r="AB162" i="14" s="1"/>
  <c r="S162" i="14"/>
  <c r="H162" i="14"/>
  <c r="D162" i="14"/>
  <c r="V161" i="14"/>
  <c r="AB161" i="14" s="1"/>
  <c r="S161" i="14"/>
  <c r="H161" i="14"/>
  <c r="D161" i="14"/>
  <c r="V160" i="14"/>
  <c r="AB160" i="14" s="1"/>
  <c r="S160" i="14"/>
  <c r="H160" i="14"/>
  <c r="D160" i="14"/>
  <c r="V159" i="14"/>
  <c r="AB159" i="14" s="1"/>
  <c r="S159" i="14"/>
  <c r="H159" i="14"/>
  <c r="D159" i="14"/>
  <c r="V158" i="14"/>
  <c r="AB158" i="14" s="1"/>
  <c r="S158" i="14"/>
  <c r="H158" i="14"/>
  <c r="D158" i="14"/>
  <c r="AN191" i="15"/>
  <c r="AK191" i="15"/>
  <c r="AM191" i="15" s="1"/>
  <c r="AG191" i="15"/>
  <c r="AC191" i="15"/>
  <c r="Y191" i="15"/>
  <c r="AA191" i="15" s="1"/>
  <c r="T191" i="15"/>
  <c r="P191" i="15"/>
  <c r="L191" i="15"/>
  <c r="H191" i="15"/>
  <c r="J191" i="15" s="1"/>
  <c r="D191" i="15"/>
  <c r="AN190" i="15"/>
  <c r="AK190" i="15"/>
  <c r="AM190" i="15" s="1"/>
  <c r="AG190" i="15"/>
  <c r="AC190" i="15"/>
  <c r="Y190" i="15"/>
  <c r="AA190" i="15" s="1"/>
  <c r="T190" i="15"/>
  <c r="P190" i="15"/>
  <c r="L190" i="15"/>
  <c r="H190" i="15"/>
  <c r="J190" i="15" s="1"/>
  <c r="D190" i="15"/>
  <c r="AN189" i="15"/>
  <c r="AK189" i="15"/>
  <c r="AM189" i="15" s="1"/>
  <c r="AG189" i="15"/>
  <c r="AC189" i="15"/>
  <c r="Y189" i="15"/>
  <c r="AA189" i="15" s="1"/>
  <c r="T189" i="15"/>
  <c r="P189" i="15"/>
  <c r="L189" i="15"/>
  <c r="H189" i="15"/>
  <c r="J189" i="15" s="1"/>
  <c r="D189" i="15"/>
  <c r="AN188" i="15"/>
  <c r="AK188" i="15"/>
  <c r="AM188" i="15" s="1"/>
  <c r="AG188" i="15"/>
  <c r="AC188" i="15"/>
  <c r="Y188" i="15"/>
  <c r="T188" i="15"/>
  <c r="P188" i="15"/>
  <c r="L188" i="15"/>
  <c r="H188" i="15"/>
  <c r="J188" i="15" s="1"/>
  <c r="D188" i="15"/>
  <c r="AN187" i="15"/>
  <c r="AK187" i="15"/>
  <c r="AM187" i="15" s="1"/>
  <c r="AG187" i="15"/>
  <c r="AC187" i="15"/>
  <c r="Y187" i="15"/>
  <c r="AA187" i="15" s="1"/>
  <c r="T187" i="15"/>
  <c r="P187" i="15"/>
  <c r="L187" i="15"/>
  <c r="H187" i="15"/>
  <c r="J187" i="15" s="1"/>
  <c r="D187" i="15"/>
  <c r="AN186" i="15"/>
  <c r="AK186" i="15"/>
  <c r="AM186" i="15" s="1"/>
  <c r="AG186" i="15"/>
  <c r="AI186" i="15" s="1"/>
  <c r="AC186" i="15"/>
  <c r="AE186" i="15" s="1"/>
  <c r="Y186" i="15"/>
  <c r="AA186" i="15" s="1"/>
  <c r="T186" i="15"/>
  <c r="V186" i="15" s="1"/>
  <c r="P186" i="15"/>
  <c r="R186" i="15" s="1"/>
  <c r="L186" i="15"/>
  <c r="N186" i="15" s="1"/>
  <c r="H186" i="15"/>
  <c r="J186" i="15" s="1"/>
  <c r="D186" i="15"/>
  <c r="F186" i="15" s="1"/>
  <c r="AN185" i="15"/>
  <c r="AK185" i="15"/>
  <c r="AM185" i="15" s="1"/>
  <c r="AG185" i="15"/>
  <c r="AC185" i="15"/>
  <c r="Y185" i="15"/>
  <c r="AA185" i="15" s="1"/>
  <c r="T185" i="15"/>
  <c r="P185" i="15"/>
  <c r="L185" i="15"/>
  <c r="H185" i="15"/>
  <c r="J185" i="15" s="1"/>
  <c r="D185" i="15"/>
  <c r="AN184" i="15"/>
  <c r="AK184" i="15"/>
  <c r="AM184" i="15" s="1"/>
  <c r="AG184" i="15"/>
  <c r="AC184" i="15"/>
  <c r="Y184" i="15"/>
  <c r="AA184" i="15" s="1"/>
  <c r="T184" i="15"/>
  <c r="P184" i="15"/>
  <c r="L184" i="15"/>
  <c r="H184" i="15"/>
  <c r="J184" i="15" s="1"/>
  <c r="D184" i="15"/>
  <c r="AN183" i="15"/>
  <c r="AK183" i="15"/>
  <c r="AM183" i="15" s="1"/>
  <c r="AG183" i="15"/>
  <c r="AC183" i="15"/>
  <c r="Y183" i="15"/>
  <c r="AA183" i="15" s="1"/>
  <c r="T183" i="15"/>
  <c r="P183" i="15"/>
  <c r="L183" i="15"/>
  <c r="H183" i="15"/>
  <c r="J183" i="15" s="1"/>
  <c r="D183" i="15"/>
  <c r="AN182" i="15"/>
  <c r="AK182" i="15"/>
  <c r="AM182" i="15" s="1"/>
  <c r="AG182" i="15"/>
  <c r="AI182" i="15" s="1"/>
  <c r="AC182" i="15"/>
  <c r="AE182" i="15" s="1"/>
  <c r="Y182" i="15"/>
  <c r="AA182" i="15" s="1"/>
  <c r="T182" i="15"/>
  <c r="V182" i="15" s="1"/>
  <c r="P182" i="15"/>
  <c r="R182" i="15" s="1"/>
  <c r="L182" i="15"/>
  <c r="N182" i="15" s="1"/>
  <c r="H182" i="15"/>
  <c r="J182" i="15" s="1"/>
  <c r="D182" i="15"/>
  <c r="F182" i="15" s="1"/>
  <c r="AN181" i="15"/>
  <c r="AK181" i="15"/>
  <c r="AM181" i="15" s="1"/>
  <c r="AG181" i="15"/>
  <c r="AC181" i="15"/>
  <c r="Y181" i="15"/>
  <c r="AA181" i="15" s="1"/>
  <c r="T181" i="15"/>
  <c r="V181" i="15" s="1"/>
  <c r="P181" i="15"/>
  <c r="L181" i="15"/>
  <c r="H181" i="15"/>
  <c r="J181" i="15" s="1"/>
  <c r="D181" i="15"/>
  <c r="AN180" i="15"/>
  <c r="AK180" i="15"/>
  <c r="AM180" i="15" s="1"/>
  <c r="AG180" i="15"/>
  <c r="AC180" i="15"/>
  <c r="Y180" i="15"/>
  <c r="AA180" i="15" s="1"/>
  <c r="T180" i="15"/>
  <c r="P180" i="15"/>
  <c r="L180" i="15"/>
  <c r="H180" i="15"/>
  <c r="J180" i="15" s="1"/>
  <c r="D180" i="15"/>
  <c r="AN179" i="15"/>
  <c r="AK179" i="15"/>
  <c r="AM179" i="15" s="1"/>
  <c r="AG179" i="15"/>
  <c r="AC179" i="15"/>
  <c r="Y179" i="15"/>
  <c r="AA179" i="15" s="1"/>
  <c r="T179" i="15"/>
  <c r="P179" i="15"/>
  <c r="L179" i="15"/>
  <c r="H179" i="15"/>
  <c r="J179" i="15" s="1"/>
  <c r="D179" i="15"/>
  <c r="AN178" i="15"/>
  <c r="AK178" i="15"/>
  <c r="AM178" i="15" s="1"/>
  <c r="AG178" i="15"/>
  <c r="AC178" i="15"/>
  <c r="Y178" i="15"/>
  <c r="AA178" i="15" s="1"/>
  <c r="T178" i="15"/>
  <c r="V178" i="15" s="1"/>
  <c r="P178" i="15"/>
  <c r="L178" i="15"/>
  <c r="H178" i="15"/>
  <c r="J178" i="15" s="1"/>
  <c r="D178" i="15"/>
  <c r="AN177" i="15"/>
  <c r="AK177" i="15"/>
  <c r="AM177" i="15" s="1"/>
  <c r="AG177" i="15"/>
  <c r="AC177" i="15"/>
  <c r="Y177" i="15"/>
  <c r="AA177" i="15" s="1"/>
  <c r="T177" i="15"/>
  <c r="P177" i="15"/>
  <c r="L177" i="15"/>
  <c r="H177" i="15"/>
  <c r="J177" i="15" s="1"/>
  <c r="D177" i="15"/>
  <c r="AN176" i="15"/>
  <c r="AK176" i="15"/>
  <c r="AM176" i="15" s="1"/>
  <c r="AG176" i="15"/>
  <c r="AC176" i="15"/>
  <c r="Y176" i="15"/>
  <c r="AA176" i="15" s="1"/>
  <c r="T176" i="15"/>
  <c r="P176" i="15"/>
  <c r="L176" i="15"/>
  <c r="H176" i="15"/>
  <c r="J176" i="15" s="1"/>
  <c r="D176" i="15"/>
  <c r="AN175" i="15"/>
  <c r="AK175" i="15"/>
  <c r="AM175" i="15" s="1"/>
  <c r="AG175" i="15"/>
  <c r="AC175" i="15"/>
  <c r="Y175" i="15"/>
  <c r="AA175" i="15" s="1"/>
  <c r="T175" i="15"/>
  <c r="V175" i="15" s="1"/>
  <c r="P175" i="15"/>
  <c r="L175" i="15"/>
  <c r="H175" i="15"/>
  <c r="J175" i="15" s="1"/>
  <c r="D175" i="15"/>
  <c r="AN174" i="15"/>
  <c r="AK174" i="15"/>
  <c r="AM174" i="15" s="1"/>
  <c r="AG174" i="15"/>
  <c r="AI174" i="15" s="1"/>
  <c r="AC174" i="15"/>
  <c r="AE174" i="15" s="1"/>
  <c r="Y174" i="15"/>
  <c r="AA174" i="15" s="1"/>
  <c r="T174" i="15"/>
  <c r="V174" i="15" s="1"/>
  <c r="P174" i="15"/>
  <c r="R174" i="15" s="1"/>
  <c r="L174" i="15"/>
  <c r="N174" i="15" s="1"/>
  <c r="H174" i="15"/>
  <c r="J174" i="15" s="1"/>
  <c r="D174" i="15"/>
  <c r="F174" i="15" s="1"/>
  <c r="AN173" i="15"/>
  <c r="AK173" i="15"/>
  <c r="AM173" i="15" s="1"/>
  <c r="AG173" i="15"/>
  <c r="AC173" i="15"/>
  <c r="Y173" i="15"/>
  <c r="AA173" i="15" s="1"/>
  <c r="T173" i="15"/>
  <c r="P173" i="15"/>
  <c r="L173" i="15"/>
  <c r="H173" i="15"/>
  <c r="J173" i="15" s="1"/>
  <c r="D173" i="15"/>
  <c r="AN172" i="15"/>
  <c r="AK172" i="15"/>
  <c r="AM172" i="15" s="1"/>
  <c r="AG172" i="15"/>
  <c r="AC172" i="15"/>
  <c r="Y172" i="15"/>
  <c r="AA172" i="15" s="1"/>
  <c r="T172" i="15"/>
  <c r="P172" i="15"/>
  <c r="L172" i="15"/>
  <c r="H172" i="15"/>
  <c r="J172" i="15" s="1"/>
  <c r="D172" i="15"/>
  <c r="AN171" i="15"/>
  <c r="AK171" i="15"/>
  <c r="AM171" i="15" s="1"/>
  <c r="AG171" i="15"/>
  <c r="AC171" i="15"/>
  <c r="Y171" i="15"/>
  <c r="AA171" i="15" s="1"/>
  <c r="T171" i="15"/>
  <c r="P171" i="15"/>
  <c r="L171" i="15"/>
  <c r="H171" i="15"/>
  <c r="J171" i="15" s="1"/>
  <c r="D171" i="15"/>
  <c r="AN170" i="15"/>
  <c r="AK170" i="15"/>
  <c r="AM170" i="15" s="1"/>
  <c r="AG170" i="15"/>
  <c r="AC170" i="15"/>
  <c r="AE170" i="15" s="1"/>
  <c r="Y170" i="15"/>
  <c r="AA170" i="15" s="1"/>
  <c r="T170" i="15"/>
  <c r="V170" i="15" s="1"/>
  <c r="P170" i="15"/>
  <c r="L170" i="15"/>
  <c r="H170" i="15"/>
  <c r="J170" i="15" s="1"/>
  <c r="D170" i="15"/>
  <c r="AN169" i="15"/>
  <c r="AK169" i="15"/>
  <c r="AM169" i="15" s="1"/>
  <c r="AG169" i="15"/>
  <c r="AC169" i="15"/>
  <c r="Y169" i="15"/>
  <c r="AA169" i="15" s="1"/>
  <c r="T169" i="15"/>
  <c r="V169" i="15" s="1"/>
  <c r="P169" i="15"/>
  <c r="L169" i="15"/>
  <c r="H169" i="15"/>
  <c r="J169" i="15" s="1"/>
  <c r="D169" i="15"/>
  <c r="AN168" i="15"/>
  <c r="AK168" i="15"/>
  <c r="AM168" i="15" s="1"/>
  <c r="AG168" i="15"/>
  <c r="AC168" i="15"/>
  <c r="Y168" i="15"/>
  <c r="AA168" i="15" s="1"/>
  <c r="T168" i="15"/>
  <c r="P168" i="15"/>
  <c r="L168" i="15"/>
  <c r="H168" i="15"/>
  <c r="J168" i="15" s="1"/>
  <c r="D168" i="15"/>
  <c r="AN167" i="15"/>
  <c r="AK167" i="15"/>
  <c r="AM167" i="15" s="1"/>
  <c r="AG167" i="15"/>
  <c r="AC167" i="15"/>
  <c r="Y167" i="15"/>
  <c r="AA167" i="15" s="1"/>
  <c r="T167" i="15"/>
  <c r="P167" i="15"/>
  <c r="L167" i="15"/>
  <c r="H167" i="15"/>
  <c r="J167" i="15" s="1"/>
  <c r="D167" i="15"/>
  <c r="AN166" i="15"/>
  <c r="AK166" i="15"/>
  <c r="AG166" i="15"/>
  <c r="AC166" i="15"/>
  <c r="Y166" i="15"/>
  <c r="T166" i="15"/>
  <c r="P166" i="15"/>
  <c r="L166" i="15"/>
  <c r="H166" i="15"/>
  <c r="J166" i="15" s="1"/>
  <c r="D166" i="15"/>
  <c r="AN165" i="15"/>
  <c r="AK165" i="15"/>
  <c r="AM165" i="15" s="1"/>
  <c r="AG165" i="15"/>
  <c r="AI165" i="15" s="1"/>
  <c r="AC165" i="15"/>
  <c r="AE165" i="15" s="1"/>
  <c r="Y165" i="15"/>
  <c r="AA165" i="15" s="1"/>
  <c r="T165" i="15"/>
  <c r="V165" i="15" s="1"/>
  <c r="P165" i="15"/>
  <c r="R165" i="15" s="1"/>
  <c r="L165" i="15"/>
  <c r="N165" i="15" s="1"/>
  <c r="H165" i="15"/>
  <c r="J165" i="15" s="1"/>
  <c r="D165" i="15"/>
  <c r="F165" i="15" s="1"/>
  <c r="AN164" i="15"/>
  <c r="AK164" i="15"/>
  <c r="AM164" i="15" s="1"/>
  <c r="AG164" i="15"/>
  <c r="AC164" i="15"/>
  <c r="Y164" i="15"/>
  <c r="AA164" i="15" s="1"/>
  <c r="T164" i="15"/>
  <c r="P164" i="15"/>
  <c r="L164" i="15"/>
  <c r="H164" i="15"/>
  <c r="J164" i="15" s="1"/>
  <c r="D164" i="15"/>
  <c r="AN163" i="15"/>
  <c r="AK163" i="15"/>
  <c r="AM163" i="15" s="1"/>
  <c r="AG163" i="15"/>
  <c r="AI163" i="15" s="1"/>
  <c r="AC163" i="15"/>
  <c r="AE163" i="15" s="1"/>
  <c r="Y163" i="15"/>
  <c r="AA163" i="15" s="1"/>
  <c r="T163" i="15"/>
  <c r="V163" i="15" s="1"/>
  <c r="P163" i="15"/>
  <c r="R163" i="15" s="1"/>
  <c r="L163" i="15"/>
  <c r="N163" i="15" s="1"/>
  <c r="H163" i="15"/>
  <c r="J163" i="15" s="1"/>
  <c r="D163" i="15"/>
  <c r="F163" i="15" s="1"/>
  <c r="AN162" i="15"/>
  <c r="AK162" i="15"/>
  <c r="AM162" i="15" s="1"/>
  <c r="AG162" i="15"/>
  <c r="AC162" i="15"/>
  <c r="Y162" i="15"/>
  <c r="AA162" i="15" s="1"/>
  <c r="T162" i="15"/>
  <c r="V162" i="15" s="1"/>
  <c r="P162" i="15"/>
  <c r="L162" i="15"/>
  <c r="H162" i="15"/>
  <c r="J162" i="15" s="1"/>
  <c r="D162" i="15"/>
  <c r="AN161" i="15"/>
  <c r="AK161" i="15"/>
  <c r="AM161" i="15" s="1"/>
  <c r="AG161" i="15"/>
  <c r="AC161" i="15"/>
  <c r="Y161" i="15"/>
  <c r="AA161" i="15" s="1"/>
  <c r="T161" i="15"/>
  <c r="P161" i="15"/>
  <c r="L161" i="15"/>
  <c r="H161" i="15"/>
  <c r="J161" i="15" s="1"/>
  <c r="D161" i="15"/>
  <c r="AN160" i="15"/>
  <c r="AK160" i="15"/>
  <c r="AM160" i="15" s="1"/>
  <c r="AG160" i="15"/>
  <c r="AI160" i="15" s="1"/>
  <c r="AC160" i="15"/>
  <c r="AE160" i="15" s="1"/>
  <c r="Y160" i="15"/>
  <c r="AA160" i="15" s="1"/>
  <c r="T160" i="15"/>
  <c r="V160" i="15" s="1"/>
  <c r="P160" i="15"/>
  <c r="R160" i="15" s="1"/>
  <c r="L160" i="15"/>
  <c r="N160" i="15" s="1"/>
  <c r="H160" i="15"/>
  <c r="J160" i="15" s="1"/>
  <c r="D160" i="15"/>
  <c r="F160" i="15" s="1"/>
  <c r="AN159" i="15"/>
  <c r="AK159" i="15"/>
  <c r="AM159" i="15" s="1"/>
  <c r="AG159" i="15"/>
  <c r="AI159" i="15" s="1"/>
  <c r="AC159" i="15"/>
  <c r="AE159" i="15" s="1"/>
  <c r="Y159" i="15"/>
  <c r="AA159" i="15" s="1"/>
  <c r="T159" i="15"/>
  <c r="V159" i="15" s="1"/>
  <c r="P159" i="15"/>
  <c r="R159" i="15" s="1"/>
  <c r="L159" i="15"/>
  <c r="N159" i="15" s="1"/>
  <c r="H159" i="15"/>
  <c r="J159" i="15" s="1"/>
  <c r="D159" i="15"/>
  <c r="F159" i="15" s="1"/>
  <c r="AN158" i="15"/>
  <c r="AK158" i="15"/>
  <c r="AM158" i="15" s="1"/>
  <c r="AG158" i="15"/>
  <c r="AC158" i="15"/>
  <c r="Y158" i="15"/>
  <c r="AA158" i="15" s="1"/>
  <c r="T158" i="15"/>
  <c r="V158" i="15" s="1"/>
  <c r="P158" i="15"/>
  <c r="L158" i="15"/>
  <c r="H158" i="15"/>
  <c r="J158" i="15" s="1"/>
  <c r="D158" i="15"/>
  <c r="AN157" i="15"/>
  <c r="AK157" i="15"/>
  <c r="AM157" i="15" s="1"/>
  <c r="AG157" i="15"/>
  <c r="AC157" i="15"/>
  <c r="Y157" i="15"/>
  <c r="AA157" i="15" s="1"/>
  <c r="T157" i="15"/>
  <c r="P157" i="15"/>
  <c r="L157" i="15"/>
  <c r="H157" i="15"/>
  <c r="J157" i="15" s="1"/>
  <c r="D157" i="15"/>
  <c r="AN156" i="15"/>
  <c r="AK156" i="15"/>
  <c r="AM156" i="15" s="1"/>
  <c r="AG156" i="15"/>
  <c r="AC156" i="15"/>
  <c r="Y156" i="15"/>
  <c r="AA156" i="15" s="1"/>
  <c r="T156" i="15"/>
  <c r="V156" i="15" s="1"/>
  <c r="P156" i="15"/>
  <c r="L156" i="15"/>
  <c r="H156" i="15"/>
  <c r="J156" i="15" s="1"/>
  <c r="D156" i="15"/>
  <c r="AN155" i="15"/>
  <c r="AK155" i="15"/>
  <c r="AM155" i="15" s="1"/>
  <c r="AG155" i="15"/>
  <c r="AC155" i="15"/>
  <c r="Y155" i="15"/>
  <c r="AA155" i="15" s="1"/>
  <c r="T155" i="15"/>
  <c r="P155" i="15"/>
  <c r="L155" i="15"/>
  <c r="H155" i="15"/>
  <c r="J155" i="15" s="1"/>
  <c r="D155" i="15"/>
  <c r="P193" i="16"/>
  <c r="Q193" i="16" s="1"/>
  <c r="P192" i="16"/>
  <c r="Q192" i="16" s="1"/>
  <c r="P191" i="16"/>
  <c r="Q191" i="16" s="1"/>
  <c r="P190" i="16"/>
  <c r="Q190" i="16" s="1"/>
  <c r="P189" i="16"/>
  <c r="Q189" i="16" s="1"/>
  <c r="P188" i="16"/>
  <c r="Q188" i="16" s="1"/>
  <c r="P187" i="16"/>
  <c r="Q187" i="16" s="1"/>
  <c r="P186" i="16"/>
  <c r="Q186" i="16" s="1"/>
  <c r="P185" i="16"/>
  <c r="Q185" i="16" s="1"/>
  <c r="P184" i="16"/>
  <c r="Q184" i="16" s="1"/>
  <c r="P183" i="16"/>
  <c r="Q183" i="16" s="1"/>
  <c r="P182" i="16"/>
  <c r="Q182" i="16" s="1"/>
  <c r="P181" i="16"/>
  <c r="Q181" i="16" s="1"/>
  <c r="P180" i="16"/>
  <c r="Q180" i="16" s="1"/>
  <c r="P179" i="16"/>
  <c r="Q179" i="16" s="1"/>
  <c r="P178" i="16"/>
  <c r="Q178" i="16" s="1"/>
  <c r="P177" i="16"/>
  <c r="Q177" i="16" s="1"/>
  <c r="P176" i="16"/>
  <c r="Q176" i="16" s="1"/>
  <c r="P175" i="16"/>
  <c r="Q175" i="16" s="1"/>
  <c r="P174" i="16"/>
  <c r="Q174" i="16" s="1"/>
  <c r="P173" i="16"/>
  <c r="Q173" i="16" s="1"/>
  <c r="P172" i="16"/>
  <c r="Q172" i="16" s="1"/>
  <c r="P171" i="16"/>
  <c r="Q171" i="16" s="1"/>
  <c r="P170" i="16"/>
  <c r="Q170" i="16" s="1"/>
  <c r="P169" i="16"/>
  <c r="Q169" i="16" s="1"/>
  <c r="P168" i="16"/>
  <c r="Q168" i="16" s="1"/>
  <c r="P167" i="16"/>
  <c r="Q167" i="16" s="1"/>
  <c r="P166" i="16"/>
  <c r="Q166" i="16" s="1"/>
  <c r="P165" i="16"/>
  <c r="Q165" i="16" s="1"/>
  <c r="P164" i="16"/>
  <c r="Q164" i="16" s="1"/>
  <c r="P163" i="16"/>
  <c r="Q163" i="16" s="1"/>
  <c r="P162" i="16"/>
  <c r="Q162" i="16" s="1"/>
  <c r="P161" i="16"/>
  <c r="Q161" i="16" s="1"/>
  <c r="P160" i="16"/>
  <c r="Q160" i="16" s="1"/>
  <c r="P159" i="16"/>
  <c r="Q159" i="16" s="1"/>
  <c r="P158" i="16"/>
  <c r="Q158" i="16" s="1"/>
  <c r="P157" i="16"/>
  <c r="Q157" i="16" s="1"/>
  <c r="S165" i="3" l="1"/>
  <c r="S175" i="3"/>
  <c r="S185" i="3"/>
  <c r="S174" i="3"/>
  <c r="S181" i="3"/>
  <c r="S182" i="3"/>
  <c r="S192" i="3"/>
  <c r="S163" i="3"/>
  <c r="S173" i="3"/>
  <c r="S183" i="3"/>
  <c r="R171" i="4"/>
  <c r="R158" i="4"/>
  <c r="R178" i="4"/>
  <c r="S184" i="7"/>
  <c r="S180" i="7"/>
  <c r="S168" i="7"/>
  <c r="S192" i="7"/>
  <c r="S172" i="7"/>
  <c r="S188" i="7"/>
  <c r="V194" i="10"/>
  <c r="R190" i="10"/>
  <c r="V190" i="10"/>
  <c r="R182" i="10"/>
  <c r="V182" i="10"/>
  <c r="R178" i="10"/>
  <c r="V178" i="10"/>
  <c r="R174" i="10"/>
  <c r="V174" i="10"/>
  <c r="R170" i="10"/>
  <c r="R166" i="10"/>
  <c r="V166" i="10"/>
  <c r="R162" i="10"/>
  <c r="R158" i="10"/>
  <c r="AG194" i="12"/>
  <c r="X172" i="14"/>
  <c r="X182" i="14"/>
  <c r="X186" i="14"/>
  <c r="AE173" i="12"/>
  <c r="AE158" i="12"/>
  <c r="AE167" i="12"/>
  <c r="AG173" i="12"/>
  <c r="AG167" i="12"/>
  <c r="AE194" i="12"/>
  <c r="AC183" i="12"/>
  <c r="AE174" i="12"/>
  <c r="AE183" i="12"/>
  <c r="AE168" i="12"/>
  <c r="AG174" i="12"/>
  <c r="AG177" i="12"/>
  <c r="AE177" i="12"/>
  <c r="AE178" i="12"/>
  <c r="AE184" i="12"/>
  <c r="AE187" i="12"/>
  <c r="AE188" i="12"/>
  <c r="AG184" i="12"/>
  <c r="AG187" i="12"/>
  <c r="Q164" i="11"/>
  <c r="Q176" i="11"/>
  <c r="Q188" i="11"/>
  <c r="U172" i="11"/>
  <c r="U192" i="11"/>
  <c r="Q158" i="11"/>
  <c r="Q178" i="11"/>
  <c r="U190" i="11"/>
  <c r="Q160" i="11"/>
  <c r="Q168" i="11"/>
  <c r="Q180" i="11"/>
  <c r="Q192" i="11"/>
  <c r="U160" i="11"/>
  <c r="U164" i="11"/>
  <c r="U168" i="11"/>
  <c r="U176" i="11"/>
  <c r="U180" i="11"/>
  <c r="U184" i="11"/>
  <c r="U188" i="11"/>
  <c r="Q162" i="11"/>
  <c r="Q166" i="11"/>
  <c r="Q170" i="11"/>
  <c r="Q174" i="11"/>
  <c r="Q182" i="11"/>
  <c r="Q186" i="11"/>
  <c r="Q190" i="11"/>
  <c r="Q194" i="11"/>
  <c r="U158" i="11"/>
  <c r="U162" i="11"/>
  <c r="U166" i="11"/>
  <c r="U170" i="11"/>
  <c r="U174" i="11"/>
  <c r="U178" i="11"/>
  <c r="U182" i="11"/>
  <c r="U186" i="11"/>
  <c r="U194" i="11"/>
  <c r="Q184" i="11"/>
  <c r="Q172" i="11"/>
  <c r="R160" i="10"/>
  <c r="R164" i="10"/>
  <c r="R168" i="10"/>
  <c r="R172" i="10"/>
  <c r="R176" i="10"/>
  <c r="R180" i="10"/>
  <c r="R184" i="10"/>
  <c r="R188" i="10"/>
  <c r="R192" i="10"/>
  <c r="V160" i="10"/>
  <c r="V164" i="10"/>
  <c r="V168" i="10"/>
  <c r="V172" i="10"/>
  <c r="V176" i="10"/>
  <c r="V180" i="10"/>
  <c r="V184" i="10"/>
  <c r="V188" i="10"/>
  <c r="V192" i="10"/>
  <c r="Q162" i="7"/>
  <c r="Q186" i="7"/>
  <c r="S182" i="7"/>
  <c r="Q178" i="7"/>
  <c r="S166" i="7"/>
  <c r="S178" i="7"/>
  <c r="Q160" i="7"/>
  <c r="Q164" i="7"/>
  <c r="Q168" i="7"/>
  <c r="Q172" i="7"/>
  <c r="Q176" i="7"/>
  <c r="Q180" i="7"/>
  <c r="Q184" i="7"/>
  <c r="Q188" i="7"/>
  <c r="Q192" i="7"/>
  <c r="Q182" i="7"/>
  <c r="S186" i="7"/>
  <c r="Q166" i="7"/>
  <c r="Q190" i="7"/>
  <c r="S158" i="7"/>
  <c r="S162" i="7"/>
  <c r="S170" i="7"/>
  <c r="S160" i="7"/>
  <c r="S164" i="7"/>
  <c r="S176" i="7"/>
  <c r="Q174" i="7"/>
  <c r="S190" i="7"/>
  <c r="Q170" i="7"/>
  <c r="S174" i="7"/>
  <c r="Q158" i="7"/>
  <c r="Q194" i="7"/>
  <c r="S194" i="7"/>
  <c r="S194" i="3"/>
  <c r="S168" i="3"/>
  <c r="S160" i="3"/>
  <c r="S188" i="3"/>
  <c r="S180" i="3"/>
  <c r="S171" i="3"/>
  <c r="S190" i="3"/>
  <c r="S193" i="3"/>
  <c r="R173" i="4"/>
  <c r="R193" i="4"/>
  <c r="R160" i="4"/>
  <c r="R180" i="4"/>
  <c r="R167" i="4"/>
  <c r="R187" i="4"/>
  <c r="R170" i="4"/>
  <c r="R190" i="4"/>
  <c r="R172" i="4"/>
  <c r="R192" i="4"/>
  <c r="X192" i="14"/>
  <c r="X188" i="14"/>
  <c r="X160" i="14"/>
  <c r="X178" i="14"/>
  <c r="X166" i="14"/>
  <c r="X184" i="14"/>
  <c r="X180" i="14"/>
  <c r="X158" i="14"/>
  <c r="X176" i="14"/>
  <c r="X194" i="14"/>
  <c r="X174" i="14"/>
  <c r="X170" i="14"/>
  <c r="X162" i="14"/>
  <c r="X190" i="14"/>
  <c r="X168" i="14"/>
  <c r="X164" i="14"/>
  <c r="Q159" i="7"/>
  <c r="Q161" i="7"/>
  <c r="Q163" i="7"/>
  <c r="Q165" i="7"/>
  <c r="Q167" i="7"/>
  <c r="Q169" i="7"/>
  <c r="Q171" i="7"/>
  <c r="Q173" i="7"/>
  <c r="Q175" i="7"/>
  <c r="Q177" i="7"/>
  <c r="Q179" i="7"/>
  <c r="Q181" i="7"/>
  <c r="Q183" i="7"/>
  <c r="Q185" i="7"/>
  <c r="Q187" i="7"/>
  <c r="Q189" i="7"/>
  <c r="Q191" i="7"/>
  <c r="Q193" i="7"/>
  <c r="S159" i="7"/>
  <c r="S161" i="7"/>
  <c r="S163" i="7"/>
  <c r="S165" i="7"/>
  <c r="S167" i="7"/>
  <c r="S169" i="7"/>
  <c r="S171" i="7"/>
  <c r="S173" i="7"/>
  <c r="S175" i="7"/>
  <c r="S177" i="7"/>
  <c r="S179" i="7"/>
  <c r="S181" i="7"/>
  <c r="S183" i="7"/>
  <c r="S185" i="7"/>
  <c r="S187" i="7"/>
  <c r="S189" i="7"/>
  <c r="S191" i="7"/>
  <c r="S193" i="7"/>
  <c r="Q159" i="8"/>
  <c r="Q161" i="8"/>
  <c r="Q163" i="8"/>
  <c r="Q165" i="8"/>
  <c r="Q167" i="8"/>
  <c r="Q169" i="8"/>
  <c r="Q171" i="8"/>
  <c r="Q173" i="8"/>
  <c r="Q175" i="8"/>
  <c r="Q177" i="8"/>
  <c r="Q179" i="8"/>
  <c r="Q181" i="8"/>
  <c r="Q183" i="8"/>
  <c r="Q185" i="8"/>
  <c r="Q187" i="8"/>
  <c r="Q189" i="8"/>
  <c r="Q191" i="8"/>
  <c r="Q193" i="8"/>
  <c r="S159" i="8"/>
  <c r="S161" i="8"/>
  <c r="S163" i="8"/>
  <c r="S165" i="8"/>
  <c r="S167" i="8"/>
  <c r="S169" i="8"/>
  <c r="S171" i="8"/>
  <c r="S173" i="8"/>
  <c r="S175" i="8"/>
  <c r="S177" i="8"/>
  <c r="S179" i="8"/>
  <c r="S181" i="8"/>
  <c r="S183" i="8"/>
  <c r="S185" i="8"/>
  <c r="S187" i="8"/>
  <c r="S189" i="8"/>
  <c r="S191" i="8"/>
  <c r="S193" i="8"/>
  <c r="Q158" i="8"/>
  <c r="Q160" i="8"/>
  <c r="Q162" i="8"/>
  <c r="Q164" i="8"/>
  <c r="Q166" i="8"/>
  <c r="Q168" i="8"/>
  <c r="Q170" i="8"/>
  <c r="Q172" i="8"/>
  <c r="Q174" i="8"/>
  <c r="Q176" i="8"/>
  <c r="Q178" i="8"/>
  <c r="Q180" i="8"/>
  <c r="Q182" i="8"/>
  <c r="Q184" i="8"/>
  <c r="Q186" i="8"/>
  <c r="Q188" i="8"/>
  <c r="Q190" i="8"/>
  <c r="Q192" i="8"/>
  <c r="Q194" i="8"/>
  <c r="S158" i="8"/>
  <c r="S160" i="8"/>
  <c r="S162" i="8"/>
  <c r="S164" i="8"/>
  <c r="S166" i="8"/>
  <c r="S168" i="8"/>
  <c r="S170" i="8"/>
  <c r="S172" i="8"/>
  <c r="S174" i="8"/>
  <c r="S176" i="8"/>
  <c r="S178" i="8"/>
  <c r="S180" i="8"/>
  <c r="S182" i="8"/>
  <c r="S184" i="8"/>
  <c r="S186" i="8"/>
  <c r="S188" i="8"/>
  <c r="S190" i="8"/>
  <c r="S192" i="8"/>
  <c r="S194" i="8"/>
  <c r="R159" i="10"/>
  <c r="R163" i="10"/>
  <c r="R165" i="10"/>
  <c r="R167" i="10"/>
  <c r="R169" i="10"/>
  <c r="R171" i="10"/>
  <c r="R173" i="10"/>
  <c r="R175" i="10"/>
  <c r="R177" i="10"/>
  <c r="R179" i="10"/>
  <c r="R181" i="10"/>
  <c r="R193" i="10"/>
  <c r="T159" i="10"/>
  <c r="T161" i="10"/>
  <c r="T163" i="10"/>
  <c r="T165" i="10"/>
  <c r="T167" i="10"/>
  <c r="T169" i="10"/>
  <c r="T171" i="10"/>
  <c r="T173" i="10"/>
  <c r="T175" i="10"/>
  <c r="T177" i="10"/>
  <c r="T179" i="10"/>
  <c r="T181" i="10"/>
  <c r="T183" i="10"/>
  <c r="T185" i="10"/>
  <c r="T187" i="10"/>
  <c r="T189" i="10"/>
  <c r="T193" i="10"/>
  <c r="V161" i="10"/>
  <c r="V183" i="10"/>
  <c r="V185" i="10"/>
  <c r="V187" i="10"/>
  <c r="V189" i="10"/>
  <c r="V191" i="10"/>
  <c r="R191" i="10"/>
  <c r="Q191" i="11"/>
  <c r="S191" i="11"/>
  <c r="U163" i="11"/>
  <c r="U177" i="11"/>
  <c r="U193" i="11"/>
  <c r="Q159" i="11"/>
  <c r="Q161" i="11"/>
  <c r="Q163" i="11"/>
  <c r="Q165" i="11"/>
  <c r="Q167" i="11"/>
  <c r="Q169" i="11"/>
  <c r="Q171" i="11"/>
  <c r="Q173" i="11"/>
  <c r="Q175" i="11"/>
  <c r="Q177" i="11"/>
  <c r="Q179" i="11"/>
  <c r="Q181" i="11"/>
  <c r="Q183" i="11"/>
  <c r="Q185" i="11"/>
  <c r="Q187" i="11"/>
  <c r="Q189" i="11"/>
  <c r="Q193" i="11"/>
  <c r="S159" i="11"/>
  <c r="S161" i="11"/>
  <c r="S165" i="11"/>
  <c r="S167" i="11"/>
  <c r="S171" i="11"/>
  <c r="S175" i="11"/>
  <c r="S181" i="11"/>
  <c r="S183" i="11"/>
  <c r="S185" i="11"/>
  <c r="S187" i="11"/>
  <c r="U169" i="11"/>
  <c r="U173" i="11"/>
  <c r="U179" i="11"/>
  <c r="S189" i="11"/>
  <c r="AE190" i="12"/>
  <c r="AC186" i="12"/>
  <c r="AE163" i="12"/>
  <c r="AG163" i="12"/>
  <c r="AG186" i="12"/>
  <c r="AE180" i="12"/>
  <c r="AG159" i="12"/>
  <c r="AE159" i="12"/>
  <c r="AG180" i="12"/>
  <c r="AC159" i="12"/>
  <c r="AC176" i="12"/>
  <c r="AC193" i="12"/>
  <c r="AE176" i="12"/>
  <c r="AE193" i="12"/>
  <c r="AC170" i="12"/>
  <c r="AE170" i="12"/>
  <c r="AG189" i="12"/>
  <c r="AE189" i="12"/>
  <c r="AC160" i="12"/>
  <c r="AE160" i="12"/>
  <c r="AG179" i="12"/>
  <c r="AE179" i="12"/>
  <c r="AC190" i="12"/>
  <c r="AG169" i="12"/>
  <c r="AE169" i="12"/>
  <c r="AC169" i="12"/>
  <c r="AC179" i="12"/>
  <c r="AE192" i="12"/>
  <c r="AC162" i="12"/>
  <c r="AC182" i="12"/>
  <c r="AC192" i="12"/>
  <c r="AE162" i="12"/>
  <c r="AE172" i="12"/>
  <c r="AE182" i="12"/>
  <c r="AC165" i="12"/>
  <c r="AG172" i="12"/>
  <c r="AC175" i="12"/>
  <c r="AC185" i="12"/>
  <c r="AE165" i="12"/>
  <c r="AE175" i="12"/>
  <c r="AE185" i="12"/>
  <c r="AC158" i="12"/>
  <c r="AC168" i="12"/>
  <c r="AC178" i="12"/>
  <c r="AC188" i="12"/>
  <c r="AC161" i="12"/>
  <c r="AC171" i="12"/>
  <c r="AC181" i="12"/>
  <c r="AC191" i="12"/>
  <c r="AE161" i="12"/>
  <c r="AE171" i="12"/>
  <c r="AE181" i="12"/>
  <c r="AE191" i="12"/>
  <c r="S176" i="13"/>
  <c r="Q176" i="13"/>
  <c r="O176" i="13"/>
  <c r="S170" i="13"/>
  <c r="Q170" i="13"/>
  <c r="S164" i="13"/>
  <c r="Q164" i="13"/>
  <c r="O170" i="13"/>
  <c r="O164" i="13"/>
  <c r="S180" i="13"/>
  <c r="Q180" i="13"/>
  <c r="S168" i="13"/>
  <c r="Q168" i="13"/>
  <c r="S184" i="13"/>
  <c r="Q184" i="13"/>
  <c r="O184" i="13"/>
  <c r="Q162" i="13"/>
  <c r="S162" i="13"/>
  <c r="O168" i="13"/>
  <c r="O162" i="13"/>
  <c r="S178" i="13"/>
  <c r="Q178" i="13"/>
  <c r="O178" i="13"/>
  <c r="S194" i="13"/>
  <c r="Q194" i="13"/>
  <c r="O194" i="13"/>
  <c r="S188" i="13"/>
  <c r="Q188" i="13"/>
  <c r="O188" i="13"/>
  <c r="Q172" i="13"/>
  <c r="S172" i="13"/>
  <c r="S190" i="13"/>
  <c r="Q190" i="13"/>
  <c r="S174" i="13"/>
  <c r="Q174" i="13"/>
  <c r="O174" i="13"/>
  <c r="O180" i="13"/>
  <c r="S166" i="13"/>
  <c r="Q166" i="13"/>
  <c r="S160" i="13"/>
  <c r="Q160" i="13"/>
  <c r="O166" i="13"/>
  <c r="S182" i="13"/>
  <c r="Q182" i="13"/>
  <c r="O182" i="13"/>
  <c r="S186" i="13"/>
  <c r="Q186" i="13"/>
  <c r="O186" i="13"/>
  <c r="O190" i="13"/>
  <c r="O160" i="13"/>
  <c r="S192" i="13"/>
  <c r="Q192" i="13"/>
  <c r="O159" i="13"/>
  <c r="O161" i="13"/>
  <c r="O163" i="13"/>
  <c r="O165" i="13"/>
  <c r="O167" i="13"/>
  <c r="O169" i="13"/>
  <c r="O171" i="13"/>
  <c r="O173" i="13"/>
  <c r="O175" i="13"/>
  <c r="O177" i="13"/>
  <c r="O179" i="13"/>
  <c r="O181" i="13"/>
  <c r="O183" i="13"/>
  <c r="O185" i="13"/>
  <c r="O187" i="13"/>
  <c r="O189" i="13"/>
  <c r="O191" i="13"/>
  <c r="O193" i="13"/>
  <c r="O195" i="13"/>
  <c r="Q159" i="13"/>
  <c r="Q161" i="13"/>
  <c r="Q163" i="13"/>
  <c r="Q165" i="13"/>
  <c r="Q167" i="13"/>
  <c r="Q169" i="13"/>
  <c r="Q171" i="13"/>
  <c r="Q173" i="13"/>
  <c r="Q175" i="13"/>
  <c r="Q177" i="13"/>
  <c r="Q179" i="13"/>
  <c r="Q181" i="13"/>
  <c r="Q183" i="13"/>
  <c r="Q185" i="13"/>
  <c r="Q187" i="13"/>
  <c r="Q189" i="13"/>
  <c r="Q191" i="13"/>
  <c r="Q193" i="13"/>
  <c r="Q195" i="13"/>
  <c r="X159" i="14"/>
  <c r="X161" i="14"/>
  <c r="X163" i="14"/>
  <c r="X165" i="14"/>
  <c r="X167" i="14"/>
  <c r="X169" i="14"/>
  <c r="X171" i="14"/>
  <c r="X173" i="14"/>
  <c r="X175" i="14"/>
  <c r="X177" i="14"/>
  <c r="X179" i="14"/>
  <c r="X181" i="14"/>
  <c r="X183" i="14"/>
  <c r="X193" i="14"/>
  <c r="Z159" i="14"/>
  <c r="Z161" i="14"/>
  <c r="Z163" i="14"/>
  <c r="Z165" i="14"/>
  <c r="Z167" i="14"/>
  <c r="Z169" i="14"/>
  <c r="Z171" i="14"/>
  <c r="Z173" i="14"/>
  <c r="Z175" i="14"/>
  <c r="Z177" i="14"/>
  <c r="Z179" i="14"/>
  <c r="Z181" i="14"/>
  <c r="Z183" i="14"/>
  <c r="Z193" i="14"/>
  <c r="X191" i="14"/>
  <c r="Z185" i="14"/>
  <c r="AB187" i="14"/>
  <c r="X185" i="14"/>
  <c r="Z189" i="14"/>
  <c r="AB191" i="14"/>
  <c r="X187" i="14"/>
  <c r="Z158" i="14"/>
  <c r="Z160" i="14"/>
  <c r="Z162" i="14"/>
  <c r="Z164" i="14"/>
  <c r="Z166" i="14"/>
  <c r="Z168" i="14"/>
  <c r="Z170" i="14"/>
  <c r="Z172" i="14"/>
  <c r="Z174" i="14"/>
  <c r="Z176" i="14"/>
  <c r="Z178" i="14"/>
  <c r="Z180" i="14"/>
  <c r="Z182" i="14"/>
  <c r="Z184" i="14"/>
  <c r="Z186" i="14"/>
  <c r="Z188" i="14"/>
  <c r="Z190" i="14"/>
  <c r="Z192" i="14"/>
  <c r="Z194" i="14"/>
  <c r="X189" i="14"/>
  <c r="K148" i="18" l="1"/>
  <c r="K147" i="18"/>
  <c r="K146" i="18"/>
  <c r="K145" i="18"/>
  <c r="K144" i="18"/>
  <c r="K143" i="18"/>
  <c r="K142" i="18"/>
  <c r="K141" i="18"/>
  <c r="K140" i="18"/>
  <c r="K139" i="18"/>
  <c r="K138" i="18"/>
  <c r="K137" i="18"/>
  <c r="K136" i="18"/>
  <c r="K135" i="18"/>
  <c r="K134" i="18"/>
  <c r="K133" i="18"/>
  <c r="K132" i="18"/>
  <c r="K131" i="18"/>
  <c r="K130" i="18"/>
  <c r="K129" i="18"/>
  <c r="K128" i="18"/>
  <c r="K127" i="18"/>
  <c r="K126" i="18"/>
  <c r="K125" i="18"/>
  <c r="K124" i="18"/>
  <c r="K123" i="18"/>
  <c r="K122" i="18"/>
  <c r="K121" i="18"/>
  <c r="K120" i="18"/>
  <c r="K119" i="18"/>
  <c r="K118" i="18"/>
  <c r="K117" i="18"/>
  <c r="K116" i="18"/>
  <c r="K115" i="18"/>
  <c r="K114" i="18"/>
  <c r="K113" i="18"/>
  <c r="K112" i="18"/>
  <c r="K111" i="18"/>
  <c r="K110" i="18"/>
  <c r="K109" i="18"/>
  <c r="K108" i="18"/>
  <c r="K107" i="18"/>
  <c r="K106" i="18"/>
  <c r="K105" i="18"/>
  <c r="K104" i="18"/>
  <c r="K103" i="18"/>
  <c r="K102" i="18"/>
  <c r="K101" i="18"/>
  <c r="K100" i="18"/>
  <c r="K99" i="18"/>
  <c r="K98" i="18"/>
  <c r="K97" i="18"/>
  <c r="K96" i="18"/>
  <c r="K95" i="18"/>
  <c r="K94" i="18"/>
  <c r="K93" i="18"/>
  <c r="K92" i="18"/>
  <c r="K91" i="18"/>
  <c r="K90" i="18"/>
  <c r="K89" i="18"/>
  <c r="K88" i="18"/>
  <c r="K87" i="18"/>
  <c r="K86" i="18"/>
  <c r="K85" i="18"/>
  <c r="K84" i="18"/>
  <c r="K83" i="18"/>
  <c r="K82" i="18"/>
  <c r="K81" i="18"/>
  <c r="K80" i="18"/>
  <c r="K79" i="18"/>
  <c r="K78" i="18"/>
  <c r="K77" i="18"/>
  <c r="K76" i="18"/>
  <c r="K75" i="18"/>
  <c r="K74" i="18"/>
  <c r="K73" i="18"/>
  <c r="K72" i="18"/>
  <c r="K71" i="18"/>
  <c r="K70" i="18"/>
  <c r="K69" i="18"/>
  <c r="K68" i="18"/>
  <c r="K67" i="18"/>
  <c r="K66" i="18"/>
  <c r="K65" i="18"/>
  <c r="K64" i="18"/>
  <c r="K63" i="18"/>
  <c r="K62" i="18"/>
  <c r="K61" i="18"/>
  <c r="K60" i="18"/>
  <c r="K59" i="18"/>
  <c r="K58" i="18"/>
  <c r="K57" i="18"/>
  <c r="K56" i="18"/>
  <c r="K55" i="18"/>
  <c r="K54" i="18"/>
  <c r="K44" i="18"/>
  <c r="K43" i="18"/>
  <c r="K42" i="18"/>
  <c r="K41" i="18"/>
  <c r="K40" i="18"/>
  <c r="K39" i="18"/>
  <c r="K38" i="18"/>
  <c r="K37" i="18"/>
  <c r="K36" i="18"/>
  <c r="K35" i="18"/>
  <c r="K34" i="18"/>
  <c r="K33" i="18"/>
  <c r="K32" i="18"/>
  <c r="K31" i="18"/>
  <c r="K30" i="18"/>
  <c r="K29" i="18"/>
  <c r="K28" i="18"/>
  <c r="K27" i="18"/>
  <c r="K26" i="18"/>
  <c r="K25" i="18"/>
  <c r="K24" i="18"/>
  <c r="K23" i="18"/>
  <c r="K22" i="18"/>
  <c r="K21" i="18"/>
  <c r="K20" i="18"/>
  <c r="K19" i="18"/>
  <c r="K18" i="18"/>
  <c r="K17" i="18"/>
  <c r="K16" i="18"/>
  <c r="K15" i="18"/>
  <c r="K14" i="18"/>
  <c r="K13" i="18"/>
  <c r="K12" i="18"/>
  <c r="K11" i="18"/>
  <c r="K10" i="18"/>
  <c r="K9" i="18"/>
  <c r="K8" i="18"/>
  <c r="K7" i="18"/>
  <c r="G7" i="17"/>
  <c r="K7" i="17"/>
  <c r="G8" i="17"/>
  <c r="K8" i="17"/>
  <c r="G9" i="17"/>
  <c r="K9" i="17"/>
  <c r="G10" i="17"/>
  <c r="K10" i="17"/>
  <c r="G11" i="17"/>
  <c r="K11" i="17"/>
  <c r="G12" i="17"/>
  <c r="K12" i="17"/>
  <c r="G13" i="17"/>
  <c r="K13" i="17"/>
  <c r="G14" i="17"/>
  <c r="K14" i="17"/>
  <c r="G15" i="17"/>
  <c r="K15" i="17"/>
  <c r="G16" i="17"/>
  <c r="K16" i="17"/>
  <c r="G17" i="17"/>
  <c r="K17" i="17"/>
  <c r="G18" i="17"/>
  <c r="K18" i="17"/>
  <c r="G19" i="17"/>
  <c r="K19" i="17"/>
  <c r="G20" i="17"/>
  <c r="K20" i="17"/>
  <c r="G21" i="17"/>
  <c r="K21" i="17"/>
  <c r="G22" i="17"/>
  <c r="K22" i="17"/>
  <c r="G23" i="17"/>
  <c r="K23" i="17"/>
  <c r="G24" i="17"/>
  <c r="K24" i="17"/>
  <c r="G25" i="17"/>
  <c r="K25" i="17"/>
  <c r="G26" i="17"/>
  <c r="K26" i="17"/>
  <c r="G27" i="17"/>
  <c r="K27" i="17"/>
  <c r="G28" i="17"/>
  <c r="K28" i="17"/>
  <c r="G29" i="17"/>
  <c r="K29" i="17"/>
  <c r="G30" i="17"/>
  <c r="K30" i="17"/>
  <c r="G31" i="17"/>
  <c r="K31" i="17"/>
  <c r="G32" i="17"/>
  <c r="K32" i="17"/>
  <c r="G33" i="17"/>
  <c r="K33" i="17"/>
  <c r="G34" i="17"/>
  <c r="K34" i="17"/>
  <c r="G35" i="17"/>
  <c r="K35" i="17"/>
  <c r="G36" i="17"/>
  <c r="K36" i="17"/>
  <c r="G37" i="17"/>
  <c r="K37" i="17"/>
  <c r="G38" i="17"/>
  <c r="K38" i="17"/>
  <c r="G39" i="17"/>
  <c r="K39" i="17"/>
  <c r="G40" i="17"/>
  <c r="K40" i="17"/>
  <c r="G41" i="17"/>
  <c r="K41" i="17"/>
  <c r="G42" i="17"/>
  <c r="K42" i="17"/>
  <c r="G43" i="17"/>
  <c r="K43" i="17"/>
  <c r="G44" i="17"/>
  <c r="K44" i="17"/>
  <c r="C194" i="16"/>
  <c r="D194" i="16"/>
  <c r="E194" i="16"/>
  <c r="F194" i="16"/>
  <c r="G194" i="16"/>
  <c r="H194" i="16"/>
  <c r="I194" i="16"/>
  <c r="J194" i="16"/>
  <c r="K194" i="16"/>
  <c r="L194" i="16"/>
  <c r="M194" i="16"/>
  <c r="N194" i="16"/>
  <c r="O194" i="16"/>
  <c r="AJ149" i="9"/>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AA204" i="24"/>
  <c r="Z204" i="24"/>
  <c r="Y204" i="24"/>
  <c r="V204" i="24"/>
  <c r="S204" i="24"/>
  <c r="R204" i="24"/>
  <c r="N204" i="24"/>
  <c r="K204" i="24"/>
  <c r="H204" i="24"/>
  <c r="E204" i="24"/>
  <c r="B204" i="24"/>
  <c r="A204" i="24"/>
  <c r="W203" i="24"/>
  <c r="Q203" i="24"/>
  <c r="O203" i="24"/>
  <c r="L203" i="24"/>
  <c r="I203" i="24"/>
  <c r="F203" i="24"/>
  <c r="W202" i="24"/>
  <c r="Q202" i="24"/>
  <c r="M202" i="24" s="1"/>
  <c r="O202" i="24"/>
  <c r="L202" i="24"/>
  <c r="I202" i="24"/>
  <c r="F202" i="24"/>
  <c r="W201" i="24"/>
  <c r="Q201" i="24"/>
  <c r="P201" i="24" s="1"/>
  <c r="O201" i="24"/>
  <c r="L201" i="24"/>
  <c r="I201" i="24"/>
  <c r="F201" i="24"/>
  <c r="W200" i="24"/>
  <c r="Q200" i="24"/>
  <c r="G200" i="24" s="1"/>
  <c r="O200" i="24"/>
  <c r="L200" i="24"/>
  <c r="I200" i="24"/>
  <c r="F200" i="24"/>
  <c r="W199" i="24"/>
  <c r="Q199" i="24"/>
  <c r="J199" i="24" s="1"/>
  <c r="O199" i="24"/>
  <c r="L199" i="24"/>
  <c r="I199" i="24"/>
  <c r="F199" i="24"/>
  <c r="W198" i="24"/>
  <c r="Q198" i="24"/>
  <c r="J198" i="24" s="1"/>
  <c r="O198" i="24"/>
  <c r="L198" i="24"/>
  <c r="I198" i="24"/>
  <c r="F198" i="24"/>
  <c r="W197" i="24"/>
  <c r="Q197" i="24"/>
  <c r="M197" i="24" s="1"/>
  <c r="O197" i="24"/>
  <c r="L197" i="24"/>
  <c r="I197" i="24"/>
  <c r="F197" i="24"/>
  <c r="W196" i="24"/>
  <c r="Q196" i="24"/>
  <c r="P196" i="24" s="1"/>
  <c r="O196" i="24"/>
  <c r="L196" i="24"/>
  <c r="I196" i="24"/>
  <c r="F196" i="24"/>
  <c r="W195" i="24"/>
  <c r="Q195" i="24"/>
  <c r="T195" i="24" s="1"/>
  <c r="O195" i="24"/>
  <c r="L195" i="24"/>
  <c r="I195" i="24"/>
  <c r="F195" i="24"/>
  <c r="W194" i="24"/>
  <c r="Q194" i="24"/>
  <c r="J194" i="24" s="1"/>
  <c r="O194" i="24"/>
  <c r="L194" i="24"/>
  <c r="I194" i="24"/>
  <c r="F194" i="24"/>
  <c r="W193" i="24"/>
  <c r="Q193" i="24"/>
  <c r="P193" i="24" s="1"/>
  <c r="O193" i="24"/>
  <c r="L193" i="24"/>
  <c r="I193" i="24"/>
  <c r="F193" i="24"/>
  <c r="W192" i="24"/>
  <c r="Q192" i="24"/>
  <c r="M192" i="24" s="1"/>
  <c r="O192" i="24"/>
  <c r="L192" i="24"/>
  <c r="I192" i="24"/>
  <c r="F192" i="24"/>
  <c r="W191" i="24"/>
  <c r="Q191" i="24"/>
  <c r="P191" i="24" s="1"/>
  <c r="O191" i="24"/>
  <c r="L191" i="24"/>
  <c r="I191" i="24"/>
  <c r="F191" i="24"/>
  <c r="W190" i="24"/>
  <c r="Q190" i="24"/>
  <c r="G190" i="24" s="1"/>
  <c r="O190" i="24"/>
  <c r="L190" i="24"/>
  <c r="I190" i="24"/>
  <c r="F190" i="24"/>
  <c r="W189" i="24"/>
  <c r="Q189" i="24"/>
  <c r="O189" i="24"/>
  <c r="L189" i="24"/>
  <c r="I189" i="24"/>
  <c r="F189" i="24"/>
  <c r="W188" i="24"/>
  <c r="Q188" i="24"/>
  <c r="P188" i="24" s="1"/>
  <c r="O188" i="24"/>
  <c r="L188" i="24"/>
  <c r="I188" i="24"/>
  <c r="F188" i="24"/>
  <c r="W187" i="24"/>
  <c r="Q187" i="24"/>
  <c r="T187" i="24" s="1"/>
  <c r="O187" i="24"/>
  <c r="L187" i="24"/>
  <c r="I187" i="24"/>
  <c r="F187" i="24"/>
  <c r="W186" i="24"/>
  <c r="Q186" i="24"/>
  <c r="J186" i="24" s="1"/>
  <c r="O186" i="24"/>
  <c r="L186" i="24"/>
  <c r="I186" i="24"/>
  <c r="F186" i="24"/>
  <c r="W185" i="24"/>
  <c r="Q185" i="24"/>
  <c r="J185" i="24" s="1"/>
  <c r="O185" i="24"/>
  <c r="L185" i="24"/>
  <c r="I185" i="24"/>
  <c r="F185" i="24"/>
  <c r="W184" i="24"/>
  <c r="Q184" i="24"/>
  <c r="G184" i="24" s="1"/>
  <c r="O184" i="24"/>
  <c r="L184" i="24"/>
  <c r="I184" i="24"/>
  <c r="F184" i="24"/>
  <c r="W183" i="24"/>
  <c r="Q183" i="24"/>
  <c r="T183" i="24" s="1"/>
  <c r="O183" i="24"/>
  <c r="L183" i="24"/>
  <c r="I183" i="24"/>
  <c r="F183" i="24"/>
  <c r="W182" i="24"/>
  <c r="Q182" i="24"/>
  <c r="J182" i="24" s="1"/>
  <c r="O182" i="24"/>
  <c r="L182" i="24"/>
  <c r="I182" i="24"/>
  <c r="F182" i="24"/>
  <c r="W181" i="24"/>
  <c r="Q181" i="24"/>
  <c r="T181" i="24" s="1"/>
  <c r="O181" i="24"/>
  <c r="L181" i="24"/>
  <c r="I181" i="24"/>
  <c r="F181" i="24"/>
  <c r="W180" i="24"/>
  <c r="Q180" i="24"/>
  <c r="M180" i="24" s="1"/>
  <c r="O180" i="24"/>
  <c r="L180" i="24"/>
  <c r="I180" i="24"/>
  <c r="F180" i="24"/>
  <c r="W179" i="24"/>
  <c r="Q179" i="24"/>
  <c r="P179" i="24" s="1"/>
  <c r="O179" i="24"/>
  <c r="L179" i="24"/>
  <c r="I179" i="24"/>
  <c r="F179" i="24"/>
  <c r="W178" i="24"/>
  <c r="Q178" i="24"/>
  <c r="P178" i="24" s="1"/>
  <c r="O178" i="24"/>
  <c r="L178" i="24"/>
  <c r="I178" i="24"/>
  <c r="F178" i="24"/>
  <c r="W177" i="24"/>
  <c r="Q177" i="24"/>
  <c r="T177" i="24" s="1"/>
  <c r="O177" i="24"/>
  <c r="L177" i="24"/>
  <c r="I177" i="24"/>
  <c r="F177" i="24"/>
  <c r="W176" i="24"/>
  <c r="Q176" i="24"/>
  <c r="J176" i="24" s="1"/>
  <c r="O176" i="24"/>
  <c r="L176" i="24"/>
  <c r="I176" i="24"/>
  <c r="F176" i="24"/>
  <c r="W175" i="24"/>
  <c r="Q175" i="24"/>
  <c r="J175" i="24" s="1"/>
  <c r="O175" i="24"/>
  <c r="L175" i="24"/>
  <c r="I175" i="24"/>
  <c r="F175" i="24"/>
  <c r="W174" i="24"/>
  <c r="Q174" i="24"/>
  <c r="P174" i="24" s="1"/>
  <c r="O174" i="24"/>
  <c r="L174" i="24"/>
  <c r="I174" i="24"/>
  <c r="F174" i="24"/>
  <c r="W173" i="24"/>
  <c r="Q173" i="24"/>
  <c r="T173" i="24" s="1"/>
  <c r="O173" i="24"/>
  <c r="L173" i="24"/>
  <c r="I173" i="24"/>
  <c r="F173" i="24"/>
  <c r="W172" i="24"/>
  <c r="Q172" i="24"/>
  <c r="M172" i="24" s="1"/>
  <c r="O172" i="24"/>
  <c r="L172" i="24"/>
  <c r="I172" i="24"/>
  <c r="F172" i="24"/>
  <c r="W171" i="24"/>
  <c r="Q171" i="24"/>
  <c r="M171" i="24" s="1"/>
  <c r="O171" i="24"/>
  <c r="L171" i="24"/>
  <c r="I171" i="24"/>
  <c r="F171" i="24"/>
  <c r="W170" i="24"/>
  <c r="Q170" i="24"/>
  <c r="M170" i="24" s="1"/>
  <c r="O170" i="24"/>
  <c r="L170" i="24"/>
  <c r="I170" i="24"/>
  <c r="F170" i="24"/>
  <c r="W169" i="24"/>
  <c r="Q169" i="24"/>
  <c r="T169" i="24" s="1"/>
  <c r="O169" i="24"/>
  <c r="L169" i="24"/>
  <c r="I169" i="24"/>
  <c r="F169" i="24"/>
  <c r="W168" i="24"/>
  <c r="Q168" i="24"/>
  <c r="T168" i="24" s="1"/>
  <c r="O168" i="24"/>
  <c r="L168" i="24"/>
  <c r="I168" i="24"/>
  <c r="F168" i="24"/>
  <c r="W167" i="24"/>
  <c r="Q167" i="24"/>
  <c r="T167" i="24" s="1"/>
  <c r="O167" i="24"/>
  <c r="L167" i="24"/>
  <c r="I167" i="24"/>
  <c r="F167" i="24"/>
  <c r="AA154" i="24"/>
  <c r="Z154" i="24"/>
  <c r="Y154" i="24"/>
  <c r="V154" i="24"/>
  <c r="S154" i="24"/>
  <c r="R154" i="24"/>
  <c r="N154" i="24"/>
  <c r="K154" i="24"/>
  <c r="H154" i="24"/>
  <c r="E154" i="24"/>
  <c r="B154" i="24"/>
  <c r="A154" i="24"/>
  <c r="W153" i="24"/>
  <c r="Q153" i="24"/>
  <c r="J153" i="24" s="1"/>
  <c r="O153" i="24"/>
  <c r="L153" i="24"/>
  <c r="I153" i="24"/>
  <c r="F153" i="24"/>
  <c r="W152" i="24"/>
  <c r="Q152" i="24"/>
  <c r="P152" i="24" s="1"/>
  <c r="O152" i="24"/>
  <c r="L152" i="24"/>
  <c r="I152" i="24"/>
  <c r="F152" i="24"/>
  <c r="W151" i="24"/>
  <c r="Q151" i="24"/>
  <c r="M151" i="24" s="1"/>
  <c r="O151" i="24"/>
  <c r="L151" i="24"/>
  <c r="I151" i="24"/>
  <c r="F151" i="24"/>
  <c r="W150" i="24"/>
  <c r="Q150" i="24"/>
  <c r="J150" i="24" s="1"/>
  <c r="O150" i="24"/>
  <c r="L150" i="24"/>
  <c r="I150" i="24"/>
  <c r="F150" i="24"/>
  <c r="W149" i="24"/>
  <c r="Q149" i="24"/>
  <c r="M149" i="24" s="1"/>
  <c r="O149" i="24"/>
  <c r="L149" i="24"/>
  <c r="I149" i="24"/>
  <c r="F149" i="24"/>
  <c r="W148" i="24"/>
  <c r="Q148" i="24"/>
  <c r="J148" i="24" s="1"/>
  <c r="O148" i="24"/>
  <c r="L148" i="24"/>
  <c r="I148" i="24"/>
  <c r="F148" i="24"/>
  <c r="W147" i="24"/>
  <c r="Q147" i="24"/>
  <c r="T147" i="24" s="1"/>
  <c r="O147" i="24"/>
  <c r="L147" i="24"/>
  <c r="I147" i="24"/>
  <c r="F147" i="24"/>
  <c r="W146" i="24"/>
  <c r="Q146" i="24"/>
  <c r="M146" i="24" s="1"/>
  <c r="O146" i="24"/>
  <c r="L146" i="24"/>
  <c r="I146" i="24"/>
  <c r="F146" i="24"/>
  <c r="W145" i="24"/>
  <c r="Q145" i="24"/>
  <c r="G145" i="24" s="1"/>
  <c r="O145" i="24"/>
  <c r="L145" i="24"/>
  <c r="I145" i="24"/>
  <c r="F145" i="24"/>
  <c r="W144" i="24"/>
  <c r="Q144" i="24"/>
  <c r="O144" i="24"/>
  <c r="L144" i="24"/>
  <c r="I144" i="24"/>
  <c r="F144" i="24"/>
  <c r="W143" i="24"/>
  <c r="Q143" i="24"/>
  <c r="P143" i="24" s="1"/>
  <c r="O143" i="24"/>
  <c r="L143" i="24"/>
  <c r="I143" i="24"/>
  <c r="F143" i="24"/>
  <c r="W142" i="24"/>
  <c r="Q142" i="24"/>
  <c r="O142" i="24"/>
  <c r="L142" i="24"/>
  <c r="I142" i="24"/>
  <c r="F142" i="24"/>
  <c r="W141" i="24"/>
  <c r="Q141" i="24"/>
  <c r="O141" i="24"/>
  <c r="L141" i="24"/>
  <c r="I141" i="24"/>
  <c r="F141" i="24"/>
  <c r="W140" i="24"/>
  <c r="Q140" i="24"/>
  <c r="M140" i="24" s="1"/>
  <c r="O140" i="24"/>
  <c r="L140" i="24"/>
  <c r="I140" i="24"/>
  <c r="F140" i="24"/>
  <c r="W139" i="24"/>
  <c r="Q139" i="24"/>
  <c r="J139" i="24" s="1"/>
  <c r="O139" i="24"/>
  <c r="L139" i="24"/>
  <c r="I139" i="24"/>
  <c r="F139" i="24"/>
  <c r="W138" i="24"/>
  <c r="Q138" i="24"/>
  <c r="J138" i="24" s="1"/>
  <c r="O138" i="24"/>
  <c r="L138" i="24"/>
  <c r="I138" i="24"/>
  <c r="F138" i="24"/>
  <c r="W137" i="24"/>
  <c r="Q137" i="24"/>
  <c r="T137" i="24" s="1"/>
  <c r="O137" i="24"/>
  <c r="L137" i="24"/>
  <c r="I137" i="24"/>
  <c r="F137" i="24"/>
  <c r="W136" i="24"/>
  <c r="Q136" i="24"/>
  <c r="J136" i="24" s="1"/>
  <c r="O136" i="24"/>
  <c r="L136" i="24"/>
  <c r="I136" i="24"/>
  <c r="F136" i="24"/>
  <c r="W135" i="24"/>
  <c r="Q135" i="24"/>
  <c r="T135" i="24" s="1"/>
  <c r="O135" i="24"/>
  <c r="L135" i="24"/>
  <c r="I135" i="24"/>
  <c r="F135" i="24"/>
  <c r="W134" i="24"/>
  <c r="Q134" i="24"/>
  <c r="M134" i="24" s="1"/>
  <c r="O134" i="24"/>
  <c r="L134" i="24"/>
  <c r="I134" i="24"/>
  <c r="F134" i="24"/>
  <c r="W133" i="24"/>
  <c r="Q133" i="24"/>
  <c r="P133" i="24" s="1"/>
  <c r="O133" i="24"/>
  <c r="L133" i="24"/>
  <c r="I133" i="24"/>
  <c r="F133" i="24"/>
  <c r="W132" i="24"/>
  <c r="Q132" i="24"/>
  <c r="P132" i="24" s="1"/>
  <c r="O132" i="24"/>
  <c r="L132" i="24"/>
  <c r="I132" i="24"/>
  <c r="F132" i="24"/>
  <c r="W131" i="24"/>
  <c r="Q131" i="24"/>
  <c r="J131" i="24" s="1"/>
  <c r="O131" i="24"/>
  <c r="L131" i="24"/>
  <c r="I131" i="24"/>
  <c r="F131" i="24"/>
  <c r="W130" i="24"/>
  <c r="Q130" i="24"/>
  <c r="J130" i="24" s="1"/>
  <c r="O130" i="24"/>
  <c r="L130" i="24"/>
  <c r="I130" i="24"/>
  <c r="F130" i="24"/>
  <c r="W129" i="24"/>
  <c r="Q129" i="24"/>
  <c r="G129" i="24" s="1"/>
  <c r="O129" i="24"/>
  <c r="L129" i="24"/>
  <c r="I129" i="24"/>
  <c r="F129" i="24"/>
  <c r="W128" i="24"/>
  <c r="Q128" i="24"/>
  <c r="P128" i="24" s="1"/>
  <c r="O128" i="24"/>
  <c r="L128" i="24"/>
  <c r="I128" i="24"/>
  <c r="F128" i="24"/>
  <c r="W127" i="24"/>
  <c r="Q127" i="24"/>
  <c r="T127" i="24" s="1"/>
  <c r="O127" i="24"/>
  <c r="L127" i="24"/>
  <c r="I127" i="24"/>
  <c r="F127" i="24"/>
  <c r="W126" i="24"/>
  <c r="Q126" i="24"/>
  <c r="M126" i="24" s="1"/>
  <c r="O126" i="24"/>
  <c r="L126" i="24"/>
  <c r="I126" i="24"/>
  <c r="F126" i="24"/>
  <c r="W125" i="24"/>
  <c r="Q125" i="24"/>
  <c r="G125" i="24" s="1"/>
  <c r="O125" i="24"/>
  <c r="L125" i="24"/>
  <c r="I125" i="24"/>
  <c r="F125" i="24"/>
  <c r="W124" i="24"/>
  <c r="Q124" i="24"/>
  <c r="M124" i="24" s="1"/>
  <c r="O124" i="24"/>
  <c r="L124" i="24"/>
  <c r="I124" i="24"/>
  <c r="F124" i="24"/>
  <c r="W123" i="24"/>
  <c r="Q123" i="24"/>
  <c r="M123" i="24" s="1"/>
  <c r="O123" i="24"/>
  <c r="L123" i="24"/>
  <c r="I123" i="24"/>
  <c r="F123" i="24"/>
  <c r="W122" i="24"/>
  <c r="Q122" i="24"/>
  <c r="T122" i="24" s="1"/>
  <c r="O122" i="24"/>
  <c r="L122" i="24"/>
  <c r="I122" i="24"/>
  <c r="F122" i="24"/>
  <c r="W121" i="24"/>
  <c r="Q121" i="24"/>
  <c r="M121" i="24" s="1"/>
  <c r="O121" i="24"/>
  <c r="L121" i="24"/>
  <c r="I121" i="24"/>
  <c r="F121" i="24"/>
  <c r="W120" i="24"/>
  <c r="Q120" i="24"/>
  <c r="T120" i="24" s="1"/>
  <c r="O120" i="24"/>
  <c r="L120" i="24"/>
  <c r="I120" i="24"/>
  <c r="F120" i="24"/>
  <c r="W119" i="24"/>
  <c r="Q119" i="24"/>
  <c r="J119" i="24" s="1"/>
  <c r="O119" i="24"/>
  <c r="L119" i="24"/>
  <c r="I119" i="24"/>
  <c r="F119" i="24"/>
  <c r="W118" i="24"/>
  <c r="Q118" i="24"/>
  <c r="J118" i="24" s="1"/>
  <c r="O118" i="24"/>
  <c r="L118" i="24"/>
  <c r="I118" i="24"/>
  <c r="F118" i="24"/>
  <c r="W117" i="24"/>
  <c r="Q117" i="24"/>
  <c r="P117" i="24" s="1"/>
  <c r="O117" i="24"/>
  <c r="L117" i="24"/>
  <c r="I117" i="24"/>
  <c r="F117" i="24"/>
  <c r="W116" i="24"/>
  <c r="Q116" i="24"/>
  <c r="M116" i="24" s="1"/>
  <c r="O116" i="24"/>
  <c r="L116" i="24"/>
  <c r="I116" i="24"/>
  <c r="F116" i="24"/>
  <c r="W115" i="24"/>
  <c r="Q115" i="24"/>
  <c r="T115" i="24" s="1"/>
  <c r="O115" i="24"/>
  <c r="L115" i="24"/>
  <c r="I115" i="24"/>
  <c r="F115" i="24"/>
  <c r="W114" i="24"/>
  <c r="Q114" i="24"/>
  <c r="P114" i="24" s="1"/>
  <c r="O114" i="24"/>
  <c r="L114" i="24"/>
  <c r="I114" i="24"/>
  <c r="F114" i="24"/>
  <c r="W113" i="24"/>
  <c r="Q113" i="24"/>
  <c r="J113" i="24" s="1"/>
  <c r="O113" i="24"/>
  <c r="L113" i="24"/>
  <c r="I113" i="24"/>
  <c r="F113" i="24"/>
  <c r="W112" i="24"/>
  <c r="Q112" i="24"/>
  <c r="T112" i="24" s="1"/>
  <c r="O112" i="24"/>
  <c r="L112" i="24"/>
  <c r="I112" i="24"/>
  <c r="F112" i="24"/>
  <c r="W111" i="24"/>
  <c r="Q111" i="24"/>
  <c r="J111" i="24" s="1"/>
  <c r="O111" i="24"/>
  <c r="L111" i="24"/>
  <c r="I111" i="24"/>
  <c r="F111" i="24"/>
  <c r="W110" i="24"/>
  <c r="Q110" i="24"/>
  <c r="M110" i="24" s="1"/>
  <c r="P110" i="24"/>
  <c r="O110" i="24"/>
  <c r="L110" i="24"/>
  <c r="I110" i="24"/>
  <c r="F110" i="24"/>
  <c r="W109" i="24"/>
  <c r="Q109" i="24"/>
  <c r="P109" i="24" s="1"/>
  <c r="O109" i="24"/>
  <c r="L109" i="24"/>
  <c r="I109" i="24"/>
  <c r="F109" i="24"/>
  <c r="W108" i="24"/>
  <c r="Q108" i="24"/>
  <c r="M108" i="24" s="1"/>
  <c r="O108" i="24"/>
  <c r="L108" i="24"/>
  <c r="I108" i="24"/>
  <c r="F108" i="24"/>
  <c r="W107" i="24"/>
  <c r="Q107" i="24"/>
  <c r="P107" i="24" s="1"/>
  <c r="O107" i="24"/>
  <c r="L107" i="24"/>
  <c r="I107" i="24"/>
  <c r="F107" i="24"/>
  <c r="W106" i="24"/>
  <c r="Q106" i="24"/>
  <c r="O106" i="24"/>
  <c r="L106" i="24"/>
  <c r="I106" i="24"/>
  <c r="F106" i="24"/>
  <c r="W105" i="24"/>
  <c r="Q105" i="24"/>
  <c r="T105" i="24" s="1"/>
  <c r="O105" i="24"/>
  <c r="L105" i="24"/>
  <c r="I105" i="24"/>
  <c r="F105" i="24"/>
  <c r="W104" i="24"/>
  <c r="Q104" i="24"/>
  <c r="G104" i="24" s="1"/>
  <c r="O104" i="24"/>
  <c r="L104" i="24"/>
  <c r="I104" i="24"/>
  <c r="F104" i="24"/>
  <c r="W103" i="24"/>
  <c r="Q103" i="24"/>
  <c r="J103" i="24" s="1"/>
  <c r="O103" i="24"/>
  <c r="L103" i="24"/>
  <c r="I103" i="24"/>
  <c r="F103" i="24"/>
  <c r="W102" i="24"/>
  <c r="Q102" i="24"/>
  <c r="J102" i="24" s="1"/>
  <c r="O102" i="24"/>
  <c r="L102" i="24"/>
  <c r="I102" i="24"/>
  <c r="F102" i="24"/>
  <c r="W101" i="24"/>
  <c r="Q101" i="24"/>
  <c r="O101" i="24"/>
  <c r="L101" i="24"/>
  <c r="I101" i="24"/>
  <c r="F101" i="24"/>
  <c r="W100" i="24"/>
  <c r="Q100" i="24"/>
  <c r="T100" i="24" s="1"/>
  <c r="P100" i="24"/>
  <c r="O100" i="24"/>
  <c r="L100" i="24"/>
  <c r="I100" i="24"/>
  <c r="F100" i="24"/>
  <c r="W99" i="24"/>
  <c r="Q99" i="24"/>
  <c r="M99" i="24" s="1"/>
  <c r="O99" i="24"/>
  <c r="L99" i="24"/>
  <c r="I99" i="24"/>
  <c r="F99" i="24"/>
  <c r="W98" i="24"/>
  <c r="Q98" i="24"/>
  <c r="M98" i="24" s="1"/>
  <c r="O98" i="24"/>
  <c r="L98" i="24"/>
  <c r="I98" i="24"/>
  <c r="F98" i="24"/>
  <c r="W97" i="24"/>
  <c r="Q97" i="24"/>
  <c r="O97" i="24"/>
  <c r="L97" i="24"/>
  <c r="I97" i="24"/>
  <c r="F97" i="24"/>
  <c r="W96" i="24"/>
  <c r="Q96" i="24"/>
  <c r="M96" i="24" s="1"/>
  <c r="O96" i="24"/>
  <c r="L96" i="24"/>
  <c r="I96" i="24"/>
  <c r="F96" i="24"/>
  <c r="W95" i="24"/>
  <c r="Q95" i="24"/>
  <c r="T95" i="24" s="1"/>
  <c r="O95" i="24"/>
  <c r="L95" i="24"/>
  <c r="I95" i="24"/>
  <c r="F95" i="24"/>
  <c r="W94" i="24"/>
  <c r="Q94" i="24"/>
  <c r="M94" i="24" s="1"/>
  <c r="O94" i="24"/>
  <c r="L94" i="24"/>
  <c r="I94" i="24"/>
  <c r="F94" i="24"/>
  <c r="W93" i="24"/>
  <c r="Q93" i="24"/>
  <c r="J93" i="24" s="1"/>
  <c r="O93" i="24"/>
  <c r="L93" i="24"/>
  <c r="I93" i="24"/>
  <c r="F93" i="24"/>
  <c r="W92" i="24"/>
  <c r="Q92" i="24"/>
  <c r="T92" i="24" s="1"/>
  <c r="O92" i="24"/>
  <c r="L92" i="24"/>
  <c r="I92" i="24"/>
  <c r="F92" i="24"/>
  <c r="W91" i="24"/>
  <c r="Q91" i="24"/>
  <c r="J91" i="24" s="1"/>
  <c r="O91" i="24"/>
  <c r="L91" i="24"/>
  <c r="I91" i="24"/>
  <c r="F91" i="24"/>
  <c r="W90" i="24"/>
  <c r="Q90" i="24"/>
  <c r="T90" i="24" s="1"/>
  <c r="O90" i="24"/>
  <c r="L90" i="24"/>
  <c r="I90" i="24"/>
  <c r="F90" i="24"/>
  <c r="W89" i="24"/>
  <c r="Q89" i="24"/>
  <c r="G89" i="24" s="1"/>
  <c r="O89" i="24"/>
  <c r="L89" i="24"/>
  <c r="I89" i="24"/>
  <c r="F89" i="24"/>
  <c r="W88" i="24"/>
  <c r="Q88" i="24"/>
  <c r="P88" i="24" s="1"/>
  <c r="O88" i="24"/>
  <c r="L88" i="24"/>
  <c r="I88" i="24"/>
  <c r="F88" i="24"/>
  <c r="W87" i="24"/>
  <c r="Q87" i="24"/>
  <c r="T87" i="24" s="1"/>
  <c r="O87" i="24"/>
  <c r="L87" i="24"/>
  <c r="I87" i="24"/>
  <c r="F87" i="24"/>
  <c r="W86" i="24"/>
  <c r="Q86" i="24"/>
  <c r="M86" i="24" s="1"/>
  <c r="O86" i="24"/>
  <c r="L86" i="24"/>
  <c r="I86" i="24"/>
  <c r="F86" i="24"/>
  <c r="W85" i="24"/>
  <c r="Q85" i="24"/>
  <c r="T85" i="24" s="1"/>
  <c r="O85" i="24"/>
  <c r="L85" i="24"/>
  <c r="I85" i="24"/>
  <c r="F85" i="24"/>
  <c r="W84" i="24"/>
  <c r="Q84" i="24"/>
  <c r="J84" i="24" s="1"/>
  <c r="O84" i="24"/>
  <c r="L84" i="24"/>
  <c r="I84" i="24"/>
  <c r="F84" i="24"/>
  <c r="W83" i="24"/>
  <c r="Q83" i="24"/>
  <c r="J83" i="24" s="1"/>
  <c r="O83" i="24"/>
  <c r="L83" i="24"/>
  <c r="I83" i="24"/>
  <c r="F83" i="24"/>
  <c r="W82" i="24"/>
  <c r="Q82" i="24"/>
  <c r="P82" i="24" s="1"/>
  <c r="O82" i="24"/>
  <c r="L82" i="24"/>
  <c r="I82" i="24"/>
  <c r="F82" i="24"/>
  <c r="W81" i="24"/>
  <c r="Q81" i="24"/>
  <c r="J81" i="24" s="1"/>
  <c r="O81" i="24"/>
  <c r="L81" i="24"/>
  <c r="I81" i="24"/>
  <c r="F81" i="24"/>
  <c r="W80" i="24"/>
  <c r="Q80" i="24"/>
  <c r="M80" i="24" s="1"/>
  <c r="P80" i="24"/>
  <c r="O80" i="24"/>
  <c r="L80" i="24"/>
  <c r="I80" i="24"/>
  <c r="F80" i="24"/>
  <c r="W79" i="24"/>
  <c r="Q79" i="24"/>
  <c r="G79" i="24" s="1"/>
  <c r="O79" i="24"/>
  <c r="L79" i="24"/>
  <c r="I79" i="24"/>
  <c r="F79" i="24"/>
  <c r="W78" i="24"/>
  <c r="Q78" i="24"/>
  <c r="G78" i="24" s="1"/>
  <c r="O78" i="24"/>
  <c r="L78" i="24"/>
  <c r="I78" i="24"/>
  <c r="F78" i="24"/>
  <c r="W77" i="24"/>
  <c r="Q77" i="24"/>
  <c r="T77" i="24" s="1"/>
  <c r="O77" i="24"/>
  <c r="M77" i="24"/>
  <c r="L77" i="24"/>
  <c r="I77" i="24"/>
  <c r="F77" i="24"/>
  <c r="W76" i="24"/>
  <c r="Q76" i="24"/>
  <c r="T76" i="24" s="1"/>
  <c r="O76" i="24"/>
  <c r="L76" i="24"/>
  <c r="I76" i="24"/>
  <c r="F76" i="24"/>
  <c r="W75" i="24"/>
  <c r="Q75" i="24"/>
  <c r="M75" i="24" s="1"/>
  <c r="O75" i="24"/>
  <c r="L75" i="24"/>
  <c r="I75" i="24"/>
  <c r="F75" i="24"/>
  <c r="W74" i="24"/>
  <c r="Q74" i="24"/>
  <c r="M74" i="24" s="1"/>
  <c r="O74" i="24"/>
  <c r="L74" i="24"/>
  <c r="I74" i="24"/>
  <c r="F74" i="24"/>
  <c r="W73" i="24"/>
  <c r="Q73" i="24"/>
  <c r="P73" i="24" s="1"/>
  <c r="O73" i="24"/>
  <c r="L73" i="24"/>
  <c r="I73" i="24"/>
  <c r="F73" i="24"/>
  <c r="W72" i="24"/>
  <c r="Q72" i="24"/>
  <c r="P72" i="24" s="1"/>
  <c r="O72" i="24"/>
  <c r="L72" i="24"/>
  <c r="I72" i="24"/>
  <c r="F72" i="24"/>
  <c r="W71" i="24"/>
  <c r="Q71" i="24"/>
  <c r="O71" i="24"/>
  <c r="L71" i="24"/>
  <c r="I71" i="24"/>
  <c r="F71" i="24"/>
  <c r="W70" i="24"/>
  <c r="Q70" i="24"/>
  <c r="P70" i="24" s="1"/>
  <c r="O70" i="24"/>
  <c r="L70" i="24"/>
  <c r="I70" i="24"/>
  <c r="F70" i="24"/>
  <c r="W69" i="24"/>
  <c r="Q69" i="24"/>
  <c r="O69" i="24"/>
  <c r="L69" i="24"/>
  <c r="I69" i="24"/>
  <c r="F69" i="24"/>
  <c r="W68" i="24"/>
  <c r="Q68" i="24"/>
  <c r="T68" i="24" s="1"/>
  <c r="O68" i="24"/>
  <c r="L68" i="24"/>
  <c r="I68" i="24"/>
  <c r="F68" i="24"/>
  <c r="W67" i="24"/>
  <c r="Q67" i="24"/>
  <c r="P67" i="24" s="1"/>
  <c r="O67" i="24"/>
  <c r="L67" i="24"/>
  <c r="I67" i="24"/>
  <c r="F67" i="24"/>
  <c r="W66" i="24"/>
  <c r="Q66" i="24"/>
  <c r="T66" i="24" s="1"/>
  <c r="O66" i="24"/>
  <c r="L66" i="24"/>
  <c r="I66" i="24"/>
  <c r="F66" i="24"/>
  <c r="W65" i="24"/>
  <c r="Q65" i="24"/>
  <c r="G65" i="24" s="1"/>
  <c r="O65" i="24"/>
  <c r="L65" i="24"/>
  <c r="I65" i="24"/>
  <c r="F65" i="24"/>
  <c r="W64" i="24"/>
  <c r="Q64" i="24"/>
  <c r="P64" i="24" s="1"/>
  <c r="O64" i="24"/>
  <c r="L64" i="24"/>
  <c r="I64" i="24"/>
  <c r="F64" i="24"/>
  <c r="W63" i="24"/>
  <c r="Q63" i="24"/>
  <c r="J63" i="24" s="1"/>
  <c r="O63" i="24"/>
  <c r="L63" i="24"/>
  <c r="I63" i="24"/>
  <c r="F63" i="24"/>
  <c r="W62" i="24"/>
  <c r="Q62" i="24"/>
  <c r="P62" i="24" s="1"/>
  <c r="O62" i="24"/>
  <c r="L62" i="24"/>
  <c r="I62" i="24"/>
  <c r="F62" i="24"/>
  <c r="W61" i="24"/>
  <c r="Q61" i="24"/>
  <c r="J61" i="24" s="1"/>
  <c r="O61" i="24"/>
  <c r="L61" i="24"/>
  <c r="I61" i="24"/>
  <c r="F61" i="24"/>
  <c r="W60" i="24"/>
  <c r="Q60" i="24"/>
  <c r="O60" i="24"/>
  <c r="L60" i="24"/>
  <c r="I60" i="24"/>
  <c r="F60" i="24"/>
  <c r="W59" i="24"/>
  <c r="Q59" i="24"/>
  <c r="M59" i="24" s="1"/>
  <c r="O59" i="24"/>
  <c r="L59" i="24"/>
  <c r="I59" i="24"/>
  <c r="F59" i="24"/>
  <c r="AA46" i="24"/>
  <c r="Z46" i="24"/>
  <c r="Y46" i="24"/>
  <c r="V46" i="24"/>
  <c r="S46" i="24"/>
  <c r="R46" i="24"/>
  <c r="N46" i="24"/>
  <c r="K46" i="24"/>
  <c r="H46" i="24"/>
  <c r="E46" i="24"/>
  <c r="B46" i="24"/>
  <c r="A46" i="24"/>
  <c r="W45" i="24"/>
  <c r="Q45" i="24"/>
  <c r="T45" i="24" s="1"/>
  <c r="O45" i="24"/>
  <c r="L45" i="24"/>
  <c r="I45" i="24"/>
  <c r="F45" i="24"/>
  <c r="W44" i="24"/>
  <c r="Q44" i="24"/>
  <c r="P44" i="24" s="1"/>
  <c r="O44" i="24"/>
  <c r="L44" i="24"/>
  <c r="I44" i="24"/>
  <c r="F44" i="24"/>
  <c r="W43" i="24"/>
  <c r="Q43" i="24"/>
  <c r="M43" i="24" s="1"/>
  <c r="O43" i="24"/>
  <c r="L43" i="24"/>
  <c r="I43" i="24"/>
  <c r="F43" i="24"/>
  <c r="W42" i="24"/>
  <c r="Q42" i="24"/>
  <c r="J42" i="24" s="1"/>
  <c r="O42" i="24"/>
  <c r="L42" i="24"/>
  <c r="I42" i="24"/>
  <c r="F42" i="24"/>
  <c r="W41" i="24"/>
  <c r="Q41" i="24"/>
  <c r="T41" i="24" s="1"/>
  <c r="O41" i="24"/>
  <c r="L41" i="24"/>
  <c r="I41" i="24"/>
  <c r="F41" i="24"/>
  <c r="W40" i="24"/>
  <c r="Q40" i="24"/>
  <c r="G40" i="24" s="1"/>
  <c r="O40" i="24"/>
  <c r="L40" i="24"/>
  <c r="I40" i="24"/>
  <c r="F40" i="24"/>
  <c r="W39" i="24"/>
  <c r="Q39" i="24"/>
  <c r="T39" i="24" s="1"/>
  <c r="O39" i="24"/>
  <c r="L39" i="24"/>
  <c r="I39" i="24"/>
  <c r="F39" i="24"/>
  <c r="W38" i="24"/>
  <c r="Q38" i="24"/>
  <c r="P38" i="24" s="1"/>
  <c r="O38" i="24"/>
  <c r="L38" i="24"/>
  <c r="I38" i="24"/>
  <c r="F38" i="24"/>
  <c r="W37" i="24"/>
  <c r="Q37" i="24"/>
  <c r="T37" i="24" s="1"/>
  <c r="O37" i="24"/>
  <c r="L37" i="24"/>
  <c r="I37" i="24"/>
  <c r="F37" i="24"/>
  <c r="W36" i="24"/>
  <c r="Q36" i="24"/>
  <c r="T36" i="24" s="1"/>
  <c r="O36" i="24"/>
  <c r="L36" i="24"/>
  <c r="I36" i="24"/>
  <c r="F36" i="24"/>
  <c r="W35" i="24"/>
  <c r="Q35" i="24"/>
  <c r="T35" i="24" s="1"/>
  <c r="O35" i="24"/>
  <c r="L35" i="24"/>
  <c r="I35" i="24"/>
  <c r="F35" i="24"/>
  <c r="W34" i="24"/>
  <c r="Q34" i="24"/>
  <c r="P34" i="24" s="1"/>
  <c r="O34" i="24"/>
  <c r="L34" i="24"/>
  <c r="I34" i="24"/>
  <c r="F34" i="24"/>
  <c r="W33" i="24"/>
  <c r="Q33" i="24"/>
  <c r="M33" i="24" s="1"/>
  <c r="O33" i="24"/>
  <c r="L33" i="24"/>
  <c r="I33" i="24"/>
  <c r="F33" i="24"/>
  <c r="W32" i="24"/>
  <c r="Q32" i="24"/>
  <c r="T32" i="24" s="1"/>
  <c r="O32" i="24"/>
  <c r="L32" i="24"/>
  <c r="I32" i="24"/>
  <c r="F32" i="24"/>
  <c r="W31" i="24"/>
  <c r="Q31" i="24"/>
  <c r="T31" i="24" s="1"/>
  <c r="O31" i="24"/>
  <c r="L31" i="24"/>
  <c r="I31" i="24"/>
  <c r="F31" i="24"/>
  <c r="W30" i="24"/>
  <c r="Q30" i="24"/>
  <c r="M30" i="24" s="1"/>
  <c r="O30" i="24"/>
  <c r="L30" i="24"/>
  <c r="I30" i="24"/>
  <c r="F30" i="24"/>
  <c r="W29" i="24"/>
  <c r="Q29" i="24"/>
  <c r="P29" i="24"/>
  <c r="O29" i="24"/>
  <c r="L29" i="24"/>
  <c r="I29" i="24"/>
  <c r="F29" i="24"/>
  <c r="W28" i="24"/>
  <c r="Q28" i="24"/>
  <c r="J28" i="24" s="1"/>
  <c r="O28" i="24"/>
  <c r="L28" i="24"/>
  <c r="I28" i="24"/>
  <c r="F28" i="24"/>
  <c r="W27" i="24"/>
  <c r="Q27" i="24"/>
  <c r="M27" i="24" s="1"/>
  <c r="O27" i="24"/>
  <c r="L27" i="24"/>
  <c r="I27" i="24"/>
  <c r="F27" i="24"/>
  <c r="W26" i="24"/>
  <c r="Q26" i="24"/>
  <c r="T26" i="24" s="1"/>
  <c r="P26" i="24"/>
  <c r="O26" i="24"/>
  <c r="L26" i="24"/>
  <c r="I26" i="24"/>
  <c r="F26" i="24"/>
  <c r="W25" i="24"/>
  <c r="Q25" i="24"/>
  <c r="M25" i="24" s="1"/>
  <c r="O25" i="24"/>
  <c r="L25" i="24"/>
  <c r="I25" i="24"/>
  <c r="F25" i="24"/>
  <c r="W24" i="24"/>
  <c r="Q24" i="24"/>
  <c r="T24" i="24" s="1"/>
  <c r="O24" i="24"/>
  <c r="L24" i="24"/>
  <c r="I24" i="24"/>
  <c r="F24" i="24"/>
  <c r="W23" i="24"/>
  <c r="Q23" i="24"/>
  <c r="O23" i="24"/>
  <c r="L23" i="24"/>
  <c r="I23" i="24"/>
  <c r="F23" i="24"/>
  <c r="W22" i="24"/>
  <c r="Q22" i="24"/>
  <c r="G22" i="24" s="1"/>
  <c r="O22" i="24"/>
  <c r="L22" i="24"/>
  <c r="I22" i="24"/>
  <c r="F22" i="24"/>
  <c r="W21" i="24"/>
  <c r="Q21" i="24"/>
  <c r="T21" i="24" s="1"/>
  <c r="O21" i="24"/>
  <c r="L21" i="24"/>
  <c r="I21" i="24"/>
  <c r="F21" i="24"/>
  <c r="W20" i="24"/>
  <c r="Q20" i="24"/>
  <c r="T20" i="24" s="1"/>
  <c r="O20" i="24"/>
  <c r="L20" i="24"/>
  <c r="I20" i="24"/>
  <c r="F20" i="24"/>
  <c r="W19" i="24"/>
  <c r="Q19" i="24"/>
  <c r="G19" i="24" s="1"/>
  <c r="O19" i="24"/>
  <c r="L19" i="24"/>
  <c r="I19" i="24"/>
  <c r="F19" i="24"/>
  <c r="W18" i="24"/>
  <c r="Q18" i="24"/>
  <c r="G18" i="24" s="1"/>
  <c r="O18" i="24"/>
  <c r="L18" i="24"/>
  <c r="I18" i="24"/>
  <c r="F18" i="24"/>
  <c r="W17" i="24"/>
  <c r="Q17" i="24"/>
  <c r="T17" i="24" s="1"/>
  <c r="O17" i="24"/>
  <c r="L17" i="24"/>
  <c r="I17" i="24"/>
  <c r="F17" i="24"/>
  <c r="W16" i="24"/>
  <c r="Q16" i="24"/>
  <c r="J16" i="24" s="1"/>
  <c r="O16" i="24"/>
  <c r="L16" i="24"/>
  <c r="I16" i="24"/>
  <c r="F16" i="24"/>
  <c r="W15" i="24"/>
  <c r="Q15" i="24"/>
  <c r="T15" i="24" s="1"/>
  <c r="O15" i="24"/>
  <c r="L15" i="24"/>
  <c r="I15" i="24"/>
  <c r="F15" i="24"/>
  <c r="W14" i="24"/>
  <c r="Q14" i="24"/>
  <c r="T14" i="24" s="1"/>
  <c r="O14" i="24"/>
  <c r="L14" i="24"/>
  <c r="I14" i="24"/>
  <c r="F14" i="24"/>
  <c r="W13" i="24"/>
  <c r="Q13" i="24"/>
  <c r="J13" i="24" s="1"/>
  <c r="O13" i="24"/>
  <c r="L13" i="24"/>
  <c r="I13" i="24"/>
  <c r="F13" i="24"/>
  <c r="W12" i="24"/>
  <c r="Q12" i="24"/>
  <c r="T12" i="24" s="1"/>
  <c r="O12" i="24"/>
  <c r="L12" i="24"/>
  <c r="I12" i="24"/>
  <c r="F12" i="24"/>
  <c r="W11" i="24"/>
  <c r="Q11" i="24"/>
  <c r="J11" i="24" s="1"/>
  <c r="O11" i="24"/>
  <c r="L11" i="24"/>
  <c r="I11" i="24"/>
  <c r="F11" i="24"/>
  <c r="W10" i="24"/>
  <c r="Q10" i="24"/>
  <c r="T10" i="24" s="1"/>
  <c r="O10" i="24"/>
  <c r="L10" i="24"/>
  <c r="I10" i="24"/>
  <c r="F10" i="24"/>
  <c r="W9" i="24"/>
  <c r="Q9" i="24"/>
  <c r="T9" i="24" s="1"/>
  <c r="O9" i="24"/>
  <c r="L9" i="24"/>
  <c r="I9" i="24"/>
  <c r="F9" i="24"/>
  <c r="W8" i="24"/>
  <c r="Q8" i="24"/>
  <c r="J8" i="24" s="1"/>
  <c r="O8" i="24"/>
  <c r="L8" i="24"/>
  <c r="I8" i="24"/>
  <c r="F8" i="24"/>
  <c r="P11" i="24" l="1"/>
  <c r="P195" i="24"/>
  <c r="J145" i="24"/>
  <c r="P148" i="24"/>
  <c r="P21" i="24"/>
  <c r="P198" i="24"/>
  <c r="W154" i="24"/>
  <c r="X122" i="24" s="1"/>
  <c r="P122" i="24"/>
  <c r="W204" i="24"/>
  <c r="X171" i="24" s="1"/>
  <c r="G199" i="24"/>
  <c r="F204" i="24"/>
  <c r="L204" i="24"/>
  <c r="M183" i="24"/>
  <c r="M193" i="24"/>
  <c r="P194" i="24"/>
  <c r="G139" i="24"/>
  <c r="M107" i="24"/>
  <c r="J94" i="24"/>
  <c r="J134" i="24"/>
  <c r="M112" i="24"/>
  <c r="M137" i="24"/>
  <c r="F46" i="24"/>
  <c r="P32" i="24"/>
  <c r="P39" i="24"/>
  <c r="P42" i="24"/>
  <c r="J32" i="24"/>
  <c r="P16" i="24"/>
  <c r="M32" i="24"/>
  <c r="M45" i="24"/>
  <c r="M143" i="24"/>
  <c r="J85" i="24"/>
  <c r="M66" i="24"/>
  <c r="P63" i="24"/>
  <c r="G99" i="24"/>
  <c r="G153" i="24"/>
  <c r="M150" i="24"/>
  <c r="M87" i="24"/>
  <c r="G87" i="24"/>
  <c r="P103" i="24"/>
  <c r="P119" i="24"/>
  <c r="J129" i="24"/>
  <c r="J151" i="24"/>
  <c r="M11" i="24"/>
  <c r="M8" i="24"/>
  <c r="P14" i="24"/>
  <c r="P36" i="24"/>
  <c r="G28" i="24"/>
  <c r="M28" i="24"/>
  <c r="P33" i="24"/>
  <c r="J22" i="24"/>
  <c r="P19" i="24"/>
  <c r="S206" i="24"/>
  <c r="P168" i="24"/>
  <c r="T191" i="24"/>
  <c r="N206" i="24"/>
  <c r="P184" i="24"/>
  <c r="M191" i="24"/>
  <c r="M182" i="24"/>
  <c r="M176" i="24"/>
  <c r="M199" i="24"/>
  <c r="M179" i="24"/>
  <c r="P170" i="24"/>
  <c r="G168" i="24"/>
  <c r="J168" i="24"/>
  <c r="G183" i="24"/>
  <c r="J177" i="24"/>
  <c r="T172" i="24"/>
  <c r="M168" i="24"/>
  <c r="J183" i="24"/>
  <c r="T196" i="24"/>
  <c r="P199" i="24"/>
  <c r="T190" i="24"/>
  <c r="J172" i="24"/>
  <c r="M186" i="24"/>
  <c r="M178" i="24"/>
  <c r="P186" i="24"/>
  <c r="G198" i="24"/>
  <c r="P200" i="24"/>
  <c r="M184" i="24"/>
  <c r="O204" i="24"/>
  <c r="P171" i="24"/>
  <c r="P173" i="24"/>
  <c r="P181" i="24"/>
  <c r="M21" i="24"/>
  <c r="M39" i="24"/>
  <c r="G94" i="24"/>
  <c r="P150" i="24"/>
  <c r="J170" i="24"/>
  <c r="P190" i="24"/>
  <c r="R206" i="24"/>
  <c r="Y206" i="24"/>
  <c r="T186" i="24"/>
  <c r="Z206" i="24"/>
  <c r="AA206" i="24"/>
  <c r="G170" i="24"/>
  <c r="T199" i="24"/>
  <c r="P9" i="24"/>
  <c r="P15" i="24"/>
  <c r="P18" i="24"/>
  <c r="M122" i="24"/>
  <c r="A206" i="24"/>
  <c r="M40" i="24"/>
  <c r="J43" i="24"/>
  <c r="M120" i="24"/>
  <c r="G186" i="24"/>
  <c r="M196" i="24"/>
  <c r="G196" i="24"/>
  <c r="G181" i="24"/>
  <c r="G43" i="24"/>
  <c r="K206" i="24"/>
  <c r="J173" i="24"/>
  <c r="J181" i="24"/>
  <c r="P98" i="24"/>
  <c r="M173" i="24"/>
  <c r="M181" i="24"/>
  <c r="P183" i="24"/>
  <c r="G173" i="24"/>
  <c r="J196" i="24"/>
  <c r="T200" i="24"/>
  <c r="P92" i="24"/>
  <c r="M194" i="24"/>
  <c r="J89" i="24"/>
  <c r="M92" i="24"/>
  <c r="O154" i="24"/>
  <c r="M136" i="24"/>
  <c r="G75" i="24"/>
  <c r="J87" i="24"/>
  <c r="P84" i="24"/>
  <c r="J124" i="24"/>
  <c r="M72" i="24"/>
  <c r="G112" i="24"/>
  <c r="T151" i="24"/>
  <c r="J66" i="24"/>
  <c r="G134" i="24"/>
  <c r="J149" i="24"/>
  <c r="M63" i="24"/>
  <c r="P75" i="24"/>
  <c r="P124" i="24"/>
  <c r="G137" i="24"/>
  <c r="J127" i="24"/>
  <c r="G130" i="24"/>
  <c r="G59" i="24"/>
  <c r="J77" i="24"/>
  <c r="G92" i="24"/>
  <c r="G110" i="24"/>
  <c r="G122" i="24"/>
  <c r="P147" i="24"/>
  <c r="M153" i="24"/>
  <c r="T110" i="24"/>
  <c r="M145" i="24"/>
  <c r="M148" i="24"/>
  <c r="P153" i="24"/>
  <c r="P120" i="24"/>
  <c r="J126" i="24"/>
  <c r="P134" i="24"/>
  <c r="J132" i="24"/>
  <c r="M70" i="24"/>
  <c r="M85" i="24"/>
  <c r="M132" i="24"/>
  <c r="P137" i="24"/>
  <c r="M103" i="24"/>
  <c r="G127" i="24"/>
  <c r="J135" i="24"/>
  <c r="J90" i="24"/>
  <c r="J122" i="24"/>
  <c r="M127" i="24"/>
  <c r="P140" i="24"/>
  <c r="P87" i="24"/>
  <c r="M135" i="24"/>
  <c r="M76" i="24"/>
  <c r="M90" i="24"/>
  <c r="P127" i="24"/>
  <c r="G149" i="24"/>
  <c r="G74" i="24"/>
  <c r="J79" i="24"/>
  <c r="J74" i="24"/>
  <c r="J99" i="24"/>
  <c r="G147" i="24"/>
  <c r="G128" i="24"/>
  <c r="G77" i="24"/>
  <c r="M111" i="24"/>
  <c r="T126" i="24"/>
  <c r="T121" i="24"/>
  <c r="T145" i="24"/>
  <c r="G63" i="24"/>
  <c r="P74" i="24"/>
  <c r="M147" i="24"/>
  <c r="T84" i="24"/>
  <c r="T93" i="24"/>
  <c r="T103" i="24"/>
  <c r="T138" i="24"/>
  <c r="T150" i="24"/>
  <c r="G90" i="24"/>
  <c r="J92" i="24"/>
  <c r="T99" i="24"/>
  <c r="G135" i="24"/>
  <c r="J137" i="24"/>
  <c r="J147" i="24"/>
  <c r="J59" i="24"/>
  <c r="P77" i="24"/>
  <c r="M83" i="24"/>
  <c r="P85" i="24"/>
  <c r="P94" i="24"/>
  <c r="M130" i="24"/>
  <c r="P149" i="24"/>
  <c r="T63" i="24"/>
  <c r="M118" i="24"/>
  <c r="P83" i="24"/>
  <c r="G88" i="24"/>
  <c r="T94" i="24"/>
  <c r="G100" i="24"/>
  <c r="G113" i="24"/>
  <c r="P123" i="24"/>
  <c r="P130" i="24"/>
  <c r="P59" i="24"/>
  <c r="G140" i="24"/>
  <c r="J100" i="24"/>
  <c r="P105" i="24"/>
  <c r="T123" i="24"/>
  <c r="M133" i="24"/>
  <c r="G150" i="24"/>
  <c r="T59" i="24"/>
  <c r="J86" i="24"/>
  <c r="M88" i="24"/>
  <c r="P90" i="24"/>
  <c r="G103" i="24"/>
  <c r="M113" i="24"/>
  <c r="J116" i="24"/>
  <c r="P135" i="24"/>
  <c r="J140" i="24"/>
  <c r="P145" i="24"/>
  <c r="J65" i="24"/>
  <c r="J76" i="24"/>
  <c r="M100" i="24"/>
  <c r="P108" i="24"/>
  <c r="T113" i="24"/>
  <c r="T116" i="24"/>
  <c r="T140" i="24"/>
  <c r="T146" i="24"/>
  <c r="T153" i="24"/>
  <c r="G93" i="24"/>
  <c r="P113" i="24"/>
  <c r="G124" i="24"/>
  <c r="G138" i="24"/>
  <c r="I154" i="24"/>
  <c r="L154" i="24"/>
  <c r="P28" i="24"/>
  <c r="J34" i="24"/>
  <c r="G35" i="24"/>
  <c r="J35" i="24"/>
  <c r="J15" i="24"/>
  <c r="M15" i="24"/>
  <c r="J21" i="24"/>
  <c r="G17" i="24"/>
  <c r="G9" i="24"/>
  <c r="J17" i="24"/>
  <c r="G37" i="24"/>
  <c r="J9" i="24"/>
  <c r="G15" i="24"/>
  <c r="P27" i="24"/>
  <c r="M41" i="24"/>
  <c r="J41" i="24"/>
  <c r="T11" i="24"/>
  <c r="P12" i="24"/>
  <c r="M22" i="24"/>
  <c r="P30" i="24"/>
  <c r="I46" i="24"/>
  <c r="M17" i="24"/>
  <c r="G33" i="24"/>
  <c r="P22" i="24"/>
  <c r="P17" i="24"/>
  <c r="G26" i="24"/>
  <c r="G31" i="24"/>
  <c r="J36" i="24"/>
  <c r="J44" i="24"/>
  <c r="J26" i="24"/>
  <c r="J31" i="24"/>
  <c r="P8" i="24"/>
  <c r="G21" i="24"/>
  <c r="M36" i="24"/>
  <c r="J39" i="24"/>
  <c r="H206" i="24"/>
  <c r="G11" i="24"/>
  <c r="M13" i="24"/>
  <c r="P13" i="24"/>
  <c r="M26" i="24"/>
  <c r="M44" i="24"/>
  <c r="G12" i="24"/>
  <c r="J12" i="24"/>
  <c r="M12" i="24"/>
  <c r="M16" i="24"/>
  <c r="T22" i="24"/>
  <c r="P25" i="24"/>
  <c r="G32" i="24"/>
  <c r="G34" i="24"/>
  <c r="G36" i="24"/>
  <c r="J40" i="24"/>
  <c r="T38" i="24"/>
  <c r="M9" i="24"/>
  <c r="P24" i="24"/>
  <c r="P41" i="24"/>
  <c r="J20" i="24"/>
  <c r="M31" i="24"/>
  <c r="M35" i="24"/>
  <c r="J37" i="24"/>
  <c r="G44" i="24"/>
  <c r="G14" i="24"/>
  <c r="M20" i="24"/>
  <c r="G27" i="24"/>
  <c r="P31" i="24"/>
  <c r="P35" i="24"/>
  <c r="M37" i="24"/>
  <c r="G16" i="24"/>
  <c r="G42" i="24"/>
  <c r="J14" i="24"/>
  <c r="P20" i="24"/>
  <c r="J27" i="24"/>
  <c r="P37" i="24"/>
  <c r="T27" i="24"/>
  <c r="T16" i="24"/>
  <c r="T34" i="24"/>
  <c r="T43" i="24"/>
  <c r="G10" i="24"/>
  <c r="G8" i="24"/>
  <c r="M14" i="24"/>
  <c r="M42" i="24"/>
  <c r="M144" i="24"/>
  <c r="P144" i="24"/>
  <c r="J144" i="24"/>
  <c r="G144" i="24"/>
  <c r="T78" i="24"/>
  <c r="T19" i="24"/>
  <c r="T25" i="24"/>
  <c r="J25" i="24"/>
  <c r="P131" i="24"/>
  <c r="G131" i="24"/>
  <c r="M131" i="24"/>
  <c r="T142" i="24"/>
  <c r="P142" i="24"/>
  <c r="M142" i="24"/>
  <c r="J142" i="24"/>
  <c r="G142" i="24"/>
  <c r="P106" i="24"/>
  <c r="G106" i="24"/>
  <c r="J106" i="24"/>
  <c r="T106" i="24"/>
  <c r="M106" i="24"/>
  <c r="J125" i="24"/>
  <c r="T131" i="24"/>
  <c r="M185" i="24"/>
  <c r="P185" i="24"/>
  <c r="G185" i="24"/>
  <c r="J33" i="24"/>
  <c r="T33" i="24"/>
  <c r="T97" i="24"/>
  <c r="P97" i="24"/>
  <c r="J97" i="24"/>
  <c r="M97" i="24"/>
  <c r="G97" i="24"/>
  <c r="T185" i="24"/>
  <c r="G30" i="24"/>
  <c r="G73" i="24"/>
  <c r="J82" i="24"/>
  <c r="P86" i="24"/>
  <c r="G86" i="24"/>
  <c r="J88" i="24"/>
  <c r="T88" i="24"/>
  <c r="G102" i="24"/>
  <c r="X113" i="24"/>
  <c r="J121" i="24"/>
  <c r="M125" i="24"/>
  <c r="M129" i="24"/>
  <c r="P129" i="24"/>
  <c r="T129" i="24"/>
  <c r="M169" i="24"/>
  <c r="P61" i="24"/>
  <c r="G61" i="24"/>
  <c r="T61" i="24"/>
  <c r="M61" i="24"/>
  <c r="J70" i="24"/>
  <c r="G70" i="24"/>
  <c r="T86" i="24"/>
  <c r="M167" i="24"/>
  <c r="T171" i="24"/>
  <c r="J171" i="24"/>
  <c r="G171" i="24"/>
  <c r="P197" i="24"/>
  <c r="G197" i="24"/>
  <c r="T197" i="24"/>
  <c r="J197" i="24"/>
  <c r="M24" i="24"/>
  <c r="J30" i="24"/>
  <c r="Q46" i="24"/>
  <c r="E206" i="24"/>
  <c r="P68" i="24"/>
  <c r="T70" i="24"/>
  <c r="M82" i="24"/>
  <c r="M84" i="24"/>
  <c r="G84" i="24"/>
  <c r="M109" i="24"/>
  <c r="T109" i="24"/>
  <c r="J109" i="24"/>
  <c r="G109" i="24"/>
  <c r="P125" i="24"/>
  <c r="P169" i="24"/>
  <c r="M195" i="24"/>
  <c r="J195" i="24"/>
  <c r="G195" i="24"/>
  <c r="X60" i="24"/>
  <c r="T75" i="24"/>
  <c r="J75" i="24"/>
  <c r="G95" i="24"/>
  <c r="P95" i="24"/>
  <c r="J95" i="24"/>
  <c r="M95" i="24"/>
  <c r="P121" i="24"/>
  <c r="G121" i="24"/>
  <c r="J123" i="24"/>
  <c r="G123" i="24"/>
  <c r="T125" i="24"/>
  <c r="X169" i="24"/>
  <c r="X202" i="24"/>
  <c r="M115" i="24"/>
  <c r="J115" i="24"/>
  <c r="G115" i="24"/>
  <c r="J189" i="24"/>
  <c r="G189" i="24"/>
  <c r="T82" i="24"/>
  <c r="G82" i="24"/>
  <c r="T102" i="24"/>
  <c r="M102" i="24"/>
  <c r="P102" i="24"/>
  <c r="X136" i="24"/>
  <c r="X138" i="24"/>
  <c r="X140" i="24"/>
  <c r="P167" i="24"/>
  <c r="G167" i="24"/>
  <c r="Q204" i="24"/>
  <c r="J167" i="24"/>
  <c r="J18" i="24"/>
  <c r="M18" i="24"/>
  <c r="J73" i="24"/>
  <c r="M73" i="24"/>
  <c r="T73" i="24"/>
  <c r="T152" i="24"/>
  <c r="M152" i="24"/>
  <c r="J152" i="24"/>
  <c r="G152" i="24"/>
  <c r="T193" i="24"/>
  <c r="J193" i="24"/>
  <c r="G193" i="24"/>
  <c r="M60" i="24"/>
  <c r="J60" i="24"/>
  <c r="J133" i="24"/>
  <c r="T133" i="24"/>
  <c r="T72" i="24"/>
  <c r="J72" i="24"/>
  <c r="G72" i="24"/>
  <c r="G60" i="24"/>
  <c r="M69" i="24"/>
  <c r="G69" i="24"/>
  <c r="J69" i="24"/>
  <c r="T189" i="24"/>
  <c r="T18" i="24"/>
  <c r="T69" i="24"/>
  <c r="P101" i="24"/>
  <c r="G101" i="24"/>
  <c r="M101" i="24"/>
  <c r="J101" i="24"/>
  <c r="P187" i="24"/>
  <c r="G187" i="24"/>
  <c r="M187" i="24"/>
  <c r="J187" i="24"/>
  <c r="T203" i="24"/>
  <c r="J203" i="24"/>
  <c r="G203" i="24"/>
  <c r="T144" i="24"/>
  <c r="X59" i="24"/>
  <c r="X72" i="24"/>
  <c r="X146" i="24"/>
  <c r="X108" i="24"/>
  <c r="X153" i="24"/>
  <c r="X154" i="24"/>
  <c r="X151" i="24"/>
  <c r="J23" i="24"/>
  <c r="P23" i="24"/>
  <c r="M23" i="24"/>
  <c r="T67" i="24"/>
  <c r="J67" i="24"/>
  <c r="M67" i="24"/>
  <c r="X76" i="24"/>
  <c r="M29" i="24"/>
  <c r="J29" i="24"/>
  <c r="P10" i="24"/>
  <c r="M10" i="24"/>
  <c r="J10" i="24"/>
  <c r="T29" i="24"/>
  <c r="T30" i="24"/>
  <c r="M64" i="24"/>
  <c r="T64" i="24"/>
  <c r="J64" i="24"/>
  <c r="G64" i="24"/>
  <c r="T107" i="24"/>
  <c r="J107" i="24"/>
  <c r="G107" i="24"/>
  <c r="M119" i="24"/>
  <c r="G119" i="24"/>
  <c r="X121" i="24"/>
  <c r="J179" i="24"/>
  <c r="G179" i="24"/>
  <c r="M38" i="24"/>
  <c r="P71" i="24"/>
  <c r="G71" i="24"/>
  <c r="M71" i="24"/>
  <c r="J71" i="24"/>
  <c r="J80" i="24"/>
  <c r="G80" i="24"/>
  <c r="M117" i="24"/>
  <c r="T119" i="24"/>
  <c r="T179" i="24"/>
  <c r="J19" i="24"/>
  <c r="G25" i="24"/>
  <c r="O46" i="24"/>
  <c r="T62" i="24"/>
  <c r="M62" i="24"/>
  <c r="G62" i="24"/>
  <c r="J62" i="24"/>
  <c r="T71" i="24"/>
  <c r="T80" i="24"/>
  <c r="M189" i="24"/>
  <c r="M203" i="24"/>
  <c r="P40" i="24"/>
  <c r="T40" i="24"/>
  <c r="G67" i="24"/>
  <c r="M105" i="24"/>
  <c r="J105" i="24"/>
  <c r="G105" i="24"/>
  <c r="G133" i="24"/>
  <c r="P177" i="24"/>
  <c r="G177" i="24"/>
  <c r="M177" i="24"/>
  <c r="G191" i="24"/>
  <c r="J191" i="24"/>
  <c r="B206" i="24"/>
  <c r="J78" i="24"/>
  <c r="M78" i="24"/>
  <c r="T60" i="24"/>
  <c r="M65" i="24"/>
  <c r="P65" i="24"/>
  <c r="M175" i="24"/>
  <c r="P175" i="24"/>
  <c r="G175" i="24"/>
  <c r="T23" i="24"/>
  <c r="T65" i="24"/>
  <c r="P81" i="24"/>
  <c r="G81" i="24"/>
  <c r="M81" i="24"/>
  <c r="T81" i="24"/>
  <c r="T101" i="24"/>
  <c r="T175" i="24"/>
  <c r="M201" i="24"/>
  <c r="J201" i="24"/>
  <c r="G201" i="24"/>
  <c r="T201" i="24"/>
  <c r="J68" i="24"/>
  <c r="M68" i="24"/>
  <c r="G68" i="24"/>
  <c r="M104" i="24"/>
  <c r="J104" i="24"/>
  <c r="T104" i="24"/>
  <c r="P104" i="24"/>
  <c r="J169" i="24"/>
  <c r="G169" i="24"/>
  <c r="J24" i="24"/>
  <c r="G24" i="24"/>
  <c r="M19" i="24"/>
  <c r="G23" i="24"/>
  <c r="G29" i="24"/>
  <c r="J38" i="24"/>
  <c r="G38" i="24"/>
  <c r="P60" i="24"/>
  <c r="P69" i="24"/>
  <c r="P78" i="24"/>
  <c r="P115" i="24"/>
  <c r="T117" i="24"/>
  <c r="J117" i="24"/>
  <c r="G117" i="24"/>
  <c r="Q154" i="24"/>
  <c r="P189" i="24"/>
  <c r="P203" i="24"/>
  <c r="J110" i="24"/>
  <c r="G114" i="24"/>
  <c r="G118" i="24"/>
  <c r="G120" i="24"/>
  <c r="P141" i="24"/>
  <c r="G141" i="24"/>
  <c r="M141" i="24"/>
  <c r="J141" i="24"/>
  <c r="G176" i="24"/>
  <c r="G180" i="24"/>
  <c r="G188" i="24"/>
  <c r="G13" i="24"/>
  <c r="G20" i="24"/>
  <c r="T42" i="24"/>
  <c r="G83" i="24"/>
  <c r="G85" i="24"/>
  <c r="P96" i="24"/>
  <c r="G96" i="24"/>
  <c r="J96" i="24"/>
  <c r="J98" i="24"/>
  <c r="T98" i="24"/>
  <c r="G98" i="24"/>
  <c r="J112" i="24"/>
  <c r="M139" i="24"/>
  <c r="P139" i="24"/>
  <c r="T141" i="24"/>
  <c r="J143" i="24"/>
  <c r="G143" i="24"/>
  <c r="G174" i="24"/>
  <c r="J178" i="24"/>
  <c r="T28" i="24"/>
  <c r="G39" i="24"/>
  <c r="T44" i="24"/>
  <c r="L46" i="24"/>
  <c r="T96" i="24"/>
  <c r="J114" i="24"/>
  <c r="J120" i="24"/>
  <c r="T139" i="24"/>
  <c r="T143" i="24"/>
  <c r="T149" i="24"/>
  <c r="P151" i="24"/>
  <c r="G151" i="24"/>
  <c r="J180" i="24"/>
  <c r="J188" i="24"/>
  <c r="I204" i="24"/>
  <c r="J108" i="24"/>
  <c r="G108" i="24"/>
  <c r="P192" i="24"/>
  <c r="G192" i="24"/>
  <c r="J192" i="24"/>
  <c r="P202" i="24"/>
  <c r="G202" i="24"/>
  <c r="J202" i="24"/>
  <c r="T108" i="24"/>
  <c r="P112" i="24"/>
  <c r="P118" i="24"/>
  <c r="P176" i="24"/>
  <c r="P180" i="24"/>
  <c r="M190" i="24"/>
  <c r="J190" i="24"/>
  <c r="T192" i="24"/>
  <c r="T198" i="24"/>
  <c r="M198" i="24"/>
  <c r="M200" i="24"/>
  <c r="J200" i="24"/>
  <c r="T202" i="24"/>
  <c r="M114" i="24"/>
  <c r="T114" i="24"/>
  <c r="J174" i="24"/>
  <c r="M174" i="24"/>
  <c r="T178" i="24"/>
  <c r="G178" i="24"/>
  <c r="P182" i="24"/>
  <c r="G182" i="24"/>
  <c r="T188" i="24"/>
  <c r="M188" i="24"/>
  <c r="M79" i="24"/>
  <c r="P79" i="24"/>
  <c r="T118" i="24"/>
  <c r="T182" i="24"/>
  <c r="T13" i="24"/>
  <c r="M34" i="24"/>
  <c r="T79" i="24"/>
  <c r="T83" i="24"/>
  <c r="M93" i="24"/>
  <c r="M138" i="24"/>
  <c r="V206" i="24"/>
  <c r="M89" i="24"/>
  <c r="P89" i="24"/>
  <c r="P91" i="24"/>
  <c r="G91" i="24"/>
  <c r="M91" i="24"/>
  <c r="J128" i="24"/>
  <c r="M128" i="24"/>
  <c r="T132" i="24"/>
  <c r="G132" i="24"/>
  <c r="P136" i="24"/>
  <c r="G136" i="24"/>
  <c r="F154" i="24"/>
  <c r="T8" i="24"/>
  <c r="P43" i="24"/>
  <c r="P45" i="24"/>
  <c r="G45" i="24"/>
  <c r="J45" i="24"/>
  <c r="W46" i="24"/>
  <c r="T89" i="24"/>
  <c r="T91" i="24"/>
  <c r="P93" i="24"/>
  <c r="P99" i="24"/>
  <c r="T128" i="24"/>
  <c r="T130" i="24"/>
  <c r="T134" i="24"/>
  <c r="T136" i="24"/>
  <c r="P138" i="24"/>
  <c r="T174" i="24"/>
  <c r="T176" i="24"/>
  <c r="T180" i="24"/>
  <c r="J184" i="24"/>
  <c r="T184" i="24"/>
  <c r="P146" i="24"/>
  <c r="G146" i="24"/>
  <c r="J146" i="24"/>
  <c r="G41" i="24"/>
  <c r="P66" i="24"/>
  <c r="G66" i="24"/>
  <c r="P116" i="24"/>
  <c r="G116" i="24"/>
  <c r="G148" i="24"/>
  <c r="G194" i="24"/>
  <c r="P111" i="24"/>
  <c r="G111" i="24"/>
  <c r="T111" i="24"/>
  <c r="T148" i="24"/>
  <c r="T194" i="24"/>
  <c r="T74" i="24"/>
  <c r="P76" i="24"/>
  <c r="G76" i="24"/>
  <c r="T124" i="24"/>
  <c r="P126" i="24"/>
  <c r="G126" i="24"/>
  <c r="T170" i="24"/>
  <c r="P172" i="24"/>
  <c r="G172" i="24"/>
  <c r="X109" i="24" l="1"/>
  <c r="X125" i="24"/>
  <c r="X132" i="24"/>
  <c r="X119" i="24"/>
  <c r="X201" i="24"/>
  <c r="X127" i="24"/>
  <c r="X62" i="24"/>
  <c r="X124" i="24"/>
  <c r="X187" i="24"/>
  <c r="X101" i="24"/>
  <c r="X128" i="24"/>
  <c r="X189" i="24"/>
  <c r="X64" i="24"/>
  <c r="X203" i="24"/>
  <c r="X106" i="24"/>
  <c r="X115" i="24"/>
  <c r="X78" i="24"/>
  <c r="X190" i="24"/>
  <c r="X152" i="24"/>
  <c r="X86" i="24"/>
  <c r="X85" i="24"/>
  <c r="X67" i="24"/>
  <c r="X98" i="24"/>
  <c r="X123" i="24"/>
  <c r="X126" i="24"/>
  <c r="X114" i="24"/>
  <c r="X63" i="24"/>
  <c r="X135" i="24"/>
  <c r="X112" i="24"/>
  <c r="X129" i="24"/>
  <c r="X65" i="24"/>
  <c r="X105" i="24"/>
  <c r="X68" i="24"/>
  <c r="X143" i="24"/>
  <c r="X70" i="24"/>
  <c r="X134" i="24"/>
  <c r="F206" i="24"/>
  <c r="X142" i="24"/>
  <c r="X147" i="24"/>
  <c r="X83" i="24"/>
  <c r="X139" i="24"/>
  <c r="X174" i="24"/>
  <c r="X117" i="24"/>
  <c r="X107" i="24"/>
  <c r="X100" i="24"/>
  <c r="X96" i="24"/>
  <c r="X144" i="24"/>
  <c r="X176" i="24"/>
  <c r="X141" i="24"/>
  <c r="X167" i="24"/>
  <c r="X93" i="24"/>
  <c r="X102" i="24"/>
  <c r="X120" i="24"/>
  <c r="X149" i="24"/>
  <c r="X184" i="24"/>
  <c r="X91" i="24"/>
  <c r="X66" i="24"/>
  <c r="X145" i="24"/>
  <c r="X133" i="24"/>
  <c r="X186" i="24"/>
  <c r="X182" i="24"/>
  <c r="X177" i="24"/>
  <c r="X183" i="24"/>
  <c r="X137" i="24"/>
  <c r="X73" i="24"/>
  <c r="X69" i="24"/>
  <c r="X179" i="24"/>
  <c r="X116" i="24"/>
  <c r="X74" i="24"/>
  <c r="X192" i="24"/>
  <c r="X148" i="24"/>
  <c r="X75" i="24"/>
  <c r="X79" i="24"/>
  <c r="X175" i="24"/>
  <c r="X204" i="24"/>
  <c r="X81" i="24"/>
  <c r="X84" i="24"/>
  <c r="X185" i="24"/>
  <c r="X90" i="24"/>
  <c r="X197" i="24"/>
  <c r="X118" i="24"/>
  <c r="X199" i="24"/>
  <c r="X89" i="24"/>
  <c r="X82" i="24"/>
  <c r="X80" i="24"/>
  <c r="X77" i="24"/>
  <c r="X104" i="24"/>
  <c r="X61" i="24"/>
  <c r="X92" i="24"/>
  <c r="X150" i="24"/>
  <c r="X131" i="24"/>
  <c r="X71" i="24"/>
  <c r="X94" i="24"/>
  <c r="X111" i="24"/>
  <c r="X130" i="24"/>
  <c r="X103" i="24"/>
  <c r="X88" i="24"/>
  <c r="X87" i="24"/>
  <c r="X99" i="24"/>
  <c r="X97" i="24"/>
  <c r="X168" i="24"/>
  <c r="X170" i="24"/>
  <c r="X180" i="24"/>
  <c r="X195" i="24"/>
  <c r="X198" i="24"/>
  <c r="X200" i="24"/>
  <c r="X193" i="24"/>
  <c r="X172" i="24"/>
  <c r="X173" i="24"/>
  <c r="X194" i="24"/>
  <c r="X95" i="24"/>
  <c r="X110" i="24"/>
  <c r="X178" i="24"/>
  <c r="X181" i="24"/>
  <c r="X188" i="24"/>
  <c r="X191" i="24"/>
  <c r="X196" i="24"/>
  <c r="T204" i="24"/>
  <c r="I206" i="24"/>
  <c r="T154" i="24"/>
  <c r="O206" i="24"/>
  <c r="P46" i="24"/>
  <c r="Q206" i="24"/>
  <c r="T46" i="24"/>
  <c r="J46" i="24"/>
  <c r="M46" i="24"/>
  <c r="G46" i="24"/>
  <c r="X43" i="24"/>
  <c r="X39" i="24"/>
  <c r="X34" i="24"/>
  <c r="X29" i="24"/>
  <c r="X24" i="24"/>
  <c r="X19" i="24"/>
  <c r="X14" i="24"/>
  <c r="X9" i="24"/>
  <c r="X46" i="24"/>
  <c r="X32" i="24"/>
  <c r="X20" i="24"/>
  <c r="X30" i="24"/>
  <c r="X11" i="24"/>
  <c r="X13" i="24"/>
  <c r="X37" i="24"/>
  <c r="X25" i="24"/>
  <c r="X18" i="24"/>
  <c r="X40" i="24"/>
  <c r="X33" i="24"/>
  <c r="X26" i="24"/>
  <c r="X38" i="24"/>
  <c r="X42" i="24"/>
  <c r="X21" i="24"/>
  <c r="X36" i="24"/>
  <c r="X44" i="24"/>
  <c r="X28" i="24"/>
  <c r="X22" i="24"/>
  <c r="X17" i="24"/>
  <c r="X15" i="24"/>
  <c r="X12" i="24"/>
  <c r="X16" i="24"/>
  <c r="X41" i="24"/>
  <c r="X35" i="24"/>
  <c r="X8" i="24"/>
  <c r="X31" i="24"/>
  <c r="X10" i="24"/>
  <c r="X45" i="24"/>
  <c r="X27" i="24"/>
  <c r="X23" i="24"/>
  <c r="P204" i="24"/>
  <c r="M204" i="24"/>
  <c r="G204" i="24"/>
  <c r="J204" i="24"/>
  <c r="W206" i="24"/>
  <c r="G154" i="24"/>
  <c r="P154" i="24"/>
  <c r="M154" i="24"/>
  <c r="J154" i="24"/>
  <c r="L206" i="24"/>
  <c r="T206" i="24" l="1"/>
  <c r="P206" i="24"/>
  <c r="M206" i="24"/>
  <c r="J206" i="24"/>
  <c r="G206" i="24"/>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H27" i="7"/>
  <c r="C195" i="4"/>
  <c r="D195" i="4"/>
  <c r="E195" i="4"/>
  <c r="C195" i="3"/>
  <c r="D195" i="3"/>
  <c r="E195" i="3"/>
  <c r="F195" i="3"/>
  <c r="G195" i="3"/>
  <c r="H195" i="3"/>
  <c r="I195" i="3"/>
  <c r="J195" i="3"/>
  <c r="K195" i="3"/>
  <c r="L195" i="3"/>
  <c r="AB7" i="18" l="1"/>
  <c r="AC7" i="18" s="1"/>
  <c r="K159" i="17" l="1"/>
  <c r="K160" i="17"/>
  <c r="K161" i="17"/>
  <c r="K162" i="17"/>
  <c r="K163" i="17"/>
  <c r="K164" i="17"/>
  <c r="K165" i="17"/>
  <c r="K166" i="17"/>
  <c r="K167" i="17"/>
  <c r="K168" i="17"/>
  <c r="K169" i="17"/>
  <c r="K170" i="17"/>
  <c r="K171" i="17"/>
  <c r="K172" i="17"/>
  <c r="K173" i="17"/>
  <c r="K174" i="17"/>
  <c r="K175" i="17"/>
  <c r="K176" i="17"/>
  <c r="K177" i="17"/>
  <c r="K178" i="17"/>
  <c r="K179" i="17"/>
  <c r="K180" i="17"/>
  <c r="K181" i="17"/>
  <c r="K182" i="17"/>
  <c r="K183" i="17"/>
  <c r="K184" i="17"/>
  <c r="K185" i="17"/>
  <c r="K186" i="17"/>
  <c r="K187" i="17"/>
  <c r="K188" i="17"/>
  <c r="K189" i="17"/>
  <c r="K190" i="17"/>
  <c r="K191" i="17"/>
  <c r="K192" i="17"/>
  <c r="K193" i="17"/>
  <c r="K194" i="17"/>
  <c r="K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58"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K89" i="17"/>
  <c r="K90" i="17"/>
  <c r="K91" i="17"/>
  <c r="K92" i="17"/>
  <c r="K93" i="17"/>
  <c r="K94" i="17"/>
  <c r="K95" i="17"/>
  <c r="K96" i="17"/>
  <c r="K97" i="17"/>
  <c r="K98" i="17"/>
  <c r="K99" i="17"/>
  <c r="K100" i="17"/>
  <c r="K101" i="17"/>
  <c r="K102" i="17"/>
  <c r="K103" i="17"/>
  <c r="K104" i="17"/>
  <c r="K105" i="17"/>
  <c r="K106" i="17"/>
  <c r="K107" i="17"/>
  <c r="K108" i="17"/>
  <c r="K109" i="17"/>
  <c r="K110" i="17"/>
  <c r="K111" i="17"/>
  <c r="K112" i="17"/>
  <c r="K113" i="17"/>
  <c r="K114" i="17"/>
  <c r="K115" i="17"/>
  <c r="K116" i="17"/>
  <c r="K117" i="17"/>
  <c r="K118" i="17"/>
  <c r="K119" i="17"/>
  <c r="K120" i="17"/>
  <c r="K121" i="17"/>
  <c r="K122" i="17"/>
  <c r="K123" i="17"/>
  <c r="K124" i="17"/>
  <c r="K125" i="17"/>
  <c r="K126" i="17"/>
  <c r="K127" i="17"/>
  <c r="K128" i="17"/>
  <c r="K129" i="17"/>
  <c r="K130" i="17"/>
  <c r="K131" i="17"/>
  <c r="K132" i="17"/>
  <c r="K133" i="17"/>
  <c r="K134" i="17"/>
  <c r="K135" i="17"/>
  <c r="K136" i="17"/>
  <c r="K137" i="17"/>
  <c r="K138" i="17"/>
  <c r="K139" i="17"/>
  <c r="K140" i="17"/>
  <c r="K141" i="17"/>
  <c r="K142" i="17"/>
  <c r="K143" i="17"/>
  <c r="K144" i="17"/>
  <c r="K145" i="17"/>
  <c r="K146" i="17"/>
  <c r="K147" i="17"/>
  <c r="K148" i="17"/>
  <c r="K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54" i="17"/>
  <c r="G195" i="17" l="1"/>
  <c r="K195" i="17"/>
  <c r="G149" i="17"/>
  <c r="K149" i="17"/>
  <c r="G45" i="17"/>
  <c r="K45" i="17"/>
  <c r="X46" i="14"/>
  <c r="Z46" i="14"/>
  <c r="AB46" i="14"/>
  <c r="V7" i="14"/>
  <c r="K197" i="17" l="1"/>
  <c r="G197" i="17"/>
  <c r="M7" i="13"/>
  <c r="A154" i="10"/>
  <c r="A153" i="10"/>
  <c r="A50" i="10"/>
  <c r="A49" i="10"/>
  <c r="AI195" i="18" l="1"/>
  <c r="AE195" i="18"/>
  <c r="AA195" i="18"/>
  <c r="Z195" i="18"/>
  <c r="W195" i="18"/>
  <c r="T195" i="18"/>
  <c r="Q195" i="18"/>
  <c r="N195" i="18"/>
  <c r="J195" i="18"/>
  <c r="I195" i="18"/>
  <c r="H195" i="18"/>
  <c r="G195" i="18"/>
  <c r="F195" i="18"/>
  <c r="E195" i="18"/>
  <c r="D195" i="18"/>
  <c r="C195" i="18"/>
  <c r="A195" i="18"/>
  <c r="AF194" i="18"/>
  <c r="AB194" i="18"/>
  <c r="AC194" i="18" s="1"/>
  <c r="X194" i="18"/>
  <c r="U194" i="18"/>
  <c r="R194" i="18"/>
  <c r="O194" i="18"/>
  <c r="K194" i="18"/>
  <c r="AF193" i="18"/>
  <c r="AB193" i="18"/>
  <c r="AC193" i="18" s="1"/>
  <c r="X193" i="18"/>
  <c r="U193" i="18"/>
  <c r="R193" i="18"/>
  <c r="O193" i="18"/>
  <c r="K193" i="18"/>
  <c r="L193" i="18" s="1"/>
  <c r="AF192" i="18"/>
  <c r="AB192" i="18"/>
  <c r="AC192" i="18" s="1"/>
  <c r="X192" i="18"/>
  <c r="U192" i="18"/>
  <c r="R192" i="18"/>
  <c r="O192" i="18"/>
  <c r="K192" i="18"/>
  <c r="AF191" i="18"/>
  <c r="AB191" i="18"/>
  <c r="X191" i="18"/>
  <c r="U191" i="18"/>
  <c r="R191" i="18"/>
  <c r="O191" i="18"/>
  <c r="K191" i="18"/>
  <c r="L191" i="18" s="1"/>
  <c r="AF190" i="18"/>
  <c r="AB190" i="18"/>
  <c r="AC190" i="18" s="1"/>
  <c r="X190" i="18"/>
  <c r="U190" i="18"/>
  <c r="R190" i="18"/>
  <c r="O190" i="18"/>
  <c r="K190" i="18"/>
  <c r="AF189" i="18"/>
  <c r="AB189" i="18"/>
  <c r="AC189" i="18" s="1"/>
  <c r="X189" i="18"/>
  <c r="U189" i="18"/>
  <c r="R189" i="18"/>
  <c r="O189" i="18"/>
  <c r="K189" i="18"/>
  <c r="L189" i="18" s="1"/>
  <c r="AF188" i="18"/>
  <c r="AB188" i="18"/>
  <c r="AC188" i="18" s="1"/>
  <c r="X188" i="18"/>
  <c r="U188" i="18"/>
  <c r="R188" i="18"/>
  <c r="O188" i="18"/>
  <c r="K188" i="18"/>
  <c r="AF187" i="18"/>
  <c r="AB187" i="18"/>
  <c r="AC187" i="18" s="1"/>
  <c r="X187" i="18"/>
  <c r="U187" i="18"/>
  <c r="R187" i="18"/>
  <c r="O187" i="18"/>
  <c r="K187" i="18"/>
  <c r="AF186" i="18"/>
  <c r="AB186" i="18"/>
  <c r="AC186" i="18" s="1"/>
  <c r="X186" i="18"/>
  <c r="U186" i="18"/>
  <c r="R186" i="18"/>
  <c r="O186" i="18"/>
  <c r="K186" i="18"/>
  <c r="AF185" i="18"/>
  <c r="AB185" i="18"/>
  <c r="AC185" i="18" s="1"/>
  <c r="X185" i="18"/>
  <c r="U185" i="18"/>
  <c r="R185" i="18"/>
  <c r="O185" i="18"/>
  <c r="K185" i="18"/>
  <c r="AF184" i="18"/>
  <c r="AB184" i="18"/>
  <c r="AC184" i="18" s="1"/>
  <c r="X184" i="18"/>
  <c r="U184" i="18"/>
  <c r="R184" i="18"/>
  <c r="O184" i="18"/>
  <c r="K184" i="18"/>
  <c r="L184" i="18" s="1"/>
  <c r="AF183" i="18"/>
  <c r="AB183" i="18"/>
  <c r="AC183" i="18" s="1"/>
  <c r="X183" i="18"/>
  <c r="U183" i="18"/>
  <c r="R183" i="18"/>
  <c r="O183" i="18"/>
  <c r="K183" i="18"/>
  <c r="L183" i="18" s="1"/>
  <c r="AF182" i="18"/>
  <c r="AB182" i="18"/>
  <c r="AC182" i="18" s="1"/>
  <c r="X182" i="18"/>
  <c r="U182" i="18"/>
  <c r="R182" i="18"/>
  <c r="O182" i="18"/>
  <c r="K182" i="18"/>
  <c r="AF181" i="18"/>
  <c r="AB181" i="18"/>
  <c r="AC181" i="18" s="1"/>
  <c r="X181" i="18"/>
  <c r="U181" i="18"/>
  <c r="R181" i="18"/>
  <c r="O181" i="18"/>
  <c r="K181" i="18"/>
  <c r="AF180" i="18"/>
  <c r="AB180" i="18"/>
  <c r="AC180" i="18" s="1"/>
  <c r="X180" i="18"/>
  <c r="U180" i="18"/>
  <c r="R180" i="18"/>
  <c r="O180" i="18"/>
  <c r="K180" i="18"/>
  <c r="AF179" i="18"/>
  <c r="AB179" i="18"/>
  <c r="AC179" i="18" s="1"/>
  <c r="X179" i="18"/>
  <c r="U179" i="18"/>
  <c r="R179" i="18"/>
  <c r="O179" i="18"/>
  <c r="K179" i="18"/>
  <c r="AF178" i="18"/>
  <c r="AB178" i="18"/>
  <c r="AC178" i="18" s="1"/>
  <c r="X178" i="18"/>
  <c r="U178" i="18"/>
  <c r="R178" i="18"/>
  <c r="O178" i="18"/>
  <c r="K178" i="18"/>
  <c r="L178" i="18" s="1"/>
  <c r="AF177" i="18"/>
  <c r="AB177" i="18"/>
  <c r="AC177" i="18" s="1"/>
  <c r="X177" i="18"/>
  <c r="U177" i="18"/>
  <c r="R177" i="18"/>
  <c r="O177" i="18"/>
  <c r="K177" i="18"/>
  <c r="L177" i="18" s="1"/>
  <c r="AF176" i="18"/>
  <c r="AB176" i="18"/>
  <c r="AC176" i="18" s="1"/>
  <c r="X176" i="18"/>
  <c r="U176" i="18"/>
  <c r="R176" i="18"/>
  <c r="O176" i="18"/>
  <c r="K176" i="18"/>
  <c r="AF175" i="18"/>
  <c r="AB175" i="18"/>
  <c r="X175" i="18"/>
  <c r="U175" i="18"/>
  <c r="R175" i="18"/>
  <c r="O175" i="18"/>
  <c r="K175" i="18"/>
  <c r="L175" i="18" s="1"/>
  <c r="AF174" i="18"/>
  <c r="AB174" i="18"/>
  <c r="AC174" i="18" s="1"/>
  <c r="X174" i="18"/>
  <c r="U174" i="18"/>
  <c r="R174" i="18"/>
  <c r="O174" i="18"/>
  <c r="K174" i="18"/>
  <c r="AF173" i="18"/>
  <c r="AB173" i="18"/>
  <c r="AC173" i="18" s="1"/>
  <c r="X173" i="18"/>
  <c r="U173" i="18"/>
  <c r="R173" i="18"/>
  <c r="O173" i="18"/>
  <c r="K173" i="18"/>
  <c r="AF172" i="18"/>
  <c r="AB172" i="18"/>
  <c r="AC172" i="18" s="1"/>
  <c r="X172" i="18"/>
  <c r="U172" i="18"/>
  <c r="R172" i="18"/>
  <c r="O172" i="18"/>
  <c r="K172" i="18"/>
  <c r="AF171" i="18"/>
  <c r="AB171" i="18"/>
  <c r="X171" i="18"/>
  <c r="U171" i="18"/>
  <c r="R171" i="18"/>
  <c r="O171" i="18"/>
  <c r="K171" i="18"/>
  <c r="L171" i="18" s="1"/>
  <c r="AF170" i="18"/>
  <c r="AB170" i="18"/>
  <c r="AC170" i="18" s="1"/>
  <c r="X170" i="18"/>
  <c r="U170" i="18"/>
  <c r="R170" i="18"/>
  <c r="O170" i="18"/>
  <c r="K170" i="18"/>
  <c r="L170" i="18" s="1"/>
  <c r="AF169" i="18"/>
  <c r="AB169" i="18"/>
  <c r="X169" i="18"/>
  <c r="U169" i="18"/>
  <c r="R169" i="18"/>
  <c r="O169" i="18"/>
  <c r="K169" i="18"/>
  <c r="L169" i="18" s="1"/>
  <c r="AF168" i="18"/>
  <c r="AB168" i="18"/>
  <c r="AC168" i="18" s="1"/>
  <c r="X168" i="18"/>
  <c r="U168" i="18"/>
  <c r="R168" i="18"/>
  <c r="O168" i="18"/>
  <c r="K168" i="18"/>
  <c r="L168" i="18" s="1"/>
  <c r="AF167" i="18"/>
  <c r="AB167" i="18"/>
  <c r="AC167" i="18" s="1"/>
  <c r="X167" i="18"/>
  <c r="U167" i="18"/>
  <c r="R167" i="18"/>
  <c r="O167" i="18"/>
  <c r="K167" i="18"/>
  <c r="AF166" i="18"/>
  <c r="AB166" i="18"/>
  <c r="X166" i="18"/>
  <c r="U166" i="18"/>
  <c r="R166" i="18"/>
  <c r="O166" i="18"/>
  <c r="K166" i="18"/>
  <c r="L166" i="18" s="1"/>
  <c r="AF165" i="18"/>
  <c r="AB165" i="18"/>
  <c r="AC165" i="18" s="1"/>
  <c r="X165" i="18"/>
  <c r="U165" i="18"/>
  <c r="R165" i="18"/>
  <c r="O165" i="18"/>
  <c r="K165" i="18"/>
  <c r="AF164" i="18"/>
  <c r="AB164" i="18"/>
  <c r="AC164" i="18" s="1"/>
  <c r="X164" i="18"/>
  <c r="U164" i="18"/>
  <c r="R164" i="18"/>
  <c r="O164" i="18"/>
  <c r="K164" i="18"/>
  <c r="L164" i="18" s="1"/>
  <c r="AF163" i="18"/>
  <c r="AB163" i="18"/>
  <c r="AC163" i="18" s="1"/>
  <c r="X163" i="18"/>
  <c r="U163" i="18"/>
  <c r="R163" i="18"/>
  <c r="O163" i="18"/>
  <c r="K163" i="18"/>
  <c r="L163" i="18" s="1"/>
  <c r="AF162" i="18"/>
  <c r="AB162" i="18"/>
  <c r="AC162" i="18" s="1"/>
  <c r="X162" i="18"/>
  <c r="U162" i="18"/>
  <c r="R162" i="18"/>
  <c r="O162" i="18"/>
  <c r="K162" i="18"/>
  <c r="AF161" i="18"/>
  <c r="AB161" i="18"/>
  <c r="AC161" i="18" s="1"/>
  <c r="X161" i="18"/>
  <c r="U161" i="18"/>
  <c r="R161" i="18"/>
  <c r="O161" i="18"/>
  <c r="K161" i="18"/>
  <c r="AF160" i="18"/>
  <c r="AB160" i="18"/>
  <c r="AC160" i="18" s="1"/>
  <c r="X160" i="18"/>
  <c r="U160" i="18"/>
  <c r="R160" i="18"/>
  <c r="O160" i="18"/>
  <c r="K160" i="18"/>
  <c r="L160" i="18" s="1"/>
  <c r="AF159" i="18"/>
  <c r="AB159" i="18"/>
  <c r="AC159" i="18" s="1"/>
  <c r="X159" i="18"/>
  <c r="U159" i="18"/>
  <c r="R159" i="18"/>
  <c r="O159" i="18"/>
  <c r="K159" i="18"/>
  <c r="AF158" i="18"/>
  <c r="AB158" i="18"/>
  <c r="AC158" i="18" s="1"/>
  <c r="X158" i="18"/>
  <c r="U158" i="18"/>
  <c r="R158" i="18"/>
  <c r="O158" i="18"/>
  <c r="K158" i="18"/>
  <c r="AI149" i="18"/>
  <c r="AE149" i="18"/>
  <c r="AA149" i="18"/>
  <c r="Z149" i="18"/>
  <c r="W149" i="18"/>
  <c r="T149" i="18"/>
  <c r="Q149" i="18"/>
  <c r="N149" i="18"/>
  <c r="J149" i="18"/>
  <c r="I149" i="18"/>
  <c r="H149" i="18"/>
  <c r="G149" i="18"/>
  <c r="F149" i="18"/>
  <c r="E149" i="18"/>
  <c r="D149" i="18"/>
  <c r="C149" i="18"/>
  <c r="A149" i="18"/>
  <c r="AF148" i="18"/>
  <c r="AB148" i="18"/>
  <c r="AC148" i="18" s="1"/>
  <c r="X148" i="18"/>
  <c r="U148" i="18"/>
  <c r="R148" i="18"/>
  <c r="O148" i="18"/>
  <c r="L148" i="18"/>
  <c r="AF147" i="18"/>
  <c r="AB147" i="18"/>
  <c r="AC147" i="18" s="1"/>
  <c r="X147" i="18"/>
  <c r="U147" i="18"/>
  <c r="R147" i="18"/>
  <c r="O147" i="18"/>
  <c r="AF146" i="18"/>
  <c r="AB146" i="18"/>
  <c r="AC146" i="18" s="1"/>
  <c r="X146" i="18"/>
  <c r="U146" i="18"/>
  <c r="R146" i="18"/>
  <c r="O146" i="18"/>
  <c r="L146" i="18"/>
  <c r="AF145" i="18"/>
  <c r="AB145" i="18"/>
  <c r="AC145" i="18" s="1"/>
  <c r="X145" i="18"/>
  <c r="U145" i="18"/>
  <c r="R145" i="18"/>
  <c r="O145" i="18"/>
  <c r="AF144" i="18"/>
  <c r="AB144" i="18"/>
  <c r="AC144" i="18" s="1"/>
  <c r="X144" i="18"/>
  <c r="U144" i="18"/>
  <c r="R144" i="18"/>
  <c r="O144" i="18"/>
  <c r="L144" i="18"/>
  <c r="AF143" i="18"/>
  <c r="AB143" i="18"/>
  <c r="AC143" i="18" s="1"/>
  <c r="X143" i="18"/>
  <c r="U143" i="18"/>
  <c r="R143" i="18"/>
  <c r="O143" i="18"/>
  <c r="AF142" i="18"/>
  <c r="AB142" i="18"/>
  <c r="X142" i="18"/>
  <c r="U142" i="18"/>
  <c r="R142" i="18"/>
  <c r="O142" i="18"/>
  <c r="L142" i="18"/>
  <c r="AF141" i="18"/>
  <c r="AB141" i="18"/>
  <c r="AC141" i="18" s="1"/>
  <c r="X141" i="18"/>
  <c r="U141" i="18"/>
  <c r="R141" i="18"/>
  <c r="O141" i="18"/>
  <c r="L141" i="18"/>
  <c r="AF140" i="18"/>
  <c r="AB140" i="18"/>
  <c r="AC140" i="18" s="1"/>
  <c r="X140" i="18"/>
  <c r="U140" i="18"/>
  <c r="R140" i="18"/>
  <c r="O140" i="18"/>
  <c r="L140" i="18"/>
  <c r="AF139" i="18"/>
  <c r="AB139" i="18"/>
  <c r="AC139" i="18" s="1"/>
  <c r="X139" i="18"/>
  <c r="U139" i="18"/>
  <c r="R139" i="18"/>
  <c r="O139" i="18"/>
  <c r="L139" i="18"/>
  <c r="AF138" i="18"/>
  <c r="AB138" i="18"/>
  <c r="AC138" i="18" s="1"/>
  <c r="X138" i="18"/>
  <c r="U138" i="18"/>
  <c r="R138" i="18"/>
  <c r="O138" i="18"/>
  <c r="AF137" i="18"/>
  <c r="AB137" i="18"/>
  <c r="AC137" i="18" s="1"/>
  <c r="X137" i="18"/>
  <c r="U137" i="18"/>
  <c r="R137" i="18"/>
  <c r="O137" i="18"/>
  <c r="AF136" i="18"/>
  <c r="AB136" i="18"/>
  <c r="X136" i="18"/>
  <c r="U136" i="18"/>
  <c r="R136" i="18"/>
  <c r="O136" i="18"/>
  <c r="L136" i="18"/>
  <c r="AF135" i="18"/>
  <c r="AB135" i="18"/>
  <c r="AC135" i="18" s="1"/>
  <c r="X135" i="18"/>
  <c r="U135" i="18"/>
  <c r="R135" i="18"/>
  <c r="O135" i="18"/>
  <c r="AF134" i="18"/>
  <c r="AB134" i="18"/>
  <c r="AC134" i="18" s="1"/>
  <c r="X134" i="18"/>
  <c r="U134" i="18"/>
  <c r="R134" i="18"/>
  <c r="O134" i="18"/>
  <c r="AF133" i="18"/>
  <c r="AB133" i="18"/>
  <c r="X133" i="18"/>
  <c r="U133" i="18"/>
  <c r="R133" i="18"/>
  <c r="O133" i="18"/>
  <c r="L133" i="18"/>
  <c r="AF132" i="18"/>
  <c r="AB132" i="18"/>
  <c r="AC132" i="18" s="1"/>
  <c r="X132" i="18"/>
  <c r="U132" i="18"/>
  <c r="R132" i="18"/>
  <c r="O132" i="18"/>
  <c r="L132" i="18"/>
  <c r="AF131" i="18"/>
  <c r="AB131" i="18"/>
  <c r="AC131" i="18" s="1"/>
  <c r="X131" i="18"/>
  <c r="U131" i="18"/>
  <c r="R131" i="18"/>
  <c r="O131" i="18"/>
  <c r="AF130" i="18"/>
  <c r="AB130" i="18"/>
  <c r="AC130" i="18" s="1"/>
  <c r="X130" i="18"/>
  <c r="U130" i="18"/>
  <c r="R130" i="18"/>
  <c r="O130" i="18"/>
  <c r="AF129" i="18"/>
  <c r="AB129" i="18"/>
  <c r="AC129" i="18" s="1"/>
  <c r="X129" i="18"/>
  <c r="U129" i="18"/>
  <c r="R129" i="18"/>
  <c r="O129" i="18"/>
  <c r="AF128" i="18"/>
  <c r="AB128" i="18"/>
  <c r="X128" i="18"/>
  <c r="U128" i="18"/>
  <c r="R128" i="18"/>
  <c r="O128" i="18"/>
  <c r="L128" i="18"/>
  <c r="AF127" i="18"/>
  <c r="AB127" i="18"/>
  <c r="AC127" i="18" s="1"/>
  <c r="X127" i="18"/>
  <c r="U127" i="18"/>
  <c r="R127" i="18"/>
  <c r="O127" i="18"/>
  <c r="AF126" i="18"/>
  <c r="AB126" i="18"/>
  <c r="AC126" i="18" s="1"/>
  <c r="X126" i="18"/>
  <c r="U126" i="18"/>
  <c r="R126" i="18"/>
  <c r="O126" i="18"/>
  <c r="AF125" i="18"/>
  <c r="AB125" i="18"/>
  <c r="AC125" i="18" s="1"/>
  <c r="X125" i="18"/>
  <c r="U125" i="18"/>
  <c r="R125" i="18"/>
  <c r="O125" i="18"/>
  <c r="AF124" i="18"/>
  <c r="AB124" i="18"/>
  <c r="AC124" i="18" s="1"/>
  <c r="X124" i="18"/>
  <c r="U124" i="18"/>
  <c r="R124" i="18"/>
  <c r="O124" i="18"/>
  <c r="AF123" i="18"/>
  <c r="AB123" i="18"/>
  <c r="X123" i="18"/>
  <c r="U123" i="18"/>
  <c r="R123" i="18"/>
  <c r="O123" i="18"/>
  <c r="L123" i="18"/>
  <c r="AF122" i="18"/>
  <c r="AB122" i="18"/>
  <c r="X122" i="18"/>
  <c r="U122" i="18"/>
  <c r="R122" i="18"/>
  <c r="O122" i="18"/>
  <c r="L122" i="18"/>
  <c r="AF121" i="18"/>
  <c r="AB121" i="18"/>
  <c r="X121" i="18"/>
  <c r="U121" i="18"/>
  <c r="R121" i="18"/>
  <c r="O121" i="18"/>
  <c r="L121" i="18"/>
  <c r="AF120" i="18"/>
  <c r="AB120" i="18"/>
  <c r="AC120" i="18" s="1"/>
  <c r="X120" i="18"/>
  <c r="U120" i="18"/>
  <c r="R120" i="18"/>
  <c r="O120" i="18"/>
  <c r="AF119" i="18"/>
  <c r="AB119" i="18"/>
  <c r="AC119" i="18" s="1"/>
  <c r="X119" i="18"/>
  <c r="U119" i="18"/>
  <c r="R119" i="18"/>
  <c r="O119" i="18"/>
  <c r="L119" i="18"/>
  <c r="AF118" i="18"/>
  <c r="AB118" i="18"/>
  <c r="X118" i="18"/>
  <c r="U118" i="18"/>
  <c r="R118" i="18"/>
  <c r="O118" i="18"/>
  <c r="L118" i="18"/>
  <c r="AF117" i="18"/>
  <c r="AB117" i="18"/>
  <c r="X117" i="18"/>
  <c r="U117" i="18"/>
  <c r="R117" i="18"/>
  <c r="O117" i="18"/>
  <c r="L117" i="18"/>
  <c r="AF116" i="18"/>
  <c r="AB116" i="18"/>
  <c r="AC116" i="18" s="1"/>
  <c r="X116" i="18"/>
  <c r="U116" i="18"/>
  <c r="R116" i="18"/>
  <c r="O116" i="18"/>
  <c r="AF115" i="18"/>
  <c r="AB115" i="18"/>
  <c r="AC115" i="18" s="1"/>
  <c r="X115" i="18"/>
  <c r="U115" i="18"/>
  <c r="R115" i="18"/>
  <c r="O115" i="18"/>
  <c r="L115" i="18"/>
  <c r="AF114" i="18"/>
  <c r="AB114" i="18"/>
  <c r="AC114" i="18" s="1"/>
  <c r="X114" i="18"/>
  <c r="U114" i="18"/>
  <c r="R114" i="18"/>
  <c r="O114" i="18"/>
  <c r="AF113" i="18"/>
  <c r="AB113" i="18"/>
  <c r="AC113" i="18" s="1"/>
  <c r="X113" i="18"/>
  <c r="U113" i="18"/>
  <c r="R113" i="18"/>
  <c r="O113" i="18"/>
  <c r="AF112" i="18"/>
  <c r="AB112" i="18"/>
  <c r="AC112" i="18" s="1"/>
  <c r="X112" i="18"/>
  <c r="U112" i="18"/>
  <c r="R112" i="18"/>
  <c r="O112" i="18"/>
  <c r="AF111" i="18"/>
  <c r="AB111" i="18"/>
  <c r="AC111" i="18" s="1"/>
  <c r="X111" i="18"/>
  <c r="U111" i="18"/>
  <c r="R111" i="18"/>
  <c r="O111" i="18"/>
  <c r="L111" i="18"/>
  <c r="AF110" i="18"/>
  <c r="AB110" i="18"/>
  <c r="AC110" i="18" s="1"/>
  <c r="X110" i="18"/>
  <c r="U110" i="18"/>
  <c r="R110" i="18"/>
  <c r="O110" i="18"/>
  <c r="L110" i="18"/>
  <c r="AF109" i="18"/>
  <c r="AB109" i="18"/>
  <c r="AC109" i="18" s="1"/>
  <c r="X109" i="18"/>
  <c r="U109" i="18"/>
  <c r="R109" i="18"/>
  <c r="O109" i="18"/>
  <c r="AF108" i="18"/>
  <c r="AB108" i="18"/>
  <c r="X108" i="18"/>
  <c r="U108" i="18"/>
  <c r="R108" i="18"/>
  <c r="O108" i="18"/>
  <c r="L108" i="18"/>
  <c r="AF107" i="18"/>
  <c r="AB107" i="18"/>
  <c r="AC107" i="18" s="1"/>
  <c r="X107" i="18"/>
  <c r="U107" i="18"/>
  <c r="R107" i="18"/>
  <c r="O107" i="18"/>
  <c r="AF106" i="18"/>
  <c r="AB106" i="18"/>
  <c r="AC106" i="18" s="1"/>
  <c r="X106" i="18"/>
  <c r="U106" i="18"/>
  <c r="R106" i="18"/>
  <c r="O106" i="18"/>
  <c r="L106" i="18"/>
  <c r="AF105" i="18"/>
  <c r="AB105" i="18"/>
  <c r="AC105" i="18" s="1"/>
  <c r="X105" i="18"/>
  <c r="U105" i="18"/>
  <c r="R105" i="18"/>
  <c r="O105" i="18"/>
  <c r="L105" i="18"/>
  <c r="AF104" i="18"/>
  <c r="AB104" i="18"/>
  <c r="AC104" i="18" s="1"/>
  <c r="X104" i="18"/>
  <c r="U104" i="18"/>
  <c r="R104" i="18"/>
  <c r="O104" i="18"/>
  <c r="AF103" i="18"/>
  <c r="AB103" i="18"/>
  <c r="AC103" i="18" s="1"/>
  <c r="X103" i="18"/>
  <c r="U103" i="18"/>
  <c r="R103" i="18"/>
  <c r="O103" i="18"/>
  <c r="L103" i="18"/>
  <c r="AF102" i="18"/>
  <c r="AB102" i="18"/>
  <c r="AC102" i="18" s="1"/>
  <c r="X102" i="18"/>
  <c r="U102" i="18"/>
  <c r="R102" i="18"/>
  <c r="O102" i="18"/>
  <c r="AF101" i="18"/>
  <c r="AB101" i="18"/>
  <c r="AC101" i="18" s="1"/>
  <c r="X101" i="18"/>
  <c r="U101" i="18"/>
  <c r="R101" i="18"/>
  <c r="O101" i="18"/>
  <c r="AF100" i="18"/>
  <c r="AB100" i="18"/>
  <c r="AC100" i="18" s="1"/>
  <c r="X100" i="18"/>
  <c r="U100" i="18"/>
  <c r="R100" i="18"/>
  <c r="O100" i="18"/>
  <c r="L100" i="18"/>
  <c r="AF99" i="18"/>
  <c r="AB99" i="18"/>
  <c r="AC99" i="18" s="1"/>
  <c r="X99" i="18"/>
  <c r="U99" i="18"/>
  <c r="R99" i="18"/>
  <c r="O99" i="18"/>
  <c r="AF98" i="18"/>
  <c r="AB98" i="18"/>
  <c r="AC98" i="18" s="1"/>
  <c r="X98" i="18"/>
  <c r="U98" i="18"/>
  <c r="R98" i="18"/>
  <c r="O98" i="18"/>
  <c r="L98" i="18"/>
  <c r="AF97" i="18"/>
  <c r="AB97" i="18"/>
  <c r="AC97" i="18" s="1"/>
  <c r="X97" i="18"/>
  <c r="U97" i="18"/>
  <c r="R97" i="18"/>
  <c r="O97" i="18"/>
  <c r="AF96" i="18"/>
  <c r="AB96" i="18"/>
  <c r="AC96" i="18" s="1"/>
  <c r="X96" i="18"/>
  <c r="U96" i="18"/>
  <c r="R96" i="18"/>
  <c r="O96" i="18"/>
  <c r="AF95" i="18"/>
  <c r="AB95" i="18"/>
  <c r="AC95" i="18" s="1"/>
  <c r="X95" i="18"/>
  <c r="U95" i="18"/>
  <c r="R95" i="18"/>
  <c r="O95" i="18"/>
  <c r="L95" i="18"/>
  <c r="AF94" i="18"/>
  <c r="AB94" i="18"/>
  <c r="AC94" i="18" s="1"/>
  <c r="X94" i="18"/>
  <c r="U94" i="18"/>
  <c r="R94" i="18"/>
  <c r="O94" i="18"/>
  <c r="AF93" i="18"/>
  <c r="AB93" i="18"/>
  <c r="X93" i="18"/>
  <c r="U93" i="18"/>
  <c r="R93" i="18"/>
  <c r="O93" i="18"/>
  <c r="L93" i="18"/>
  <c r="AF92" i="18"/>
  <c r="AB92" i="18"/>
  <c r="AC92" i="18" s="1"/>
  <c r="X92" i="18"/>
  <c r="U92" i="18"/>
  <c r="R92" i="18"/>
  <c r="O92" i="18"/>
  <c r="L92" i="18"/>
  <c r="AF91" i="18"/>
  <c r="AB91" i="18"/>
  <c r="AC91" i="18" s="1"/>
  <c r="X91" i="18"/>
  <c r="U91" i="18"/>
  <c r="R91" i="18"/>
  <c r="O91" i="18"/>
  <c r="AF90" i="18"/>
  <c r="AB90" i="18"/>
  <c r="AC90" i="18" s="1"/>
  <c r="X90" i="18"/>
  <c r="U90" i="18"/>
  <c r="R90" i="18"/>
  <c r="O90" i="18"/>
  <c r="AF89" i="18"/>
  <c r="AB89" i="18"/>
  <c r="AC89" i="18" s="1"/>
  <c r="X89" i="18"/>
  <c r="U89" i="18"/>
  <c r="R89" i="18"/>
  <c r="O89" i="18"/>
  <c r="AF88" i="18"/>
  <c r="AB88" i="18"/>
  <c r="AC88" i="18" s="1"/>
  <c r="X88" i="18"/>
  <c r="U88" i="18"/>
  <c r="R88" i="18"/>
  <c r="O88" i="18"/>
  <c r="AF87" i="18"/>
  <c r="AB87" i="18"/>
  <c r="AC87" i="18" s="1"/>
  <c r="X87" i="18"/>
  <c r="U87" i="18"/>
  <c r="R87" i="18"/>
  <c r="O87" i="18"/>
  <c r="AF86" i="18"/>
  <c r="AB86" i="18"/>
  <c r="AC86" i="18" s="1"/>
  <c r="X86" i="18"/>
  <c r="U86" i="18"/>
  <c r="R86" i="18"/>
  <c r="O86" i="18"/>
  <c r="L86" i="18"/>
  <c r="AF85" i="18"/>
  <c r="AB85" i="18"/>
  <c r="AC85" i="18" s="1"/>
  <c r="X85" i="18"/>
  <c r="U85" i="18"/>
  <c r="R85" i="18"/>
  <c r="O85" i="18"/>
  <c r="L85" i="18"/>
  <c r="AF84" i="18"/>
  <c r="AB84" i="18"/>
  <c r="AC84" i="18" s="1"/>
  <c r="X84" i="18"/>
  <c r="U84" i="18"/>
  <c r="R84" i="18"/>
  <c r="O84" i="18"/>
  <c r="AF83" i="18"/>
  <c r="AB83" i="18"/>
  <c r="AC83" i="18" s="1"/>
  <c r="X83" i="18"/>
  <c r="U83" i="18"/>
  <c r="R83" i="18"/>
  <c r="O83" i="18"/>
  <c r="AF82" i="18"/>
  <c r="AB82" i="18"/>
  <c r="X82" i="18"/>
  <c r="U82" i="18"/>
  <c r="R82" i="18"/>
  <c r="O82" i="18"/>
  <c r="L82" i="18"/>
  <c r="AF81" i="18"/>
  <c r="AB81" i="18"/>
  <c r="AC81" i="18" s="1"/>
  <c r="X81" i="18"/>
  <c r="U81" i="18"/>
  <c r="R81" i="18"/>
  <c r="O81" i="18"/>
  <c r="AF80" i="18"/>
  <c r="AB80" i="18"/>
  <c r="X80" i="18"/>
  <c r="U80" i="18"/>
  <c r="R80" i="18"/>
  <c r="O80" i="18"/>
  <c r="L80" i="18"/>
  <c r="AF79" i="18"/>
  <c r="AB79" i="18"/>
  <c r="AC79" i="18" s="1"/>
  <c r="X79" i="18"/>
  <c r="U79" i="18"/>
  <c r="R79" i="18"/>
  <c r="O79" i="18"/>
  <c r="AF78" i="18"/>
  <c r="AB78" i="18"/>
  <c r="AC78" i="18" s="1"/>
  <c r="X78" i="18"/>
  <c r="U78" i="18"/>
  <c r="R78" i="18"/>
  <c r="O78" i="18"/>
  <c r="L78" i="18"/>
  <c r="AF77" i="18"/>
  <c r="AB77" i="18"/>
  <c r="AC77" i="18" s="1"/>
  <c r="X77" i="18"/>
  <c r="U77" i="18"/>
  <c r="R77" i="18"/>
  <c r="O77" i="18"/>
  <c r="AF76" i="18"/>
  <c r="AB76" i="18"/>
  <c r="AC76" i="18" s="1"/>
  <c r="X76" i="18"/>
  <c r="U76" i="18"/>
  <c r="R76" i="18"/>
  <c r="O76" i="18"/>
  <c r="L76" i="18"/>
  <c r="AF75" i="18"/>
  <c r="AB75" i="18"/>
  <c r="AC75" i="18" s="1"/>
  <c r="X75" i="18"/>
  <c r="U75" i="18"/>
  <c r="R75" i="18"/>
  <c r="O75" i="18"/>
  <c r="L75" i="18"/>
  <c r="AF74" i="18"/>
  <c r="AB74" i="18"/>
  <c r="AC74" i="18" s="1"/>
  <c r="X74" i="18"/>
  <c r="U74" i="18"/>
  <c r="R74" i="18"/>
  <c r="O74" i="18"/>
  <c r="AF73" i="18"/>
  <c r="AB73" i="18"/>
  <c r="AC73" i="18" s="1"/>
  <c r="X73" i="18"/>
  <c r="U73" i="18"/>
  <c r="R73" i="18"/>
  <c r="O73" i="18"/>
  <c r="AF72" i="18"/>
  <c r="AB72" i="18"/>
  <c r="AC72" i="18" s="1"/>
  <c r="X72" i="18"/>
  <c r="U72" i="18"/>
  <c r="R72" i="18"/>
  <c r="O72" i="18"/>
  <c r="AF71" i="18"/>
  <c r="AB71" i="18"/>
  <c r="AC71" i="18" s="1"/>
  <c r="X71" i="18"/>
  <c r="U71" i="18"/>
  <c r="R71" i="18"/>
  <c r="O71" i="18"/>
  <c r="L71" i="18"/>
  <c r="AF70" i="18"/>
  <c r="AB70" i="18"/>
  <c r="AC70" i="18" s="1"/>
  <c r="X70" i="18"/>
  <c r="U70" i="18"/>
  <c r="R70" i="18"/>
  <c r="O70" i="18"/>
  <c r="AF69" i="18"/>
  <c r="AB69" i="18"/>
  <c r="AC69" i="18" s="1"/>
  <c r="X69" i="18"/>
  <c r="U69" i="18"/>
  <c r="R69" i="18"/>
  <c r="O69" i="18"/>
  <c r="AF68" i="18"/>
  <c r="AB68" i="18"/>
  <c r="AC68" i="18" s="1"/>
  <c r="X68" i="18"/>
  <c r="U68" i="18"/>
  <c r="R68" i="18"/>
  <c r="O68" i="18"/>
  <c r="AF67" i="18"/>
  <c r="AB67" i="18"/>
  <c r="AC67" i="18" s="1"/>
  <c r="X67" i="18"/>
  <c r="U67" i="18"/>
  <c r="R67" i="18"/>
  <c r="O67" i="18"/>
  <c r="AF66" i="18"/>
  <c r="AB66" i="18"/>
  <c r="AC66" i="18" s="1"/>
  <c r="X66" i="18"/>
  <c r="U66" i="18"/>
  <c r="R66" i="18"/>
  <c r="O66" i="18"/>
  <c r="AF65" i="18"/>
  <c r="AB65" i="18"/>
  <c r="AC65" i="18" s="1"/>
  <c r="X65" i="18"/>
  <c r="U65" i="18"/>
  <c r="R65" i="18"/>
  <c r="O65" i="18"/>
  <c r="L65" i="18"/>
  <c r="AF64" i="18"/>
  <c r="AB64" i="18"/>
  <c r="AC64" i="18" s="1"/>
  <c r="X64" i="18"/>
  <c r="U64" i="18"/>
  <c r="R64" i="18"/>
  <c r="O64" i="18"/>
  <c r="L64" i="18"/>
  <c r="AF63" i="18"/>
  <c r="AB63" i="18"/>
  <c r="AC63" i="18" s="1"/>
  <c r="X63" i="18"/>
  <c r="U63" i="18"/>
  <c r="R63" i="18"/>
  <c r="O63" i="18"/>
  <c r="AF62" i="18"/>
  <c r="AB62" i="18"/>
  <c r="AC62" i="18" s="1"/>
  <c r="X62" i="18"/>
  <c r="U62" i="18"/>
  <c r="R62" i="18"/>
  <c r="O62" i="18"/>
  <c r="L62" i="18"/>
  <c r="AF61" i="18"/>
  <c r="AB61" i="18"/>
  <c r="AC61" i="18" s="1"/>
  <c r="X61" i="18"/>
  <c r="U61" i="18"/>
  <c r="R61" i="18"/>
  <c r="O61" i="18"/>
  <c r="AF60" i="18"/>
  <c r="AB60" i="18"/>
  <c r="AC60" i="18" s="1"/>
  <c r="X60" i="18"/>
  <c r="U60" i="18"/>
  <c r="R60" i="18"/>
  <c r="O60" i="18"/>
  <c r="L60" i="18"/>
  <c r="AF59" i="18"/>
  <c r="AB59" i="18"/>
  <c r="AC59" i="18" s="1"/>
  <c r="X59" i="18"/>
  <c r="U59" i="18"/>
  <c r="R59" i="18"/>
  <c r="O59" i="18"/>
  <c r="AF58" i="18"/>
  <c r="AB58" i="18"/>
  <c r="X58" i="18"/>
  <c r="U58" i="18"/>
  <c r="R58" i="18"/>
  <c r="O58" i="18"/>
  <c r="L58" i="18"/>
  <c r="AF57" i="18"/>
  <c r="AB57" i="18"/>
  <c r="AC57" i="18" s="1"/>
  <c r="X57" i="18"/>
  <c r="U57" i="18"/>
  <c r="R57" i="18"/>
  <c r="O57" i="18"/>
  <c r="L57" i="18"/>
  <c r="AF56" i="18"/>
  <c r="AB56" i="18"/>
  <c r="AC56" i="18" s="1"/>
  <c r="X56" i="18"/>
  <c r="U56" i="18"/>
  <c r="R56" i="18"/>
  <c r="O56" i="18"/>
  <c r="L56" i="18"/>
  <c r="AF55" i="18"/>
  <c r="AB55" i="18"/>
  <c r="AC55" i="18" s="1"/>
  <c r="X55" i="18"/>
  <c r="U55" i="18"/>
  <c r="R55" i="18"/>
  <c r="O55" i="18"/>
  <c r="AF54" i="18"/>
  <c r="AB54" i="18"/>
  <c r="X54" i="18"/>
  <c r="U54" i="18"/>
  <c r="R54" i="18"/>
  <c r="O54" i="18"/>
  <c r="AI45" i="18"/>
  <c r="AE45" i="18"/>
  <c r="AA45" i="18"/>
  <c r="Z45" i="18"/>
  <c r="W45" i="18"/>
  <c r="T45" i="18"/>
  <c r="Q45" i="18"/>
  <c r="N45" i="18"/>
  <c r="J45" i="18"/>
  <c r="I45" i="18"/>
  <c r="H45" i="18"/>
  <c r="G45" i="18"/>
  <c r="F45" i="18"/>
  <c r="E45" i="18"/>
  <c r="D45" i="18"/>
  <c r="C45" i="18"/>
  <c r="A45" i="18"/>
  <c r="AF44" i="18"/>
  <c r="AB44" i="18"/>
  <c r="AC44" i="18" s="1"/>
  <c r="X44" i="18"/>
  <c r="U44" i="18"/>
  <c r="R44" i="18"/>
  <c r="O44" i="18"/>
  <c r="L44" i="18"/>
  <c r="AF43" i="18"/>
  <c r="AB43" i="18"/>
  <c r="AC43" i="18" s="1"/>
  <c r="X43" i="18"/>
  <c r="U43" i="18"/>
  <c r="R43" i="18"/>
  <c r="O43" i="18"/>
  <c r="AF42" i="18"/>
  <c r="AB42" i="18"/>
  <c r="AC42" i="18" s="1"/>
  <c r="X42" i="18"/>
  <c r="U42" i="18"/>
  <c r="R42" i="18"/>
  <c r="O42" i="18"/>
  <c r="AF41" i="18"/>
  <c r="AB41" i="18"/>
  <c r="AC41" i="18" s="1"/>
  <c r="X41" i="18"/>
  <c r="U41" i="18"/>
  <c r="R41" i="18"/>
  <c r="O41" i="18"/>
  <c r="L41" i="18"/>
  <c r="AF40" i="18"/>
  <c r="AB40" i="18"/>
  <c r="AC40" i="18" s="1"/>
  <c r="X40" i="18"/>
  <c r="U40" i="18"/>
  <c r="R40" i="18"/>
  <c r="O40" i="18"/>
  <c r="L40" i="18"/>
  <c r="AF39" i="18"/>
  <c r="AB39" i="18"/>
  <c r="AC39" i="18" s="1"/>
  <c r="X39" i="18"/>
  <c r="U39" i="18"/>
  <c r="R39" i="18"/>
  <c r="O39" i="18"/>
  <c r="L39" i="18"/>
  <c r="AF38" i="18"/>
  <c r="AB38" i="18"/>
  <c r="AC38" i="18" s="1"/>
  <c r="X38" i="18"/>
  <c r="U38" i="18"/>
  <c r="R38" i="18"/>
  <c r="O38" i="18"/>
  <c r="AF37" i="18"/>
  <c r="AB37" i="18"/>
  <c r="AC37" i="18" s="1"/>
  <c r="X37" i="18"/>
  <c r="U37" i="18"/>
  <c r="R37" i="18"/>
  <c r="O37" i="18"/>
  <c r="AF36" i="18"/>
  <c r="AB36" i="18"/>
  <c r="X36" i="18"/>
  <c r="U36" i="18"/>
  <c r="R36" i="18"/>
  <c r="O36" i="18"/>
  <c r="L36" i="18"/>
  <c r="AF35" i="18"/>
  <c r="AB35" i="18"/>
  <c r="AC35" i="18" s="1"/>
  <c r="X35" i="18"/>
  <c r="U35" i="18"/>
  <c r="R35" i="18"/>
  <c r="O35" i="18"/>
  <c r="L35" i="18"/>
  <c r="AF34" i="18"/>
  <c r="AB34" i="18"/>
  <c r="AC34" i="18" s="1"/>
  <c r="X34" i="18"/>
  <c r="U34" i="18"/>
  <c r="R34" i="18"/>
  <c r="O34" i="18"/>
  <c r="L34" i="18"/>
  <c r="AF33" i="18"/>
  <c r="AB33" i="18"/>
  <c r="AC33" i="18" s="1"/>
  <c r="X33" i="18"/>
  <c r="U33" i="18"/>
  <c r="R33" i="18"/>
  <c r="O33" i="18"/>
  <c r="AF32" i="18"/>
  <c r="AB32" i="18"/>
  <c r="AC32" i="18" s="1"/>
  <c r="X32" i="18"/>
  <c r="U32" i="18"/>
  <c r="R32" i="18"/>
  <c r="O32" i="18"/>
  <c r="AF31" i="18"/>
  <c r="AB31" i="18"/>
  <c r="AC31" i="18" s="1"/>
  <c r="X31" i="18"/>
  <c r="U31" i="18"/>
  <c r="R31" i="18"/>
  <c r="O31" i="18"/>
  <c r="L31" i="18"/>
  <c r="AF30" i="18"/>
  <c r="AB30" i="18"/>
  <c r="AC30" i="18" s="1"/>
  <c r="X30" i="18"/>
  <c r="U30" i="18"/>
  <c r="R30" i="18"/>
  <c r="O30" i="18"/>
  <c r="L30" i="18"/>
  <c r="AF29" i="18"/>
  <c r="AB29" i="18"/>
  <c r="AC29" i="18" s="1"/>
  <c r="X29" i="18"/>
  <c r="U29" i="18"/>
  <c r="R29" i="18"/>
  <c r="O29" i="18"/>
  <c r="AF28" i="18"/>
  <c r="AB28" i="18"/>
  <c r="AC28" i="18" s="1"/>
  <c r="X28" i="18"/>
  <c r="U28" i="18"/>
  <c r="R28" i="18"/>
  <c r="O28" i="18"/>
  <c r="L28" i="18"/>
  <c r="AF27" i="18"/>
  <c r="AB27" i="18"/>
  <c r="AC27" i="18" s="1"/>
  <c r="X27" i="18"/>
  <c r="U27" i="18"/>
  <c r="R27" i="18"/>
  <c r="O27" i="18"/>
  <c r="AF26" i="18"/>
  <c r="AB26" i="18"/>
  <c r="X26" i="18"/>
  <c r="U26" i="18"/>
  <c r="R26" i="18"/>
  <c r="O26" i="18"/>
  <c r="L26" i="18"/>
  <c r="AF25" i="18"/>
  <c r="AB25" i="18"/>
  <c r="AC25" i="18" s="1"/>
  <c r="X25" i="18"/>
  <c r="U25" i="18"/>
  <c r="R25" i="18"/>
  <c r="O25" i="18"/>
  <c r="AF24" i="18"/>
  <c r="AB24" i="18"/>
  <c r="AC24" i="18" s="1"/>
  <c r="X24" i="18"/>
  <c r="U24" i="18"/>
  <c r="R24" i="18"/>
  <c r="O24" i="18"/>
  <c r="AF23" i="18"/>
  <c r="AB23" i="18"/>
  <c r="AC23" i="18" s="1"/>
  <c r="X23" i="18"/>
  <c r="U23" i="18"/>
  <c r="R23" i="18"/>
  <c r="O23" i="18"/>
  <c r="AF22" i="18"/>
  <c r="AB22" i="18"/>
  <c r="X22" i="18"/>
  <c r="U22" i="18"/>
  <c r="R22" i="18"/>
  <c r="O22" i="18"/>
  <c r="L22" i="18"/>
  <c r="AF21" i="18"/>
  <c r="AB21" i="18"/>
  <c r="AC21" i="18" s="1"/>
  <c r="X21" i="18"/>
  <c r="U21" i="18"/>
  <c r="R21" i="18"/>
  <c r="O21" i="18"/>
  <c r="AF20" i="18"/>
  <c r="AB20" i="18"/>
  <c r="AC20" i="18" s="1"/>
  <c r="X20" i="18"/>
  <c r="U20" i="18"/>
  <c r="R20" i="18"/>
  <c r="O20" i="18"/>
  <c r="AF19" i="18"/>
  <c r="AB19" i="18"/>
  <c r="AC19" i="18" s="1"/>
  <c r="X19" i="18"/>
  <c r="U19" i="18"/>
  <c r="R19" i="18"/>
  <c r="O19" i="18"/>
  <c r="AF18" i="18"/>
  <c r="AB18" i="18"/>
  <c r="AC18" i="18" s="1"/>
  <c r="X18" i="18"/>
  <c r="U18" i="18"/>
  <c r="R18" i="18"/>
  <c r="O18" i="18"/>
  <c r="AF17" i="18"/>
  <c r="AB17" i="18"/>
  <c r="AC17" i="18" s="1"/>
  <c r="X17" i="18"/>
  <c r="U17" i="18"/>
  <c r="R17" i="18"/>
  <c r="O17" i="18"/>
  <c r="AF16" i="18"/>
  <c r="AB16" i="18"/>
  <c r="AC16" i="18" s="1"/>
  <c r="X16" i="18"/>
  <c r="U16" i="18"/>
  <c r="R16" i="18"/>
  <c r="O16" i="18"/>
  <c r="L16" i="18"/>
  <c r="AF15" i="18"/>
  <c r="AB15" i="18"/>
  <c r="AC15" i="18" s="1"/>
  <c r="X15" i="18"/>
  <c r="U15" i="18"/>
  <c r="R15" i="18"/>
  <c r="O15" i="18"/>
  <c r="AF14" i="18"/>
  <c r="AB14" i="18"/>
  <c r="AC14" i="18" s="1"/>
  <c r="X14" i="18"/>
  <c r="U14" i="18"/>
  <c r="R14" i="18"/>
  <c r="O14" i="18"/>
  <c r="L14" i="18"/>
  <c r="AF13" i="18"/>
  <c r="AB13" i="18"/>
  <c r="AC13" i="18" s="1"/>
  <c r="X13" i="18"/>
  <c r="U13" i="18"/>
  <c r="R13" i="18"/>
  <c r="O13" i="18"/>
  <c r="AF12" i="18"/>
  <c r="AB12" i="18"/>
  <c r="AC12" i="18" s="1"/>
  <c r="X12" i="18"/>
  <c r="U12" i="18"/>
  <c r="R12" i="18"/>
  <c r="O12" i="18"/>
  <c r="AF11" i="18"/>
  <c r="AB11" i="18"/>
  <c r="AC11" i="18" s="1"/>
  <c r="X11" i="18"/>
  <c r="U11" i="18"/>
  <c r="R11" i="18"/>
  <c r="O11" i="18"/>
  <c r="AF10" i="18"/>
  <c r="AB10" i="18"/>
  <c r="X10" i="18"/>
  <c r="U10" i="18"/>
  <c r="R10" i="18"/>
  <c r="O10" i="18"/>
  <c r="L10" i="18"/>
  <c r="AF9" i="18"/>
  <c r="AB9" i="18"/>
  <c r="AC9" i="18" s="1"/>
  <c r="X9" i="18"/>
  <c r="U9" i="18"/>
  <c r="R9" i="18"/>
  <c r="O9" i="18"/>
  <c r="L9" i="18"/>
  <c r="AF8" i="18"/>
  <c r="AB8" i="18"/>
  <c r="AC8" i="18" s="1"/>
  <c r="X8" i="18"/>
  <c r="U8" i="18"/>
  <c r="R8" i="18"/>
  <c r="O8" i="18"/>
  <c r="L8" i="18"/>
  <c r="AF7" i="18"/>
  <c r="X7" i="18"/>
  <c r="U7" i="18"/>
  <c r="R7" i="18"/>
  <c r="O7" i="18"/>
  <c r="AH7" i="18"/>
  <c r="AH192" i="18" l="1"/>
  <c r="V192" i="18" s="1"/>
  <c r="AB45" i="18"/>
  <c r="AC45" i="18" s="1"/>
  <c r="AH181" i="18"/>
  <c r="AG181" i="18" s="1"/>
  <c r="AH73" i="18"/>
  <c r="V73" i="18" s="1"/>
  <c r="AG7" i="18"/>
  <c r="M7" i="18"/>
  <c r="AH174" i="18"/>
  <c r="Y174" i="18" s="1"/>
  <c r="AH83" i="18"/>
  <c r="AG83" i="18" s="1"/>
  <c r="AH175" i="18"/>
  <c r="AG175" i="18" s="1"/>
  <c r="AH176" i="18"/>
  <c r="M176" i="18" s="1"/>
  <c r="AH88" i="18"/>
  <c r="P88" i="18" s="1"/>
  <c r="AH177" i="18"/>
  <c r="AD177" i="18" s="1"/>
  <c r="AH10" i="18"/>
  <c r="V10" i="18" s="1"/>
  <c r="AH25" i="18"/>
  <c r="AD25" i="18" s="1"/>
  <c r="AH114" i="18"/>
  <c r="M114" i="18" s="1"/>
  <c r="AH82" i="18"/>
  <c r="M82" i="18" s="1"/>
  <c r="AH97" i="18"/>
  <c r="M97" i="18" s="1"/>
  <c r="AH143" i="18"/>
  <c r="Y143" i="18" s="1"/>
  <c r="AC175" i="18"/>
  <c r="E197" i="18"/>
  <c r="AH108" i="18"/>
  <c r="S108" i="18" s="1"/>
  <c r="AH128" i="18"/>
  <c r="AD128" i="18" s="1"/>
  <c r="AH106" i="18"/>
  <c r="P106" i="18" s="1"/>
  <c r="AH95" i="18"/>
  <c r="AG95" i="18" s="1"/>
  <c r="AH166" i="18"/>
  <c r="S166" i="18" s="1"/>
  <c r="AH57" i="18"/>
  <c r="AG57" i="18" s="1"/>
  <c r="AH142" i="18"/>
  <c r="AD142" i="18" s="1"/>
  <c r="N197" i="18"/>
  <c r="Q197" i="18"/>
  <c r="AH79" i="18"/>
  <c r="AD79" i="18" s="1"/>
  <c r="AH113" i="18"/>
  <c r="AG113" i="18" s="1"/>
  <c r="AH169" i="18"/>
  <c r="AG169" i="18" s="1"/>
  <c r="AH191" i="18"/>
  <c r="V191" i="18" s="1"/>
  <c r="AH132" i="18"/>
  <c r="M132" i="18" s="1"/>
  <c r="AH68" i="18"/>
  <c r="AD68" i="18" s="1"/>
  <c r="AH125" i="18"/>
  <c r="AG125" i="18" s="1"/>
  <c r="AH171" i="18"/>
  <c r="Y171" i="18" s="1"/>
  <c r="C197" i="18"/>
  <c r="AH159" i="18"/>
  <c r="AD159" i="18" s="1"/>
  <c r="AH188" i="18"/>
  <c r="M188" i="18" s="1"/>
  <c r="O195" i="18"/>
  <c r="AC10" i="18"/>
  <c r="D197" i="18"/>
  <c r="AH78" i="18"/>
  <c r="AG78" i="18" s="1"/>
  <c r="AH86" i="18"/>
  <c r="S86" i="18" s="1"/>
  <c r="AH119" i="18"/>
  <c r="M119" i="18" s="1"/>
  <c r="AH172" i="18"/>
  <c r="V172" i="18" s="1"/>
  <c r="AH80" i="18"/>
  <c r="M80" i="18" s="1"/>
  <c r="AH28" i="18"/>
  <c r="AG28" i="18" s="1"/>
  <c r="AH131" i="18"/>
  <c r="M131" i="18" s="1"/>
  <c r="AH90" i="18"/>
  <c r="S90" i="18" s="1"/>
  <c r="Z197" i="18"/>
  <c r="AH121" i="18"/>
  <c r="S121" i="18" s="1"/>
  <c r="AH76" i="18"/>
  <c r="Y76" i="18" s="1"/>
  <c r="AH148" i="18"/>
  <c r="S148" i="18" s="1"/>
  <c r="AH101" i="18"/>
  <c r="AD101" i="18" s="1"/>
  <c r="AH186" i="18"/>
  <c r="AG186" i="18" s="1"/>
  <c r="AF195" i="18"/>
  <c r="AH14" i="18"/>
  <c r="AG14" i="18" s="1"/>
  <c r="I197" i="18"/>
  <c r="AH98" i="18"/>
  <c r="AG98" i="18" s="1"/>
  <c r="AH59" i="18"/>
  <c r="L59" i="18"/>
  <c r="L138" i="18"/>
  <c r="AH138" i="18"/>
  <c r="Y138" i="18" s="1"/>
  <c r="L90" i="18"/>
  <c r="AH122" i="18"/>
  <c r="AD122" i="18" s="1"/>
  <c r="AC122" i="18"/>
  <c r="AC26" i="18"/>
  <c r="AH26" i="18"/>
  <c r="AG26" i="18" s="1"/>
  <c r="L88" i="18"/>
  <c r="G197" i="18"/>
  <c r="L55" i="18"/>
  <c r="AH55" i="18"/>
  <c r="AD55" i="18" s="1"/>
  <c r="L83" i="18"/>
  <c r="H197" i="18"/>
  <c r="AC128" i="18"/>
  <c r="L113" i="18"/>
  <c r="AH136" i="18"/>
  <c r="V136" i="18" s="1"/>
  <c r="AC136" i="18"/>
  <c r="L99" i="18"/>
  <c r="AH99" i="18"/>
  <c r="AC191" i="18"/>
  <c r="AH22" i="18"/>
  <c r="AC22" i="18"/>
  <c r="L104" i="18"/>
  <c r="AH104" i="18"/>
  <c r="AG104" i="18" s="1"/>
  <c r="L79" i="18"/>
  <c r="AC121" i="18"/>
  <c r="L61" i="18"/>
  <c r="AH61" i="18"/>
  <c r="Y61" i="18" s="1"/>
  <c r="L77" i="18"/>
  <c r="AH77" i="18"/>
  <c r="Y77" i="18" s="1"/>
  <c r="S192" i="18"/>
  <c r="AG192" i="18"/>
  <c r="Y192" i="18"/>
  <c r="M192" i="18"/>
  <c r="AH102" i="18"/>
  <c r="AG102" i="18" s="1"/>
  <c r="L102" i="18"/>
  <c r="AC171" i="18"/>
  <c r="AH189" i="18"/>
  <c r="V189" i="18" s="1"/>
  <c r="L116" i="18"/>
  <c r="AH116" i="18"/>
  <c r="A197" i="18"/>
  <c r="AC169" i="18"/>
  <c r="L181" i="18"/>
  <c r="L188" i="18"/>
  <c r="AH18" i="18"/>
  <c r="Y18" i="18" s="1"/>
  <c r="L25" i="18"/>
  <c r="L68" i="18"/>
  <c r="AC108" i="18"/>
  <c r="AH133" i="18"/>
  <c r="S133" i="18" s="1"/>
  <c r="AH161" i="18"/>
  <c r="L192" i="18"/>
  <c r="AH27" i="18"/>
  <c r="AD27" i="18" s="1"/>
  <c r="AH139" i="18"/>
  <c r="L165" i="18"/>
  <c r="AH165" i="18"/>
  <c r="L172" i="18"/>
  <c r="R195" i="18"/>
  <c r="AH62" i="18"/>
  <c r="S62" i="18" s="1"/>
  <c r="AH96" i="18"/>
  <c r="Y96" i="18" s="1"/>
  <c r="AH118" i="18"/>
  <c r="Y118" i="18" s="1"/>
  <c r="L125" i="18"/>
  <c r="L186" i="18"/>
  <c r="L23" i="18"/>
  <c r="AH23" i="18"/>
  <c r="AG23" i="18" s="1"/>
  <c r="AH37" i="18"/>
  <c r="V37" i="18" s="1"/>
  <c r="L37" i="18"/>
  <c r="AH63" i="18"/>
  <c r="V63" i="18" s="1"/>
  <c r="L73" i="18"/>
  <c r="J197" i="18"/>
  <c r="AH100" i="18"/>
  <c r="S100" i="18" s="1"/>
  <c r="AH130" i="18"/>
  <c r="AG130" i="18" s="1"/>
  <c r="AH43" i="18"/>
  <c r="V43" i="18" s="1"/>
  <c r="AH67" i="18"/>
  <c r="AG67" i="18" s="1"/>
  <c r="AH173" i="18"/>
  <c r="AD173" i="18" s="1"/>
  <c r="AH31" i="18"/>
  <c r="L43" i="18"/>
  <c r="F197" i="18"/>
  <c r="AH140" i="18"/>
  <c r="AD140" i="18" s="1"/>
  <c r="AH194" i="18"/>
  <c r="V194" i="18" s="1"/>
  <c r="AH12" i="18"/>
  <c r="AD12" i="18" s="1"/>
  <c r="AH17" i="18"/>
  <c r="V17" i="18" s="1"/>
  <c r="AH134" i="18"/>
  <c r="Y134" i="18" s="1"/>
  <c r="AH24" i="18"/>
  <c r="V24" i="18" s="1"/>
  <c r="AA197" i="18"/>
  <c r="AH162" i="18"/>
  <c r="P162" i="18" s="1"/>
  <c r="U195" i="18"/>
  <c r="AE197" i="18"/>
  <c r="X195" i="18"/>
  <c r="AH74" i="18"/>
  <c r="L74" i="18"/>
  <c r="L145" i="18"/>
  <c r="AH145" i="18"/>
  <c r="L17" i="18"/>
  <c r="L27" i="18"/>
  <c r="AC166" i="18"/>
  <c r="AF45" i="18"/>
  <c r="L97" i="18"/>
  <c r="L15" i="18"/>
  <c r="AH15" i="18"/>
  <c r="L84" i="18"/>
  <c r="AH84" i="18"/>
  <c r="AI197" i="18"/>
  <c r="U45" i="18"/>
  <c r="AH70" i="18"/>
  <c r="L70" i="18"/>
  <c r="AH117" i="18"/>
  <c r="AC117" i="18"/>
  <c r="L24" i="18"/>
  <c r="AB195" i="18"/>
  <c r="AC195" i="18" s="1"/>
  <c r="L67" i="18"/>
  <c r="L126" i="18"/>
  <c r="AH126" i="18"/>
  <c r="AH42" i="18"/>
  <c r="L42" i="18"/>
  <c r="AH93" i="18"/>
  <c r="AC93" i="18"/>
  <c r="S7" i="18"/>
  <c r="AD7" i="18"/>
  <c r="Y7" i="18"/>
  <c r="V7" i="18"/>
  <c r="P7" i="18"/>
  <c r="AH21" i="18"/>
  <c r="L21" i="18"/>
  <c r="AH60" i="18"/>
  <c r="AH137" i="18"/>
  <c r="L137" i="18"/>
  <c r="L63" i="18"/>
  <c r="AH56" i="18"/>
  <c r="K149" i="18"/>
  <c r="L149" i="18" s="1"/>
  <c r="AC80" i="18"/>
  <c r="X149" i="18"/>
  <c r="R149" i="18"/>
  <c r="AH147" i="18"/>
  <c r="L147" i="18"/>
  <c r="AH29" i="18"/>
  <c r="L29" i="18"/>
  <c r="AH72" i="18"/>
  <c r="L72" i="18"/>
  <c r="L114" i="18"/>
  <c r="L130" i="18"/>
  <c r="O45" i="18"/>
  <c r="AH33" i="18"/>
  <c r="L69" i="18"/>
  <c r="AH69" i="18"/>
  <c r="L173" i="18"/>
  <c r="L18" i="18"/>
  <c r="L33" i="18"/>
  <c r="W197" i="18"/>
  <c r="AH58" i="18"/>
  <c r="AC58" i="18"/>
  <c r="AC123" i="18"/>
  <c r="AH123" i="18"/>
  <c r="O149" i="18"/>
  <c r="L101" i="18"/>
  <c r="AH190" i="18"/>
  <c r="L190" i="18"/>
  <c r="AH8" i="18"/>
  <c r="AH65" i="18"/>
  <c r="AH92" i="18"/>
  <c r="L109" i="18"/>
  <c r="AH109" i="18"/>
  <c r="AH120" i="18"/>
  <c r="L120" i="18"/>
  <c r="AC142" i="18"/>
  <c r="L159" i="18"/>
  <c r="AC133" i="18"/>
  <c r="L12" i="18"/>
  <c r="L38" i="18"/>
  <c r="AH38" i="18"/>
  <c r="L162" i="18"/>
  <c r="L96" i="18"/>
  <c r="L81" i="18"/>
  <c r="AH81" i="18"/>
  <c r="L66" i="18"/>
  <c r="AH66" i="18"/>
  <c r="AH91" i="18"/>
  <c r="T197" i="18"/>
  <c r="L158" i="18"/>
  <c r="AH158" i="18"/>
  <c r="L176" i="18"/>
  <c r="AB149" i="18"/>
  <c r="AC149" i="18" s="1"/>
  <c r="AC54" i="18"/>
  <c r="L182" i="18"/>
  <c r="AH182" i="18"/>
  <c r="AH127" i="18"/>
  <c r="L127" i="18"/>
  <c r="R45" i="18"/>
  <c r="AH105" i="18"/>
  <c r="L11" i="18"/>
  <c r="AH11" i="18"/>
  <c r="L91" i="18"/>
  <c r="AC118" i="18"/>
  <c r="AH144" i="18"/>
  <c r="AH146" i="18"/>
  <c r="U149" i="18"/>
  <c r="AH170" i="18"/>
  <c r="X45" i="18"/>
  <c r="AC82" i="18"/>
  <c r="AH85" i="18"/>
  <c r="L89" i="18"/>
  <c r="AH89" i="18"/>
  <c r="AF149" i="18"/>
  <c r="AH160" i="18"/>
  <c r="L174" i="18"/>
  <c r="AH20" i="18"/>
  <c r="L20" i="18"/>
  <c r="AH36" i="18"/>
  <c r="AC36" i="18"/>
  <c r="AH178" i="18"/>
  <c r="AH9" i="18"/>
  <c r="AH40" i="18"/>
  <c r="AH103" i="18"/>
  <c r="L194" i="18"/>
  <c r="AH115" i="18"/>
  <c r="L131" i="18"/>
  <c r="L143" i="18"/>
  <c r="AH168" i="18"/>
  <c r="AH44" i="18"/>
  <c r="L179" i="18"/>
  <c r="AH179" i="18"/>
  <c r="AH185" i="18"/>
  <c r="K45" i="18"/>
  <c r="AH54" i="18"/>
  <c r="AH107" i="18"/>
  <c r="AH112" i="18"/>
  <c r="L185" i="18"/>
  <c r="L7" i="18"/>
  <c r="AH13" i="18"/>
  <c r="L54" i="18"/>
  <c r="L107" i="18"/>
  <c r="L112" i="18"/>
  <c r="L124" i="18"/>
  <c r="AH124" i="18"/>
  <c r="L135" i="18"/>
  <c r="AH135" i="18"/>
  <c r="AH187" i="18"/>
  <c r="L13" i="18"/>
  <c r="AH19" i="18"/>
  <c r="L19" i="18"/>
  <c r="AH35" i="18"/>
  <c r="L187" i="18"/>
  <c r="AH75" i="18"/>
  <c r="AH110" i="18"/>
  <c r="AH167" i="18"/>
  <c r="AH16" i="18"/>
  <c r="L32" i="18"/>
  <c r="AH32" i="18"/>
  <c r="AH34" i="18"/>
  <c r="AH39" i="18"/>
  <c r="AH41" i="18"/>
  <c r="AH64" i="18"/>
  <c r="AH111" i="18"/>
  <c r="L134" i="18"/>
  <c r="AH141" i="18"/>
  <c r="L161" i="18"/>
  <c r="AH163" i="18"/>
  <c r="L167" i="18"/>
  <c r="AH87" i="18"/>
  <c r="L87" i="18"/>
  <c r="AH94" i="18"/>
  <c r="AH71" i="18"/>
  <c r="L94" i="18"/>
  <c r="AH183" i="18"/>
  <c r="AD192" i="18"/>
  <c r="P192" i="18"/>
  <c r="AH30" i="18"/>
  <c r="L129" i="18"/>
  <c r="AH129" i="18"/>
  <c r="L180" i="18"/>
  <c r="AH180" i="18"/>
  <c r="AH193" i="18"/>
  <c r="K195" i="18"/>
  <c r="L195" i="18" s="1"/>
  <c r="AH164" i="18"/>
  <c r="AH184" i="18"/>
  <c r="Y73" i="18" l="1"/>
  <c r="M122" i="18"/>
  <c r="AG176" i="18"/>
  <c r="AD73" i="18"/>
  <c r="S186" i="18"/>
  <c r="AG73" i="18"/>
  <c r="Y88" i="18"/>
  <c r="M73" i="18"/>
  <c r="P186" i="18"/>
  <c r="Y79" i="18"/>
  <c r="Y181" i="18"/>
  <c r="P79" i="18"/>
  <c r="S181" i="18"/>
  <c r="V181" i="18"/>
  <c r="P83" i="18"/>
  <c r="AD176" i="18"/>
  <c r="M181" i="18"/>
  <c r="S73" i="18"/>
  <c r="V176" i="18"/>
  <c r="Y122" i="18"/>
  <c r="M148" i="18"/>
  <c r="P176" i="18"/>
  <c r="P122" i="18"/>
  <c r="M83" i="18"/>
  <c r="S176" i="18"/>
  <c r="AG122" i="18"/>
  <c r="Y176" i="18"/>
  <c r="AD114" i="18"/>
  <c r="AG10" i="18"/>
  <c r="S10" i="18"/>
  <c r="P10" i="18"/>
  <c r="P114" i="18"/>
  <c r="P181" i="18"/>
  <c r="S114" i="18"/>
  <c r="Y175" i="18"/>
  <c r="AD181" i="18"/>
  <c r="P73" i="18"/>
  <c r="V83" i="18"/>
  <c r="S83" i="18"/>
  <c r="P175" i="18"/>
  <c r="AD83" i="18"/>
  <c r="Y83" i="18"/>
  <c r="V175" i="18"/>
  <c r="AG177" i="18"/>
  <c r="AG88" i="18"/>
  <c r="S174" i="18"/>
  <c r="AD88" i="18"/>
  <c r="S25" i="18"/>
  <c r="M10" i="18"/>
  <c r="Y169" i="18"/>
  <c r="P169" i="18"/>
  <c r="AD121" i="18"/>
  <c r="AG121" i="18"/>
  <c r="P177" i="18"/>
  <c r="V177" i="18"/>
  <c r="S188" i="18"/>
  <c r="S132" i="18"/>
  <c r="S122" i="18"/>
  <c r="AD132" i="18"/>
  <c r="AG143" i="18"/>
  <c r="M143" i="18"/>
  <c r="S88" i="18"/>
  <c r="P143" i="18"/>
  <c r="V186" i="18"/>
  <c r="Y186" i="18"/>
  <c r="S159" i="18"/>
  <c r="V88" i="18"/>
  <c r="AD186" i="18"/>
  <c r="V169" i="18"/>
  <c r="S175" i="18"/>
  <c r="S79" i="18"/>
  <c r="AG159" i="18"/>
  <c r="M186" i="18"/>
  <c r="AG79" i="18"/>
  <c r="M88" i="18"/>
  <c r="P68" i="18"/>
  <c r="P98" i="18"/>
  <c r="V77" i="18"/>
  <c r="AD174" i="18"/>
  <c r="M159" i="18"/>
  <c r="V174" i="18"/>
  <c r="M174" i="18"/>
  <c r="M177" i="18"/>
  <c r="P174" i="18"/>
  <c r="AG25" i="18"/>
  <c r="AG174" i="18"/>
  <c r="V159" i="18"/>
  <c r="V114" i="18"/>
  <c r="Y159" i="18"/>
  <c r="AG114" i="18"/>
  <c r="P67" i="18"/>
  <c r="V79" i="18"/>
  <c r="S130" i="18"/>
  <c r="AG82" i="18"/>
  <c r="V130" i="18"/>
  <c r="P113" i="18"/>
  <c r="P130" i="18"/>
  <c r="Y108" i="18"/>
  <c r="AD175" i="18"/>
  <c r="M130" i="18"/>
  <c r="P108" i="18"/>
  <c r="M95" i="18"/>
  <c r="AD130" i="18"/>
  <c r="AD108" i="18"/>
  <c r="V148" i="18"/>
  <c r="M175" i="18"/>
  <c r="Y128" i="18"/>
  <c r="AG106" i="18"/>
  <c r="M106" i="18"/>
  <c r="P132" i="18"/>
  <c r="AG108" i="18"/>
  <c r="Y148" i="18"/>
  <c r="Y106" i="18"/>
  <c r="P188" i="18"/>
  <c r="AG132" i="18"/>
  <c r="S57" i="18"/>
  <c r="M108" i="18"/>
  <c r="M57" i="18"/>
  <c r="AD100" i="18"/>
  <c r="AG188" i="18"/>
  <c r="V57" i="18"/>
  <c r="V25" i="18"/>
  <c r="AD188" i="18"/>
  <c r="AG100" i="18"/>
  <c r="Y188" i="18"/>
  <c r="P12" i="18"/>
  <c r="V188" i="18"/>
  <c r="P61" i="18"/>
  <c r="P159" i="18"/>
  <c r="M140" i="18"/>
  <c r="AD96" i="18"/>
  <c r="AD95" i="18"/>
  <c r="V55" i="18"/>
  <c r="AD143" i="18"/>
  <c r="S95" i="18"/>
  <c r="P166" i="18"/>
  <c r="V143" i="18"/>
  <c r="M25" i="18"/>
  <c r="P82" i="18"/>
  <c r="V101" i="18"/>
  <c r="Y95" i="18"/>
  <c r="Y166" i="18"/>
  <c r="V132" i="18"/>
  <c r="V97" i="18"/>
  <c r="P25" i="18"/>
  <c r="Y82" i="18"/>
  <c r="AG101" i="18"/>
  <c r="AD10" i="18"/>
  <c r="V95" i="18"/>
  <c r="AD166" i="18"/>
  <c r="AG62" i="18"/>
  <c r="S143" i="18"/>
  <c r="Y25" i="18"/>
  <c r="AD82" i="18"/>
  <c r="Y57" i="18"/>
  <c r="Y55" i="18"/>
  <c r="M101" i="18"/>
  <c r="Y10" i="18"/>
  <c r="M166" i="18"/>
  <c r="M142" i="18"/>
  <c r="P97" i="18"/>
  <c r="Y104" i="18"/>
  <c r="AD106" i="18"/>
  <c r="AD189" i="18"/>
  <c r="Y26" i="18"/>
  <c r="AD97" i="18"/>
  <c r="P101" i="18"/>
  <c r="AG173" i="18"/>
  <c r="M98" i="18"/>
  <c r="AD57" i="18"/>
  <c r="S97" i="18"/>
  <c r="P136" i="18"/>
  <c r="S106" i="18"/>
  <c r="M189" i="18"/>
  <c r="AG97" i="18"/>
  <c r="M100" i="18"/>
  <c r="AD136" i="18"/>
  <c r="P148" i="18"/>
  <c r="Y97" i="18"/>
  <c r="S128" i="18"/>
  <c r="V106" i="18"/>
  <c r="Y189" i="18"/>
  <c r="M104" i="18"/>
  <c r="Y136" i="18"/>
  <c r="Y177" i="18"/>
  <c r="V82" i="18"/>
  <c r="S177" i="18"/>
  <c r="S82" i="18"/>
  <c r="V100" i="18"/>
  <c r="Y114" i="18"/>
  <c r="V108" i="18"/>
  <c r="P57" i="18"/>
  <c r="V128" i="18"/>
  <c r="Y132" i="18"/>
  <c r="AD138" i="18"/>
  <c r="V138" i="18"/>
  <c r="AD169" i="18"/>
  <c r="M169" i="18"/>
  <c r="AG90" i="18"/>
  <c r="P171" i="18"/>
  <c r="AD171" i="18"/>
  <c r="V121" i="18"/>
  <c r="M191" i="18"/>
  <c r="S171" i="18"/>
  <c r="M138" i="18"/>
  <c r="AG12" i="18"/>
  <c r="AD61" i="18"/>
  <c r="AD98" i="18"/>
  <c r="S191" i="18"/>
  <c r="AG61" i="18"/>
  <c r="V171" i="18"/>
  <c r="S113" i="18"/>
  <c r="V61" i="18"/>
  <c r="M90" i="18"/>
  <c r="S76" i="18"/>
  <c r="S142" i="18"/>
  <c r="AD113" i="18"/>
  <c r="V14" i="18"/>
  <c r="AD191" i="18"/>
  <c r="AG142" i="18"/>
  <c r="M113" i="18"/>
  <c r="AG166" i="18"/>
  <c r="Y14" i="18"/>
  <c r="Y191" i="18"/>
  <c r="M76" i="18"/>
  <c r="V96" i="18"/>
  <c r="Y173" i="18"/>
  <c r="V166" i="18"/>
  <c r="Y43" i="18"/>
  <c r="M128" i="18"/>
  <c r="P95" i="18"/>
  <c r="AF197" i="18"/>
  <c r="V125" i="18"/>
  <c r="Y90" i="18"/>
  <c r="AG191" i="18"/>
  <c r="V90" i="18"/>
  <c r="M171" i="18"/>
  <c r="Y121" i="18"/>
  <c r="S169" i="18"/>
  <c r="P90" i="18"/>
  <c r="AD90" i="18"/>
  <c r="AG171" i="18"/>
  <c r="M79" i="18"/>
  <c r="P121" i="18"/>
  <c r="P191" i="18"/>
  <c r="Y142" i="18"/>
  <c r="P142" i="18"/>
  <c r="V113" i="18"/>
  <c r="V98" i="18"/>
  <c r="AG68" i="18"/>
  <c r="V76" i="18"/>
  <c r="V142" i="18"/>
  <c r="Y113" i="18"/>
  <c r="M17" i="18"/>
  <c r="AG76" i="18"/>
  <c r="AG128" i="18"/>
  <c r="Y12" i="18"/>
  <c r="P96" i="18"/>
  <c r="S173" i="18"/>
  <c r="AG27" i="18"/>
  <c r="Y68" i="18"/>
  <c r="M68" i="18"/>
  <c r="P128" i="18"/>
  <c r="S104" i="18"/>
  <c r="S136" i="18"/>
  <c r="AG131" i="18"/>
  <c r="P172" i="18"/>
  <c r="AG86" i="18"/>
  <c r="AG77" i="18"/>
  <c r="M121" i="18"/>
  <c r="AG162" i="18"/>
  <c r="AG80" i="18"/>
  <c r="P63" i="18"/>
  <c r="AD119" i="18"/>
  <c r="AD172" i="18"/>
  <c r="V86" i="18"/>
  <c r="Y100" i="18"/>
  <c r="V26" i="18"/>
  <c r="Y80" i="18"/>
  <c r="AG63" i="18"/>
  <c r="V27" i="18"/>
  <c r="AD63" i="18"/>
  <c r="AD131" i="18"/>
  <c r="P80" i="18"/>
  <c r="M78" i="18"/>
  <c r="Y86" i="18"/>
  <c r="P18" i="18"/>
  <c r="S80" i="18"/>
  <c r="P78" i="18"/>
  <c r="P23" i="18"/>
  <c r="AD133" i="18"/>
  <c r="M27" i="18"/>
  <c r="S172" i="18"/>
  <c r="P131" i="18"/>
  <c r="AD86" i="18"/>
  <c r="M63" i="18"/>
  <c r="AD24" i="18"/>
  <c r="S18" i="18"/>
  <c r="AG18" i="18"/>
  <c r="V80" i="18"/>
  <c r="S78" i="18"/>
  <c r="AD23" i="18"/>
  <c r="M133" i="18"/>
  <c r="P27" i="18"/>
  <c r="P86" i="18"/>
  <c r="M24" i="18"/>
  <c r="Y162" i="18"/>
  <c r="M86" i="18"/>
  <c r="M18" i="18"/>
  <c r="S14" i="18"/>
  <c r="S23" i="18"/>
  <c r="S17" i="18"/>
  <c r="M172" i="18"/>
  <c r="M12" i="18"/>
  <c r="M28" i="18"/>
  <c r="M14" i="18"/>
  <c r="M125" i="18"/>
  <c r="AD78" i="18"/>
  <c r="V23" i="18"/>
  <c r="Y17" i="18"/>
  <c r="S131" i="18"/>
  <c r="Y172" i="18"/>
  <c r="AD148" i="18"/>
  <c r="AG148" i="18"/>
  <c r="AD77" i="18"/>
  <c r="AD80" i="18"/>
  <c r="Y78" i="18"/>
  <c r="Y101" i="18"/>
  <c r="S12" i="18"/>
  <c r="P28" i="18"/>
  <c r="P14" i="18"/>
  <c r="P125" i="18"/>
  <c r="V78" i="18"/>
  <c r="M23" i="18"/>
  <c r="P17" i="18"/>
  <c r="V119" i="18"/>
  <c r="V131" i="18"/>
  <c r="AG172" i="18"/>
  <c r="S24" i="18"/>
  <c r="S162" i="18"/>
  <c r="AD162" i="18"/>
  <c r="V12" i="18"/>
  <c r="S28" i="18"/>
  <c r="AD14" i="18"/>
  <c r="S98" i="18"/>
  <c r="AD125" i="18"/>
  <c r="AD17" i="18"/>
  <c r="AG119" i="18"/>
  <c r="Y119" i="18"/>
  <c r="Y131" i="18"/>
  <c r="P76" i="18"/>
  <c r="AD76" i="18"/>
  <c r="Y24" i="18"/>
  <c r="AD28" i="18"/>
  <c r="AG17" i="18"/>
  <c r="S119" i="18"/>
  <c r="Y28" i="18"/>
  <c r="Y98" i="18"/>
  <c r="Y125" i="18"/>
  <c r="P119" i="18"/>
  <c r="V68" i="18"/>
  <c r="S68" i="18"/>
  <c r="S101" i="18"/>
  <c r="AD104" i="18"/>
  <c r="V28" i="18"/>
  <c r="S125" i="18"/>
  <c r="AG140" i="18"/>
  <c r="S140" i="18"/>
  <c r="P140" i="18"/>
  <c r="V140" i="18"/>
  <c r="P116" i="18"/>
  <c r="V116" i="18"/>
  <c r="AG118" i="18"/>
  <c r="S96" i="18"/>
  <c r="S27" i="18"/>
  <c r="S31" i="18"/>
  <c r="AG31" i="18"/>
  <c r="Y31" i="18"/>
  <c r="V31" i="18"/>
  <c r="P31" i="18"/>
  <c r="M31" i="18"/>
  <c r="AD31" i="18"/>
  <c r="P99" i="18"/>
  <c r="Y99" i="18"/>
  <c r="S99" i="18"/>
  <c r="M99" i="18"/>
  <c r="V99" i="18"/>
  <c r="AG99" i="18"/>
  <c r="AD99" i="18"/>
  <c r="AD116" i="18"/>
  <c r="M194" i="18"/>
  <c r="M118" i="18"/>
  <c r="AG96" i="18"/>
  <c r="Y116" i="18"/>
  <c r="P102" i="18"/>
  <c r="AD194" i="18"/>
  <c r="P118" i="18"/>
  <c r="M96" i="18"/>
  <c r="S116" i="18"/>
  <c r="S102" i="18"/>
  <c r="AG194" i="18"/>
  <c r="S118" i="18"/>
  <c r="AG165" i="18"/>
  <c r="M165" i="18"/>
  <c r="S165" i="18"/>
  <c r="S189" i="18"/>
  <c r="P189" i="18"/>
  <c r="AG189" i="18"/>
  <c r="AG116" i="18"/>
  <c r="P194" i="18"/>
  <c r="AD118" i="18"/>
  <c r="M162" i="18"/>
  <c r="Y63" i="18"/>
  <c r="M116" i="18"/>
  <c r="Y194" i="18"/>
  <c r="V118" i="18"/>
  <c r="M61" i="18"/>
  <c r="S63" i="18"/>
  <c r="AG24" i="18"/>
  <c r="P139" i="18"/>
  <c r="Y139" i="18"/>
  <c r="M139" i="18"/>
  <c r="AG139" i="18"/>
  <c r="AD139" i="18"/>
  <c r="V139" i="18"/>
  <c r="S139" i="18"/>
  <c r="P138" i="18"/>
  <c r="S138" i="18"/>
  <c r="AG138" i="18"/>
  <c r="S194" i="18"/>
  <c r="S61" i="18"/>
  <c r="P24" i="18"/>
  <c r="Y140" i="18"/>
  <c r="S22" i="18"/>
  <c r="AD22" i="18"/>
  <c r="Y22" i="18"/>
  <c r="AD102" i="18"/>
  <c r="M102" i="18"/>
  <c r="Y102" i="18"/>
  <c r="V102" i="18"/>
  <c r="P59" i="18"/>
  <c r="AG59" i="18"/>
  <c r="AD59" i="18"/>
  <c r="S59" i="18"/>
  <c r="M59" i="18"/>
  <c r="Y59" i="18"/>
  <c r="V59" i="18"/>
  <c r="O197" i="18"/>
  <c r="AD161" i="18"/>
  <c r="Y161" i="18"/>
  <c r="S161" i="18"/>
  <c r="V161" i="18"/>
  <c r="M161" i="18"/>
  <c r="AG22" i="18"/>
  <c r="P62" i="18"/>
  <c r="AD67" i="18"/>
  <c r="V104" i="18"/>
  <c r="P104" i="18"/>
  <c r="AG161" i="18"/>
  <c r="V22" i="18"/>
  <c r="V165" i="18"/>
  <c r="V162" i="18"/>
  <c r="P55" i="18"/>
  <c r="V62" i="18"/>
  <c r="S43" i="18"/>
  <c r="S67" i="18"/>
  <c r="AG133" i="18"/>
  <c r="P161" i="18"/>
  <c r="P22" i="18"/>
  <c r="M22" i="18"/>
  <c r="AD165" i="18"/>
  <c r="X197" i="18"/>
  <c r="S26" i="18"/>
  <c r="AG136" i="18"/>
  <c r="S55" i="18"/>
  <c r="M62" i="18"/>
  <c r="P43" i="18"/>
  <c r="M67" i="18"/>
  <c r="V133" i="18"/>
  <c r="P165" i="18"/>
  <c r="R197" i="18"/>
  <c r="AD26" i="18"/>
  <c r="M136" i="18"/>
  <c r="M55" i="18"/>
  <c r="Y62" i="18"/>
  <c r="AD43" i="18"/>
  <c r="V67" i="18"/>
  <c r="Y133" i="18"/>
  <c r="S134" i="18"/>
  <c r="M134" i="18"/>
  <c r="AD134" i="18"/>
  <c r="V134" i="18"/>
  <c r="AG134" i="18"/>
  <c r="P134" i="18"/>
  <c r="P37" i="18"/>
  <c r="M37" i="18"/>
  <c r="AG37" i="18"/>
  <c r="AD37" i="18"/>
  <c r="V173" i="18"/>
  <c r="Y165" i="18"/>
  <c r="Y130" i="18"/>
  <c r="Y37" i="18"/>
  <c r="M173" i="18"/>
  <c r="M26" i="18"/>
  <c r="AG55" i="18"/>
  <c r="AD62" i="18"/>
  <c r="AG43" i="18"/>
  <c r="Y67" i="18"/>
  <c r="P133" i="18"/>
  <c r="Y27" i="18"/>
  <c r="AD18" i="18"/>
  <c r="V18" i="18"/>
  <c r="P77" i="18"/>
  <c r="M77" i="18"/>
  <c r="AB197" i="18"/>
  <c r="AC197" i="18" s="1"/>
  <c r="S77" i="18"/>
  <c r="P100" i="18"/>
  <c r="S37" i="18"/>
  <c r="P173" i="18"/>
  <c r="P26" i="18"/>
  <c r="V122" i="18"/>
  <c r="M43" i="18"/>
  <c r="Y23" i="18"/>
  <c r="P16" i="18"/>
  <c r="Y16" i="18"/>
  <c r="V16" i="18"/>
  <c r="AG16" i="18"/>
  <c r="AD16" i="18"/>
  <c r="S16" i="18"/>
  <c r="M16" i="18"/>
  <c r="Y11" i="18"/>
  <c r="P11" i="18"/>
  <c r="M11" i="18"/>
  <c r="AG11" i="18"/>
  <c r="V11" i="18"/>
  <c r="S11" i="18"/>
  <c r="AD11" i="18"/>
  <c r="Y40" i="18"/>
  <c r="AG40" i="18"/>
  <c r="V40" i="18"/>
  <c r="AD40" i="18"/>
  <c r="M40" i="18"/>
  <c r="S40" i="18"/>
  <c r="P40" i="18"/>
  <c r="S65" i="18"/>
  <c r="V65" i="18"/>
  <c r="M65" i="18"/>
  <c r="AG65" i="18"/>
  <c r="AD65" i="18"/>
  <c r="P65" i="18"/>
  <c r="Y65" i="18"/>
  <c r="AG164" i="18"/>
  <c r="AD164" i="18"/>
  <c r="P164" i="18"/>
  <c r="M164" i="18"/>
  <c r="Y164" i="18"/>
  <c r="S164" i="18"/>
  <c r="V164" i="18"/>
  <c r="AD110" i="18"/>
  <c r="P110" i="18"/>
  <c r="V110" i="18"/>
  <c r="M110" i="18"/>
  <c r="S110" i="18"/>
  <c r="Y110" i="18"/>
  <c r="AG110" i="18"/>
  <c r="AG13" i="18"/>
  <c r="AD13" i="18"/>
  <c r="P13" i="18"/>
  <c r="Y13" i="18"/>
  <c r="M13" i="18"/>
  <c r="V13" i="18"/>
  <c r="S13" i="18"/>
  <c r="AG158" i="18"/>
  <c r="S158" i="18"/>
  <c r="Y158" i="18"/>
  <c r="AH195" i="18"/>
  <c r="AD158" i="18"/>
  <c r="P158" i="18"/>
  <c r="V158" i="18"/>
  <c r="M158" i="18"/>
  <c r="Y8" i="18"/>
  <c r="V8" i="18"/>
  <c r="S8" i="18"/>
  <c r="P8" i="18"/>
  <c r="AG8" i="18"/>
  <c r="AD8" i="18"/>
  <c r="M8" i="18"/>
  <c r="V75" i="18"/>
  <c r="Y75" i="18"/>
  <c r="P75" i="18"/>
  <c r="M75" i="18"/>
  <c r="AG75" i="18"/>
  <c r="S75" i="18"/>
  <c r="AD75" i="18"/>
  <c r="AD36" i="18"/>
  <c r="P36" i="18"/>
  <c r="AG36" i="18"/>
  <c r="S36" i="18"/>
  <c r="Y36" i="18"/>
  <c r="V36" i="18"/>
  <c r="M36" i="18"/>
  <c r="S74" i="18"/>
  <c r="Y74" i="18"/>
  <c r="V74" i="18"/>
  <c r="P74" i="18"/>
  <c r="AG74" i="18"/>
  <c r="M74" i="18"/>
  <c r="AD74" i="18"/>
  <c r="AG193" i="18"/>
  <c r="S193" i="18"/>
  <c r="Y193" i="18"/>
  <c r="P193" i="18"/>
  <c r="M193" i="18"/>
  <c r="V193" i="18"/>
  <c r="AD193" i="18"/>
  <c r="V44" i="18"/>
  <c r="AG44" i="18"/>
  <c r="Y44" i="18"/>
  <c r="M44" i="18"/>
  <c r="AD44" i="18"/>
  <c r="P44" i="18"/>
  <c r="S44" i="18"/>
  <c r="S170" i="18"/>
  <c r="P170" i="18"/>
  <c r="M170" i="18"/>
  <c r="V170" i="18"/>
  <c r="AG170" i="18"/>
  <c r="AD170" i="18"/>
  <c r="Y170" i="18"/>
  <c r="U197" i="18"/>
  <c r="P180" i="18"/>
  <c r="AG180" i="18"/>
  <c r="M180" i="18"/>
  <c r="AD180" i="18"/>
  <c r="Y180" i="18"/>
  <c r="S180" i="18"/>
  <c r="V180" i="18"/>
  <c r="V168" i="18"/>
  <c r="Y168" i="18"/>
  <c r="AG168" i="18"/>
  <c r="S168" i="18"/>
  <c r="AD168" i="18"/>
  <c r="M168" i="18"/>
  <c r="P168" i="18"/>
  <c r="Y20" i="18"/>
  <c r="M20" i="18"/>
  <c r="AD20" i="18"/>
  <c r="S20" i="18"/>
  <c r="P20" i="18"/>
  <c r="AG20" i="18"/>
  <c r="V20" i="18"/>
  <c r="S81" i="18"/>
  <c r="M81" i="18"/>
  <c r="AD81" i="18"/>
  <c r="Y81" i="18"/>
  <c r="AG81" i="18"/>
  <c r="P81" i="18"/>
  <c r="V81" i="18"/>
  <c r="S190" i="18"/>
  <c r="P190" i="18"/>
  <c r="M190" i="18"/>
  <c r="AG190" i="18"/>
  <c r="Y190" i="18"/>
  <c r="V190" i="18"/>
  <c r="AD190" i="18"/>
  <c r="M117" i="18"/>
  <c r="AD117" i="18"/>
  <c r="Y117" i="18"/>
  <c r="V117" i="18"/>
  <c r="S117" i="18"/>
  <c r="AG117" i="18"/>
  <c r="P117" i="18"/>
  <c r="M15" i="18"/>
  <c r="AD15" i="18"/>
  <c r="P15" i="18"/>
  <c r="AG15" i="18"/>
  <c r="S15" i="18"/>
  <c r="Y15" i="18"/>
  <c r="V15" i="18"/>
  <c r="Y163" i="18"/>
  <c r="AD163" i="18"/>
  <c r="M163" i="18"/>
  <c r="AG163" i="18"/>
  <c r="S163" i="18"/>
  <c r="P163" i="18"/>
  <c r="V163" i="18"/>
  <c r="Y35" i="18"/>
  <c r="V35" i="18"/>
  <c r="S35" i="18"/>
  <c r="AG35" i="18"/>
  <c r="P35" i="18"/>
  <c r="M35" i="18"/>
  <c r="AD35" i="18"/>
  <c r="Y160" i="18"/>
  <c r="P160" i="18"/>
  <c r="M160" i="18"/>
  <c r="AG160" i="18"/>
  <c r="S160" i="18"/>
  <c r="AD160" i="18"/>
  <c r="V160" i="18"/>
  <c r="Y146" i="18"/>
  <c r="M146" i="18"/>
  <c r="V146" i="18"/>
  <c r="S146" i="18"/>
  <c r="AG146" i="18"/>
  <c r="P146" i="18"/>
  <c r="AD146" i="18"/>
  <c r="M93" i="18"/>
  <c r="AD93" i="18"/>
  <c r="V93" i="18"/>
  <c r="P93" i="18"/>
  <c r="AG93" i="18"/>
  <c r="Y93" i="18"/>
  <c r="S93" i="18"/>
  <c r="AD70" i="18"/>
  <c r="P70" i="18"/>
  <c r="V70" i="18"/>
  <c r="AG70" i="18"/>
  <c r="S70" i="18"/>
  <c r="Y70" i="18"/>
  <c r="M70" i="18"/>
  <c r="P87" i="18"/>
  <c r="AG87" i="18"/>
  <c r="M87" i="18"/>
  <c r="Y87" i="18"/>
  <c r="V87" i="18"/>
  <c r="S87" i="18"/>
  <c r="AD87" i="18"/>
  <c r="P9" i="18"/>
  <c r="AG9" i="18"/>
  <c r="AD9" i="18"/>
  <c r="S9" i="18"/>
  <c r="M9" i="18"/>
  <c r="Y9" i="18"/>
  <c r="V9" i="18"/>
  <c r="S105" i="18"/>
  <c r="AG105" i="18"/>
  <c r="V105" i="18"/>
  <c r="P105" i="18"/>
  <c r="M105" i="18"/>
  <c r="Y105" i="18"/>
  <c r="AD105" i="18"/>
  <c r="Y29" i="18"/>
  <c r="M29" i="18"/>
  <c r="AG29" i="18"/>
  <c r="S29" i="18"/>
  <c r="V29" i="18"/>
  <c r="P29" i="18"/>
  <c r="AD29" i="18"/>
  <c r="V21" i="18"/>
  <c r="M21" i="18"/>
  <c r="AG21" i="18"/>
  <c r="Y21" i="18"/>
  <c r="S21" i="18"/>
  <c r="P21" i="18"/>
  <c r="AD21" i="18"/>
  <c r="V184" i="18"/>
  <c r="S184" i="18"/>
  <c r="P184" i="18"/>
  <c r="AG184" i="18"/>
  <c r="M184" i="18"/>
  <c r="AD184" i="18"/>
  <c r="Y184" i="18"/>
  <c r="AG178" i="18"/>
  <c r="AD178" i="18"/>
  <c r="S178" i="18"/>
  <c r="V178" i="18"/>
  <c r="M178" i="18"/>
  <c r="P178" i="18"/>
  <c r="Y178" i="18"/>
  <c r="S141" i="18"/>
  <c r="M141" i="18"/>
  <c r="P141" i="18"/>
  <c r="AG141" i="18"/>
  <c r="Y141" i="18"/>
  <c r="V141" i="18"/>
  <c r="AD141" i="18"/>
  <c r="P127" i="18"/>
  <c r="AG127" i="18"/>
  <c r="Y127" i="18"/>
  <c r="M127" i="18"/>
  <c r="S127" i="18"/>
  <c r="V127" i="18"/>
  <c r="AD127" i="18"/>
  <c r="P147" i="18"/>
  <c r="AG147" i="18"/>
  <c r="AD147" i="18"/>
  <c r="S147" i="18"/>
  <c r="M147" i="18"/>
  <c r="V147" i="18"/>
  <c r="Y147" i="18"/>
  <c r="Y129" i="18"/>
  <c r="P129" i="18"/>
  <c r="AD129" i="18"/>
  <c r="V129" i="18"/>
  <c r="S129" i="18"/>
  <c r="M129" i="18"/>
  <c r="AG129" i="18"/>
  <c r="Y112" i="18"/>
  <c r="V112" i="18"/>
  <c r="AG112" i="18"/>
  <c r="S112" i="18"/>
  <c r="M112" i="18"/>
  <c r="AD112" i="18"/>
  <c r="P112" i="18"/>
  <c r="Y182" i="18"/>
  <c r="AD182" i="18"/>
  <c r="M182" i="18"/>
  <c r="AG182" i="18"/>
  <c r="S182" i="18"/>
  <c r="P182" i="18"/>
  <c r="V182" i="18"/>
  <c r="S137" i="18"/>
  <c r="P137" i="18"/>
  <c r="Y137" i="18"/>
  <c r="V137" i="18"/>
  <c r="M137" i="18"/>
  <c r="AG137" i="18"/>
  <c r="AD137" i="18"/>
  <c r="M42" i="18"/>
  <c r="V42" i="18"/>
  <c r="Y42" i="18"/>
  <c r="S42" i="18"/>
  <c r="P42" i="18"/>
  <c r="AG42" i="18"/>
  <c r="AD42" i="18"/>
  <c r="AD111" i="18"/>
  <c r="P111" i="18"/>
  <c r="Y111" i="18"/>
  <c r="V111" i="18"/>
  <c r="AG111" i="18"/>
  <c r="M111" i="18"/>
  <c r="S111" i="18"/>
  <c r="V120" i="18"/>
  <c r="AG120" i="18"/>
  <c r="AD120" i="18"/>
  <c r="S120" i="18"/>
  <c r="M120" i="18"/>
  <c r="P120" i="18"/>
  <c r="Y120" i="18"/>
  <c r="AG30" i="18"/>
  <c r="S30" i="18"/>
  <c r="P30" i="18"/>
  <c r="M30" i="18"/>
  <c r="AD30" i="18"/>
  <c r="Y30" i="18"/>
  <c r="V30" i="18"/>
  <c r="AG64" i="18"/>
  <c r="S64" i="18"/>
  <c r="M64" i="18"/>
  <c r="V64" i="18"/>
  <c r="P64" i="18"/>
  <c r="AD64" i="18"/>
  <c r="Y64" i="18"/>
  <c r="Y109" i="18"/>
  <c r="P109" i="18"/>
  <c r="V109" i="18"/>
  <c r="S109" i="18"/>
  <c r="M109" i="18"/>
  <c r="AG109" i="18"/>
  <c r="AD109" i="18"/>
  <c r="V41" i="18"/>
  <c r="M41" i="18"/>
  <c r="AG41" i="18"/>
  <c r="AD41" i="18"/>
  <c r="Y41" i="18"/>
  <c r="S41" i="18"/>
  <c r="P41" i="18"/>
  <c r="S54" i="18"/>
  <c r="AG54" i="18"/>
  <c r="AD54" i="18"/>
  <c r="P54" i="18"/>
  <c r="M54" i="18"/>
  <c r="AH149" i="18"/>
  <c r="V54" i="18"/>
  <c r="Y54" i="18"/>
  <c r="M39" i="18"/>
  <c r="AD39" i="18"/>
  <c r="AG39" i="18"/>
  <c r="S39" i="18"/>
  <c r="Y39" i="18"/>
  <c r="V39" i="18"/>
  <c r="P39" i="18"/>
  <c r="AD187" i="18"/>
  <c r="P187" i="18"/>
  <c r="S187" i="18"/>
  <c r="AG187" i="18"/>
  <c r="Y187" i="18"/>
  <c r="V187" i="18"/>
  <c r="M187" i="18"/>
  <c r="K197" i="18"/>
  <c r="L197" i="18" s="1"/>
  <c r="AH45" i="18"/>
  <c r="L45" i="18"/>
  <c r="P103" i="18"/>
  <c r="M103" i="18"/>
  <c r="AG103" i="18"/>
  <c r="AD103" i="18"/>
  <c r="Y103" i="18"/>
  <c r="V103" i="18"/>
  <c r="S103" i="18"/>
  <c r="Y92" i="18"/>
  <c r="V92" i="18"/>
  <c r="AD92" i="18"/>
  <c r="M92" i="18"/>
  <c r="S92" i="18"/>
  <c r="P92" i="18"/>
  <c r="AG92" i="18"/>
  <c r="V123" i="18"/>
  <c r="S123" i="18"/>
  <c r="AG123" i="18"/>
  <c r="P123" i="18"/>
  <c r="AD123" i="18"/>
  <c r="Y123" i="18"/>
  <c r="M123" i="18"/>
  <c r="AD183" i="18"/>
  <c r="P183" i="18"/>
  <c r="V183" i="18"/>
  <c r="AG183" i="18"/>
  <c r="S183" i="18"/>
  <c r="M183" i="18"/>
  <c r="Y183" i="18"/>
  <c r="AD34" i="18"/>
  <c r="P34" i="18"/>
  <c r="M34" i="18"/>
  <c r="AG34" i="18"/>
  <c r="V34" i="18"/>
  <c r="S34" i="18"/>
  <c r="Y34" i="18"/>
  <c r="V135" i="18"/>
  <c r="Y135" i="18"/>
  <c r="AG135" i="18"/>
  <c r="S135" i="18"/>
  <c r="M135" i="18"/>
  <c r="AD135" i="18"/>
  <c r="P135" i="18"/>
  <c r="Y185" i="18"/>
  <c r="P185" i="18"/>
  <c r="AG185" i="18"/>
  <c r="AD185" i="18"/>
  <c r="M185" i="18"/>
  <c r="S185" i="18"/>
  <c r="V185" i="18"/>
  <c r="AD71" i="18"/>
  <c r="P71" i="18"/>
  <c r="AG71" i="18"/>
  <c r="S71" i="18"/>
  <c r="M71" i="18"/>
  <c r="Y71" i="18"/>
  <c r="V71" i="18"/>
  <c r="Y66" i="18"/>
  <c r="M66" i="18"/>
  <c r="AG66" i="18"/>
  <c r="AD66" i="18"/>
  <c r="P66" i="18"/>
  <c r="V66" i="18"/>
  <c r="S66" i="18"/>
  <c r="AG84" i="18"/>
  <c r="S84" i="18"/>
  <c r="M84" i="18"/>
  <c r="V84" i="18"/>
  <c r="P84" i="18"/>
  <c r="Y84" i="18"/>
  <c r="AD84" i="18"/>
  <c r="S94" i="18"/>
  <c r="M94" i="18"/>
  <c r="AD94" i="18"/>
  <c r="AG94" i="18"/>
  <c r="P94" i="18"/>
  <c r="V94" i="18"/>
  <c r="Y94" i="18"/>
  <c r="Y179" i="18"/>
  <c r="AG179" i="18"/>
  <c r="S179" i="18"/>
  <c r="P179" i="18"/>
  <c r="AD179" i="18"/>
  <c r="M179" i="18"/>
  <c r="V179" i="18"/>
  <c r="M56" i="18"/>
  <c r="AG56" i="18"/>
  <c r="S56" i="18"/>
  <c r="P56" i="18"/>
  <c r="Y56" i="18"/>
  <c r="V56" i="18"/>
  <c r="AD56" i="18"/>
  <c r="S145" i="18"/>
  <c r="P145" i="18"/>
  <c r="M145" i="18"/>
  <c r="AG145" i="18"/>
  <c r="Y145" i="18"/>
  <c r="V145" i="18"/>
  <c r="AD145" i="18"/>
  <c r="V115" i="18"/>
  <c r="Y115" i="18"/>
  <c r="AD115" i="18"/>
  <c r="M115" i="18"/>
  <c r="P115" i="18"/>
  <c r="AG115" i="18"/>
  <c r="S115" i="18"/>
  <c r="AG144" i="18"/>
  <c r="S144" i="18"/>
  <c r="M144" i="18"/>
  <c r="Y144" i="18"/>
  <c r="AD144" i="18"/>
  <c r="P144" i="18"/>
  <c r="V144" i="18"/>
  <c r="Y69" i="18"/>
  <c r="P69" i="18"/>
  <c r="V69" i="18"/>
  <c r="S69" i="18"/>
  <c r="M69" i="18"/>
  <c r="AD69" i="18"/>
  <c r="AG69" i="18"/>
  <c r="Y72" i="18"/>
  <c r="V72" i="18"/>
  <c r="S72" i="18"/>
  <c r="AG72" i="18"/>
  <c r="AD72" i="18"/>
  <c r="P72" i="18"/>
  <c r="M72" i="18"/>
  <c r="M19" i="18"/>
  <c r="AD19" i="18"/>
  <c r="AG19" i="18"/>
  <c r="S19" i="18"/>
  <c r="P19" i="18"/>
  <c r="Y19" i="18"/>
  <c r="V19" i="18"/>
  <c r="Y89" i="18"/>
  <c r="P89" i="18"/>
  <c r="AG89" i="18"/>
  <c r="AD89" i="18"/>
  <c r="M89" i="18"/>
  <c r="V89" i="18"/>
  <c r="S89" i="18"/>
  <c r="P107" i="18"/>
  <c r="AG107" i="18"/>
  <c r="V107" i="18"/>
  <c r="S107" i="18"/>
  <c r="M107" i="18"/>
  <c r="AD107" i="18"/>
  <c r="Y107" i="18"/>
  <c r="S85" i="18"/>
  <c r="AD85" i="18"/>
  <c r="Y85" i="18"/>
  <c r="M85" i="18"/>
  <c r="AG85" i="18"/>
  <c r="P85" i="18"/>
  <c r="V85" i="18"/>
  <c r="P32" i="18"/>
  <c r="Y32" i="18"/>
  <c r="V32" i="18"/>
  <c r="S32" i="18"/>
  <c r="AD32" i="18"/>
  <c r="AG32" i="18"/>
  <c r="M32" i="18"/>
  <c r="V60" i="18"/>
  <c r="M60" i="18"/>
  <c r="AG60" i="18"/>
  <c r="S60" i="18"/>
  <c r="P60" i="18"/>
  <c r="AD60" i="18"/>
  <c r="Y60" i="18"/>
  <c r="Y126" i="18"/>
  <c r="M126" i="18"/>
  <c r="S126" i="18"/>
  <c r="P126" i="18"/>
  <c r="V126" i="18"/>
  <c r="AD126" i="18"/>
  <c r="AG126" i="18"/>
  <c r="AD167" i="18"/>
  <c r="Y167" i="18"/>
  <c r="V167" i="18"/>
  <c r="P167" i="18"/>
  <c r="M167" i="18"/>
  <c r="AG167" i="18"/>
  <c r="S167" i="18"/>
  <c r="Y38" i="18"/>
  <c r="P38" i="18"/>
  <c r="M38" i="18"/>
  <c r="V38" i="18"/>
  <c r="S38" i="18"/>
  <c r="AG38" i="18"/>
  <c r="AD38" i="18"/>
  <c r="V58" i="18"/>
  <c r="AD58" i="18"/>
  <c r="AG58" i="18"/>
  <c r="P58" i="18"/>
  <c r="M58" i="18"/>
  <c r="S58" i="18"/>
  <c r="Y58" i="18"/>
  <c r="AG124" i="18"/>
  <c r="S124" i="18"/>
  <c r="M124" i="18"/>
  <c r="AD124" i="18"/>
  <c r="V124" i="18"/>
  <c r="P124" i="18"/>
  <c r="Y124" i="18"/>
  <c r="AD91" i="18"/>
  <c r="P91" i="18"/>
  <c r="S91" i="18"/>
  <c r="M91" i="18"/>
  <c r="Y91" i="18"/>
  <c r="V91" i="18"/>
  <c r="AG91" i="18"/>
  <c r="P33" i="18"/>
  <c r="AG33" i="18"/>
  <c r="V33" i="18"/>
  <c r="S33" i="18"/>
  <c r="M33" i="18"/>
  <c r="AD33" i="18"/>
  <c r="Y33" i="18"/>
  <c r="V195" i="18" l="1"/>
  <c r="Y195" i="18"/>
  <c r="P195" i="18"/>
  <c r="M195" i="18"/>
  <c r="AG195" i="18"/>
  <c r="AD195" i="18"/>
  <c r="S195" i="18"/>
  <c r="Y149" i="18"/>
  <c r="S149" i="18"/>
  <c r="P149" i="18"/>
  <c r="AD149" i="18"/>
  <c r="AG149" i="18"/>
  <c r="M149" i="18"/>
  <c r="V149" i="18"/>
  <c r="V45" i="18"/>
  <c r="AG45" i="18"/>
  <c r="M45" i="18"/>
  <c r="AH197" i="18"/>
  <c r="Y45" i="18"/>
  <c r="AD45" i="18"/>
  <c r="P45" i="18"/>
  <c r="S45" i="18"/>
  <c r="P197" i="18" l="1"/>
  <c r="M197" i="18"/>
  <c r="AG197" i="18"/>
  <c r="Y197" i="18"/>
  <c r="AD197" i="18"/>
  <c r="S197" i="18"/>
  <c r="V197" i="18"/>
  <c r="M195" i="17"/>
  <c r="L195" i="17"/>
  <c r="J195" i="17"/>
  <c r="I195" i="17"/>
  <c r="H195" i="17"/>
  <c r="F195" i="17"/>
  <c r="E195" i="17"/>
  <c r="D195" i="17"/>
  <c r="C195" i="17"/>
  <c r="A195" i="17"/>
  <c r="M149" i="17"/>
  <c r="L149" i="17"/>
  <c r="J149" i="17"/>
  <c r="I149" i="17"/>
  <c r="H149" i="17"/>
  <c r="F149" i="17"/>
  <c r="E149" i="17"/>
  <c r="D149" i="17"/>
  <c r="C149" i="17"/>
  <c r="A149" i="17"/>
  <c r="M45" i="17"/>
  <c r="L45" i="17"/>
  <c r="J45" i="17"/>
  <c r="I45" i="17"/>
  <c r="H45" i="17"/>
  <c r="F45" i="17"/>
  <c r="E45" i="17"/>
  <c r="D45" i="17"/>
  <c r="C45" i="17"/>
  <c r="A45" i="17"/>
  <c r="J197" i="17" l="1"/>
  <c r="L197" i="17"/>
  <c r="C197" i="17"/>
  <c r="M197" i="17"/>
  <c r="A197" i="17"/>
  <c r="D197" i="17"/>
  <c r="E197" i="17"/>
  <c r="F197" i="17"/>
  <c r="H197" i="17"/>
  <c r="I197" i="17"/>
  <c r="T194" i="16"/>
  <c r="A194" i="16"/>
  <c r="T148" i="16"/>
  <c r="O148" i="16"/>
  <c r="N148" i="16"/>
  <c r="M148" i="16"/>
  <c r="L148" i="16"/>
  <c r="K148" i="16"/>
  <c r="J148" i="16"/>
  <c r="I148" i="16"/>
  <c r="H148" i="16"/>
  <c r="G148" i="16"/>
  <c r="F148" i="16"/>
  <c r="E148" i="16"/>
  <c r="D148" i="16"/>
  <c r="C148" i="16"/>
  <c r="P147" i="16"/>
  <c r="Q147" i="16" s="1"/>
  <c r="P146" i="16"/>
  <c r="Q146" i="16" s="1"/>
  <c r="P145" i="16"/>
  <c r="Q145" i="16" s="1"/>
  <c r="P144" i="16"/>
  <c r="Q144" i="16" s="1"/>
  <c r="P143" i="16"/>
  <c r="Q143" i="16" s="1"/>
  <c r="P142" i="16"/>
  <c r="Q142" i="16" s="1"/>
  <c r="P141" i="16"/>
  <c r="Q141" i="16" s="1"/>
  <c r="P140" i="16"/>
  <c r="Q140" i="16" s="1"/>
  <c r="P139" i="16"/>
  <c r="Q139" i="16" s="1"/>
  <c r="P138" i="16"/>
  <c r="Q138" i="16" s="1"/>
  <c r="P137" i="16"/>
  <c r="Q137" i="16" s="1"/>
  <c r="P136" i="16"/>
  <c r="Q136" i="16" s="1"/>
  <c r="P135" i="16"/>
  <c r="Q135" i="16" s="1"/>
  <c r="P134" i="16"/>
  <c r="Q134" i="16" s="1"/>
  <c r="P133" i="16"/>
  <c r="Q133" i="16" s="1"/>
  <c r="P132" i="16"/>
  <c r="Q132" i="16" s="1"/>
  <c r="P131" i="16"/>
  <c r="Q131" i="16" s="1"/>
  <c r="P130" i="16"/>
  <c r="Q130" i="16" s="1"/>
  <c r="P129" i="16"/>
  <c r="Q129" i="16" s="1"/>
  <c r="P128" i="16"/>
  <c r="Q128" i="16" s="1"/>
  <c r="P127" i="16"/>
  <c r="Q127" i="16" s="1"/>
  <c r="P126" i="16"/>
  <c r="Q126" i="16" s="1"/>
  <c r="P125" i="16"/>
  <c r="Q125" i="16" s="1"/>
  <c r="P124" i="16"/>
  <c r="Q124" i="16" s="1"/>
  <c r="P123" i="16"/>
  <c r="Q123" i="16" s="1"/>
  <c r="P122" i="16"/>
  <c r="Q122" i="16" s="1"/>
  <c r="P121" i="16"/>
  <c r="Q121" i="16" s="1"/>
  <c r="P120" i="16"/>
  <c r="Q120" i="16" s="1"/>
  <c r="P119" i="16"/>
  <c r="Q119" i="16" s="1"/>
  <c r="P118" i="16"/>
  <c r="Q118" i="16" s="1"/>
  <c r="P117" i="16"/>
  <c r="Q117" i="16" s="1"/>
  <c r="P116" i="16"/>
  <c r="Q116" i="16" s="1"/>
  <c r="P115" i="16"/>
  <c r="Q115" i="16" s="1"/>
  <c r="P114" i="16"/>
  <c r="Q114" i="16" s="1"/>
  <c r="P113" i="16"/>
  <c r="Q113" i="16" s="1"/>
  <c r="P112" i="16"/>
  <c r="Q112" i="16" s="1"/>
  <c r="P111" i="16"/>
  <c r="Q111" i="16" s="1"/>
  <c r="P110" i="16"/>
  <c r="Q110" i="16" s="1"/>
  <c r="P109" i="16"/>
  <c r="Q109" i="16" s="1"/>
  <c r="P108" i="16"/>
  <c r="Q108" i="16" s="1"/>
  <c r="P107" i="16"/>
  <c r="Q107" i="16" s="1"/>
  <c r="P106" i="16"/>
  <c r="Q106" i="16" s="1"/>
  <c r="P105" i="16"/>
  <c r="Q105" i="16" s="1"/>
  <c r="P104" i="16"/>
  <c r="Q104" i="16" s="1"/>
  <c r="P103" i="16"/>
  <c r="Q103" i="16" s="1"/>
  <c r="P102" i="16"/>
  <c r="Q102" i="16" s="1"/>
  <c r="P101" i="16"/>
  <c r="Q101" i="16" s="1"/>
  <c r="P100" i="16"/>
  <c r="Q100" i="16" s="1"/>
  <c r="P99" i="16"/>
  <c r="Q99" i="16" s="1"/>
  <c r="P98" i="16"/>
  <c r="Q98" i="16" s="1"/>
  <c r="P97" i="16"/>
  <c r="Q97" i="16" s="1"/>
  <c r="P96" i="16"/>
  <c r="Q96" i="16" s="1"/>
  <c r="P95" i="16"/>
  <c r="Q95" i="16" s="1"/>
  <c r="P94" i="16"/>
  <c r="Q94" i="16" s="1"/>
  <c r="P93" i="16"/>
  <c r="Q93" i="16" s="1"/>
  <c r="P92" i="16"/>
  <c r="Q92" i="16" s="1"/>
  <c r="P91" i="16"/>
  <c r="Q91" i="16" s="1"/>
  <c r="P90" i="16"/>
  <c r="Q90" i="16" s="1"/>
  <c r="P89" i="16"/>
  <c r="Q89" i="16" s="1"/>
  <c r="P88" i="16"/>
  <c r="Q88" i="16" s="1"/>
  <c r="P87" i="16"/>
  <c r="Q87" i="16" s="1"/>
  <c r="P86" i="16"/>
  <c r="Q86" i="16" s="1"/>
  <c r="P85" i="16"/>
  <c r="Q85" i="16" s="1"/>
  <c r="P84" i="16"/>
  <c r="Q84" i="16" s="1"/>
  <c r="P83" i="16"/>
  <c r="Q83" i="16" s="1"/>
  <c r="P82" i="16"/>
  <c r="Q82" i="16" s="1"/>
  <c r="P81" i="16"/>
  <c r="Q81" i="16" s="1"/>
  <c r="P80" i="16"/>
  <c r="Q80" i="16" s="1"/>
  <c r="P79" i="16"/>
  <c r="Q79" i="16" s="1"/>
  <c r="P78" i="16"/>
  <c r="Q78" i="16" s="1"/>
  <c r="P77" i="16"/>
  <c r="Q77" i="16" s="1"/>
  <c r="P76" i="16"/>
  <c r="Q76" i="16" s="1"/>
  <c r="P75" i="16"/>
  <c r="Q75" i="16" s="1"/>
  <c r="P74" i="16"/>
  <c r="Q74" i="16" s="1"/>
  <c r="P73" i="16"/>
  <c r="Q73" i="16" s="1"/>
  <c r="P72" i="16"/>
  <c r="Q72" i="16" s="1"/>
  <c r="P71" i="16"/>
  <c r="Q71" i="16" s="1"/>
  <c r="P70" i="16"/>
  <c r="Q70" i="16" s="1"/>
  <c r="P69" i="16"/>
  <c r="Q69" i="16" s="1"/>
  <c r="P68" i="16"/>
  <c r="Q68" i="16" s="1"/>
  <c r="P67" i="16"/>
  <c r="Q67" i="16" s="1"/>
  <c r="P66" i="16"/>
  <c r="Q66" i="16" s="1"/>
  <c r="P65" i="16"/>
  <c r="Q65" i="16" s="1"/>
  <c r="P64" i="16"/>
  <c r="Q64" i="16" s="1"/>
  <c r="P63" i="16"/>
  <c r="Q63" i="16" s="1"/>
  <c r="P62" i="16"/>
  <c r="Q62" i="16" s="1"/>
  <c r="P61" i="16"/>
  <c r="Q61" i="16" s="1"/>
  <c r="P60" i="16"/>
  <c r="Q60" i="16" s="1"/>
  <c r="P59" i="16"/>
  <c r="Q59" i="16" s="1"/>
  <c r="P58" i="16"/>
  <c r="Q58" i="16" s="1"/>
  <c r="P57" i="16"/>
  <c r="Q57" i="16" s="1"/>
  <c r="P56" i="16"/>
  <c r="Q56" i="16" s="1"/>
  <c r="P55" i="16"/>
  <c r="Q55" i="16" s="1"/>
  <c r="P54" i="16"/>
  <c r="Q54" i="16" s="1"/>
  <c r="P53" i="16"/>
  <c r="Q53" i="16" s="1"/>
  <c r="T44" i="16"/>
  <c r="O44" i="16"/>
  <c r="N44" i="16"/>
  <c r="M44" i="16"/>
  <c r="L44" i="16"/>
  <c r="K44" i="16"/>
  <c r="J44" i="16"/>
  <c r="I44" i="16"/>
  <c r="H44" i="16"/>
  <c r="G44" i="16"/>
  <c r="F44" i="16"/>
  <c r="E44" i="16"/>
  <c r="D44" i="16"/>
  <c r="C44" i="16"/>
  <c r="A44" i="16"/>
  <c r="P43" i="16"/>
  <c r="Q43" i="16" s="1"/>
  <c r="P42" i="16"/>
  <c r="Q42" i="16" s="1"/>
  <c r="P41" i="16"/>
  <c r="Q41" i="16" s="1"/>
  <c r="P40" i="16"/>
  <c r="Q40" i="16" s="1"/>
  <c r="P39" i="16"/>
  <c r="Q39" i="16" s="1"/>
  <c r="P38" i="16"/>
  <c r="Q38" i="16" s="1"/>
  <c r="P37" i="16"/>
  <c r="Q37" i="16" s="1"/>
  <c r="P36" i="16"/>
  <c r="Q36" i="16" s="1"/>
  <c r="P35" i="16"/>
  <c r="Q35" i="16" s="1"/>
  <c r="P34" i="16"/>
  <c r="Q34" i="16" s="1"/>
  <c r="P33" i="16"/>
  <c r="Q33" i="16" s="1"/>
  <c r="P32" i="16"/>
  <c r="Q32" i="16" s="1"/>
  <c r="P31" i="16"/>
  <c r="Q31" i="16" s="1"/>
  <c r="P30" i="16"/>
  <c r="Q30" i="16" s="1"/>
  <c r="P29" i="16"/>
  <c r="Q29" i="16" s="1"/>
  <c r="P28" i="16"/>
  <c r="Q28" i="16" s="1"/>
  <c r="P27" i="16"/>
  <c r="Q27" i="16" s="1"/>
  <c r="P26" i="16"/>
  <c r="Q26" i="16" s="1"/>
  <c r="P25" i="16"/>
  <c r="Q25" i="16" s="1"/>
  <c r="P24" i="16"/>
  <c r="Q24" i="16" s="1"/>
  <c r="P23" i="16"/>
  <c r="Q23" i="16" s="1"/>
  <c r="P22" i="16"/>
  <c r="Q22" i="16" s="1"/>
  <c r="P21" i="16"/>
  <c r="Q21" i="16" s="1"/>
  <c r="P20" i="16"/>
  <c r="Q20" i="16" s="1"/>
  <c r="P19" i="16"/>
  <c r="Q19" i="16" s="1"/>
  <c r="P18" i="16"/>
  <c r="Q18" i="16" s="1"/>
  <c r="P17" i="16"/>
  <c r="Q17" i="16" s="1"/>
  <c r="P16" i="16"/>
  <c r="Q16" i="16" s="1"/>
  <c r="P15" i="16"/>
  <c r="Q15" i="16" s="1"/>
  <c r="P14" i="16"/>
  <c r="Q14" i="16" s="1"/>
  <c r="P13" i="16"/>
  <c r="Q13" i="16" s="1"/>
  <c r="P12" i="16"/>
  <c r="Q12" i="16" s="1"/>
  <c r="P11" i="16"/>
  <c r="Q11" i="16" s="1"/>
  <c r="P10" i="16"/>
  <c r="Q10" i="16" s="1"/>
  <c r="P9" i="16"/>
  <c r="P8" i="16"/>
  <c r="Q8" i="16" s="1"/>
  <c r="P7" i="16"/>
  <c r="Q7" i="16" s="1"/>
  <c r="P6" i="16"/>
  <c r="Q6" i="16" s="1"/>
  <c r="O196" i="16" l="1"/>
  <c r="A196" i="16"/>
  <c r="C196" i="16"/>
  <c r="E196" i="16"/>
  <c r="N196" i="16"/>
  <c r="T196" i="16"/>
  <c r="F196" i="16"/>
  <c r="G196" i="16"/>
  <c r="L196" i="16"/>
  <c r="M196" i="16"/>
  <c r="I196" i="16"/>
  <c r="D196" i="16"/>
  <c r="H196" i="16"/>
  <c r="J196" i="16"/>
  <c r="K196" i="16"/>
  <c r="P44" i="16"/>
  <c r="Q44" i="16" s="1"/>
  <c r="Q9" i="16"/>
  <c r="P148" i="16"/>
  <c r="Q148" i="16" s="1"/>
  <c r="P194" i="16"/>
  <c r="Q194" i="16" s="1"/>
  <c r="S193" i="16" l="1"/>
  <c r="S173" i="16"/>
  <c r="S162" i="16"/>
  <c r="S188" i="16"/>
  <c r="S160" i="16"/>
  <c r="S186" i="16"/>
  <c r="S166" i="16"/>
  <c r="S179" i="16"/>
  <c r="S159" i="16"/>
  <c r="S192" i="16"/>
  <c r="S172" i="16"/>
  <c r="S185" i="16"/>
  <c r="S165" i="16"/>
  <c r="S178" i="16"/>
  <c r="S158" i="16"/>
  <c r="S171" i="16"/>
  <c r="S175" i="16"/>
  <c r="S191" i="16"/>
  <c r="S184" i="16"/>
  <c r="S164" i="16"/>
  <c r="S177" i="16"/>
  <c r="S157" i="16"/>
  <c r="S190" i="16"/>
  <c r="S170" i="16"/>
  <c r="S183" i="16"/>
  <c r="S163" i="16"/>
  <c r="S176" i="16"/>
  <c r="S189" i="16"/>
  <c r="S169" i="16"/>
  <c r="S182" i="16"/>
  <c r="S168" i="16"/>
  <c r="S181" i="16"/>
  <c r="S161" i="16"/>
  <c r="S180" i="16"/>
  <c r="S174" i="16"/>
  <c r="S187" i="16"/>
  <c r="S167" i="16"/>
  <c r="S45" i="16"/>
  <c r="S194" i="16"/>
  <c r="S143" i="16"/>
  <c r="S123" i="16"/>
  <c r="S103" i="16"/>
  <c r="S83" i="16"/>
  <c r="S63" i="16"/>
  <c r="S129" i="16"/>
  <c r="S142" i="16"/>
  <c r="S141" i="16"/>
  <c r="S101" i="16"/>
  <c r="S136" i="16"/>
  <c r="S116" i="16"/>
  <c r="S96" i="16"/>
  <c r="S76" i="16"/>
  <c r="S56" i="16"/>
  <c r="S109" i="16"/>
  <c r="S89" i="16"/>
  <c r="S69" i="16"/>
  <c r="S122" i="16"/>
  <c r="S102" i="16"/>
  <c r="S82" i="16"/>
  <c r="S62" i="16"/>
  <c r="S135" i="16"/>
  <c r="S115" i="16"/>
  <c r="S95" i="16"/>
  <c r="S75" i="16"/>
  <c r="S55" i="16"/>
  <c r="S128" i="16"/>
  <c r="S108" i="16"/>
  <c r="S88" i="16"/>
  <c r="S68" i="16"/>
  <c r="S121" i="16"/>
  <c r="S140" i="16"/>
  <c r="S120" i="16"/>
  <c r="S100" i="16"/>
  <c r="S80" i="16"/>
  <c r="S60" i="16"/>
  <c r="S133" i="16"/>
  <c r="S113" i="16"/>
  <c r="S93" i="16"/>
  <c r="S73" i="16"/>
  <c r="S53" i="16"/>
  <c r="S146" i="16"/>
  <c r="S126" i="16"/>
  <c r="S106" i="16"/>
  <c r="S86" i="16"/>
  <c r="S66" i="16"/>
  <c r="S148" i="16"/>
  <c r="S139" i="16"/>
  <c r="S119" i="16"/>
  <c r="S99" i="16"/>
  <c r="S79" i="16"/>
  <c r="S59" i="16"/>
  <c r="S132" i="16"/>
  <c r="S138" i="16"/>
  <c r="S117" i="16"/>
  <c r="S85" i="16"/>
  <c r="S105" i="16"/>
  <c r="S137" i="16"/>
  <c r="S125" i="16"/>
  <c r="S104" i="16"/>
  <c r="S92" i="16"/>
  <c r="S72" i="16"/>
  <c r="S134" i="16"/>
  <c r="S58" i="16"/>
  <c r="S77" i="16"/>
  <c r="S127" i="16"/>
  <c r="S65" i="16"/>
  <c r="S94" i="16"/>
  <c r="S74" i="16"/>
  <c r="S84" i="16"/>
  <c r="S54" i="16"/>
  <c r="S147" i="16"/>
  <c r="S114" i="16"/>
  <c r="S64" i="16"/>
  <c r="S124" i="16"/>
  <c r="S145" i="16"/>
  <c r="S130" i="16"/>
  <c r="S118" i="16"/>
  <c r="S97" i="16"/>
  <c r="S57" i="16"/>
  <c r="S112" i="16"/>
  <c r="S81" i="16"/>
  <c r="S91" i="16"/>
  <c r="S71" i="16"/>
  <c r="S61" i="16"/>
  <c r="S144" i="16"/>
  <c r="S111" i="16"/>
  <c r="S90" i="16"/>
  <c r="S70" i="16"/>
  <c r="S131" i="16"/>
  <c r="S110" i="16"/>
  <c r="S98" i="16"/>
  <c r="S78" i="16"/>
  <c r="S87" i="16"/>
  <c r="S107" i="16"/>
  <c r="S67" i="16"/>
  <c r="S27" i="16"/>
  <c r="S7" i="16"/>
  <c r="S13" i="16"/>
  <c r="S6" i="16"/>
  <c r="S40" i="16"/>
  <c r="S20" i="16"/>
  <c r="S33" i="16"/>
  <c r="S26" i="16"/>
  <c r="S39" i="16"/>
  <c r="S19" i="16"/>
  <c r="S32" i="16"/>
  <c r="S12" i="16"/>
  <c r="S24" i="16"/>
  <c r="S37" i="16"/>
  <c r="S17" i="16"/>
  <c r="S30" i="16"/>
  <c r="S10" i="16"/>
  <c r="S43" i="16"/>
  <c r="S23" i="16"/>
  <c r="S8" i="16"/>
  <c r="S36" i="16"/>
  <c r="S16" i="16"/>
  <c r="S25" i="16"/>
  <c r="S34" i="16"/>
  <c r="S14" i="16"/>
  <c r="S38" i="16"/>
  <c r="S9" i="16"/>
  <c r="S18" i="16"/>
  <c r="S35" i="16"/>
  <c r="S15" i="16"/>
  <c r="S29" i="16"/>
  <c r="S28" i="16"/>
  <c r="S42" i="16"/>
  <c r="S44" i="16"/>
  <c r="S22" i="16"/>
  <c r="S41" i="16"/>
  <c r="S31" i="16"/>
  <c r="S21" i="16"/>
  <c r="S11" i="16"/>
  <c r="P196" i="16"/>
  <c r="Q196" i="16" s="1"/>
  <c r="AO192" i="15" l="1"/>
  <c r="AJ192" i="15"/>
  <c r="AF192" i="15"/>
  <c r="AB192" i="15"/>
  <c r="W192" i="15"/>
  <c r="S192" i="15"/>
  <c r="O192" i="15"/>
  <c r="K192" i="15"/>
  <c r="G192" i="15"/>
  <c r="H192" i="15" s="1"/>
  <c r="J192" i="15" s="1"/>
  <c r="C192" i="15"/>
  <c r="A192" i="15"/>
  <c r="AO147" i="15"/>
  <c r="AJ147" i="15"/>
  <c r="AF147" i="15"/>
  <c r="AB147" i="15"/>
  <c r="W147" i="15"/>
  <c r="S147" i="15"/>
  <c r="O147" i="15"/>
  <c r="K147" i="15"/>
  <c r="G147" i="15"/>
  <c r="C147" i="15"/>
  <c r="AN146" i="15"/>
  <c r="AK146" i="15"/>
  <c r="AM146" i="15" s="1"/>
  <c r="AG146" i="15"/>
  <c r="AC146" i="15"/>
  <c r="Y146" i="15"/>
  <c r="T146" i="15"/>
  <c r="P146" i="15"/>
  <c r="L146" i="15"/>
  <c r="H146" i="15"/>
  <c r="D146" i="15"/>
  <c r="AN145" i="15"/>
  <c r="AK145" i="15"/>
  <c r="AM145" i="15" s="1"/>
  <c r="AG145" i="15"/>
  <c r="AC145" i="15"/>
  <c r="Y145" i="15"/>
  <c r="T145" i="15"/>
  <c r="P145" i="15"/>
  <c r="L145" i="15"/>
  <c r="H145" i="15"/>
  <c r="D145" i="15"/>
  <c r="AN144" i="15"/>
  <c r="AK144" i="15"/>
  <c r="AM144" i="15" s="1"/>
  <c r="AG144" i="15"/>
  <c r="AC144" i="15"/>
  <c r="Y144" i="15"/>
  <c r="T144" i="15"/>
  <c r="P144" i="15"/>
  <c r="L144" i="15"/>
  <c r="H144" i="15"/>
  <c r="D144" i="15"/>
  <c r="AN143" i="15"/>
  <c r="AK143" i="15"/>
  <c r="AM143" i="15" s="1"/>
  <c r="AG143" i="15"/>
  <c r="AC143" i="15"/>
  <c r="Y143" i="15"/>
  <c r="T143" i="15"/>
  <c r="P143" i="15"/>
  <c r="L143" i="15"/>
  <c r="H143" i="15"/>
  <c r="D143" i="15"/>
  <c r="AN142" i="15"/>
  <c r="AK142" i="15"/>
  <c r="AM142" i="15" s="1"/>
  <c r="AG142" i="15"/>
  <c r="AC142" i="15"/>
  <c r="Y142" i="15"/>
  <c r="T142" i="15"/>
  <c r="P142" i="15"/>
  <c r="L142" i="15"/>
  <c r="H142" i="15"/>
  <c r="D142" i="15"/>
  <c r="AN141" i="15"/>
  <c r="AK141" i="15"/>
  <c r="AM141" i="15" s="1"/>
  <c r="AG141" i="15"/>
  <c r="AI141" i="15" s="1"/>
  <c r="AC141" i="15"/>
  <c r="AE141" i="15" s="1"/>
  <c r="Y141" i="15"/>
  <c r="AA141" i="15" s="1"/>
  <c r="T141" i="15"/>
  <c r="V141" i="15" s="1"/>
  <c r="P141" i="15"/>
  <c r="R141" i="15" s="1"/>
  <c r="L141" i="15"/>
  <c r="N141" i="15" s="1"/>
  <c r="H141" i="15"/>
  <c r="J141" i="15" s="1"/>
  <c r="D141" i="15"/>
  <c r="F141" i="15" s="1"/>
  <c r="AN140" i="15"/>
  <c r="AK140" i="15"/>
  <c r="AM140" i="15" s="1"/>
  <c r="AG140" i="15"/>
  <c r="AC140" i="15"/>
  <c r="Y140" i="15"/>
  <c r="T140" i="15"/>
  <c r="P140" i="15"/>
  <c r="L140" i="15"/>
  <c r="H140" i="15"/>
  <c r="D140" i="15"/>
  <c r="AN139" i="15"/>
  <c r="AK139" i="15"/>
  <c r="AM139" i="15" s="1"/>
  <c r="AG139" i="15"/>
  <c r="AC139" i="15"/>
  <c r="Y139" i="15"/>
  <c r="T139" i="15"/>
  <c r="P139" i="15"/>
  <c r="L139" i="15"/>
  <c r="H139" i="15"/>
  <c r="D139" i="15"/>
  <c r="AN138" i="15"/>
  <c r="AK138" i="15"/>
  <c r="AM138" i="15" s="1"/>
  <c r="AG138" i="15"/>
  <c r="AC138" i="15"/>
  <c r="Y138" i="15"/>
  <c r="T138" i="15"/>
  <c r="P138" i="15"/>
  <c r="L138" i="15"/>
  <c r="H138" i="15"/>
  <c r="D138" i="15"/>
  <c r="AN137" i="15"/>
  <c r="AK137" i="15"/>
  <c r="AM137" i="15" s="1"/>
  <c r="AG137" i="15"/>
  <c r="AC137" i="15"/>
  <c r="Y137" i="15"/>
  <c r="T137" i="15"/>
  <c r="P137" i="15"/>
  <c r="L137" i="15"/>
  <c r="H137" i="15"/>
  <c r="D137" i="15"/>
  <c r="AN136" i="15"/>
  <c r="AK136" i="15"/>
  <c r="AM136" i="15" s="1"/>
  <c r="AG136" i="15"/>
  <c r="AC136" i="15"/>
  <c r="Y136" i="15"/>
  <c r="T136" i="15"/>
  <c r="P136" i="15"/>
  <c r="L136" i="15"/>
  <c r="H136" i="15"/>
  <c r="D136" i="15"/>
  <c r="AN135" i="15"/>
  <c r="AK135" i="15"/>
  <c r="AM135" i="15" s="1"/>
  <c r="AG135" i="15"/>
  <c r="AC135" i="15"/>
  <c r="Y135" i="15"/>
  <c r="T135" i="15"/>
  <c r="P135" i="15"/>
  <c r="L135" i="15"/>
  <c r="H135" i="15"/>
  <c r="D135" i="15"/>
  <c r="AN134" i="15"/>
  <c r="AK134" i="15"/>
  <c r="AM134" i="15" s="1"/>
  <c r="AG134" i="15"/>
  <c r="AC134" i="15"/>
  <c r="Y134" i="15"/>
  <c r="T134" i="15"/>
  <c r="P134" i="15"/>
  <c r="L134" i="15"/>
  <c r="H134" i="15"/>
  <c r="D134" i="15"/>
  <c r="AN133" i="15"/>
  <c r="AK133" i="15"/>
  <c r="AM133" i="15" s="1"/>
  <c r="AG133" i="15"/>
  <c r="AC133" i="15"/>
  <c r="Y133" i="15"/>
  <c r="T133" i="15"/>
  <c r="P133" i="15"/>
  <c r="L133" i="15"/>
  <c r="H133" i="15"/>
  <c r="D133" i="15"/>
  <c r="AN132" i="15"/>
  <c r="AK132" i="15"/>
  <c r="AM132" i="15" s="1"/>
  <c r="AG132" i="15"/>
  <c r="AC132" i="15"/>
  <c r="Y132" i="15"/>
  <c r="T132" i="15"/>
  <c r="P132" i="15"/>
  <c r="L132" i="15"/>
  <c r="H132" i="15"/>
  <c r="D132" i="15"/>
  <c r="AN131" i="15"/>
  <c r="AK131" i="15"/>
  <c r="AM131" i="15" s="1"/>
  <c r="AG131" i="15"/>
  <c r="AC131" i="15"/>
  <c r="Y131" i="15"/>
  <c r="T131" i="15"/>
  <c r="P131" i="15"/>
  <c r="L131" i="15"/>
  <c r="H131" i="15"/>
  <c r="D131" i="15"/>
  <c r="AN130" i="15"/>
  <c r="AK130" i="15"/>
  <c r="AM130" i="15" s="1"/>
  <c r="AG130" i="15"/>
  <c r="AC130" i="15"/>
  <c r="Y130" i="15"/>
  <c r="T130" i="15"/>
  <c r="P130" i="15"/>
  <c r="L130" i="15"/>
  <c r="H130" i="15"/>
  <c r="D130" i="15"/>
  <c r="AN129" i="15"/>
  <c r="AK129" i="15"/>
  <c r="AG129" i="15"/>
  <c r="AC129" i="15"/>
  <c r="Y129" i="15"/>
  <c r="T129" i="15"/>
  <c r="P129" i="15"/>
  <c r="L129" i="15"/>
  <c r="H129" i="15"/>
  <c r="D129" i="15"/>
  <c r="AN128" i="15"/>
  <c r="AK128" i="15"/>
  <c r="AM128" i="15" s="1"/>
  <c r="AG128" i="15"/>
  <c r="AC128" i="15"/>
  <c r="Y128" i="15"/>
  <c r="T128" i="15"/>
  <c r="P128" i="15"/>
  <c r="L128" i="15"/>
  <c r="H128" i="15"/>
  <c r="D128" i="15"/>
  <c r="AN127" i="15"/>
  <c r="AK127" i="15"/>
  <c r="AM127" i="15" s="1"/>
  <c r="AG127" i="15"/>
  <c r="AC127" i="15"/>
  <c r="Y127" i="15"/>
  <c r="T127" i="15"/>
  <c r="P127" i="15"/>
  <c r="L127" i="15"/>
  <c r="H127" i="15"/>
  <c r="D127" i="15"/>
  <c r="AN126" i="15"/>
  <c r="AK126" i="15"/>
  <c r="AM126" i="15" s="1"/>
  <c r="AG126" i="15"/>
  <c r="AC126" i="15"/>
  <c r="Y126" i="15"/>
  <c r="T126" i="15"/>
  <c r="P126" i="15"/>
  <c r="L126" i="15"/>
  <c r="H126" i="15"/>
  <c r="D126" i="15"/>
  <c r="AN125" i="15"/>
  <c r="AK125" i="15"/>
  <c r="AM125" i="15" s="1"/>
  <c r="AG125" i="15"/>
  <c r="AC125" i="15"/>
  <c r="Y125" i="15"/>
  <c r="T125" i="15"/>
  <c r="P125" i="15"/>
  <c r="L125" i="15"/>
  <c r="H125" i="15"/>
  <c r="D125" i="15"/>
  <c r="AN124" i="15"/>
  <c r="AK124" i="15"/>
  <c r="AM124" i="15" s="1"/>
  <c r="AG124" i="15"/>
  <c r="AC124" i="15"/>
  <c r="Y124" i="15"/>
  <c r="T124" i="15"/>
  <c r="P124" i="15"/>
  <c r="L124" i="15"/>
  <c r="H124" i="15"/>
  <c r="D124" i="15"/>
  <c r="AN123" i="15"/>
  <c r="AK123" i="15"/>
  <c r="AM123" i="15" s="1"/>
  <c r="AG123" i="15"/>
  <c r="AC123" i="15"/>
  <c r="Y123" i="15"/>
  <c r="T123" i="15"/>
  <c r="P123" i="15"/>
  <c r="L123" i="15"/>
  <c r="H123" i="15"/>
  <c r="D123" i="15"/>
  <c r="AN122" i="15"/>
  <c r="AK122" i="15"/>
  <c r="AM122" i="15" s="1"/>
  <c r="AG122" i="15"/>
  <c r="AC122" i="15"/>
  <c r="Y122" i="15"/>
  <c r="T122" i="15"/>
  <c r="P122" i="15"/>
  <c r="L122" i="15"/>
  <c r="H122" i="15"/>
  <c r="D122" i="15"/>
  <c r="AN121" i="15"/>
  <c r="AK121" i="15"/>
  <c r="AM121" i="15" s="1"/>
  <c r="AG121" i="15"/>
  <c r="AC121" i="15"/>
  <c r="Y121" i="15"/>
  <c r="T121" i="15"/>
  <c r="P121" i="15"/>
  <c r="L121" i="15"/>
  <c r="H121" i="15"/>
  <c r="D121" i="15"/>
  <c r="AN120" i="15"/>
  <c r="AK120" i="15"/>
  <c r="AM120" i="15" s="1"/>
  <c r="AG120" i="15"/>
  <c r="AC120" i="15"/>
  <c r="Y120" i="15"/>
  <c r="T120" i="15"/>
  <c r="P120" i="15"/>
  <c r="L120" i="15"/>
  <c r="H120" i="15"/>
  <c r="D120" i="15"/>
  <c r="AN119" i="15"/>
  <c r="AK119" i="15"/>
  <c r="AM119" i="15" s="1"/>
  <c r="AG119" i="15"/>
  <c r="AC119" i="15"/>
  <c r="Y119" i="15"/>
  <c r="T119" i="15"/>
  <c r="P119" i="15"/>
  <c r="L119" i="15"/>
  <c r="H119" i="15"/>
  <c r="D119" i="15"/>
  <c r="AN118" i="15"/>
  <c r="AK118" i="15"/>
  <c r="AM118" i="15" s="1"/>
  <c r="AG118" i="15"/>
  <c r="AC118" i="15"/>
  <c r="Y118" i="15"/>
  <c r="T118" i="15"/>
  <c r="P118" i="15"/>
  <c r="L118" i="15"/>
  <c r="H118" i="15"/>
  <c r="D118" i="15"/>
  <c r="AN117" i="15"/>
  <c r="AK117" i="15"/>
  <c r="AM117" i="15" s="1"/>
  <c r="AG117" i="15"/>
  <c r="AC117" i="15"/>
  <c r="Y117" i="15"/>
  <c r="T117" i="15"/>
  <c r="P117" i="15"/>
  <c r="L117" i="15"/>
  <c r="H117" i="15"/>
  <c r="D117" i="15"/>
  <c r="AN116" i="15"/>
  <c r="AK116" i="15"/>
  <c r="AM116" i="15" s="1"/>
  <c r="AG116" i="15"/>
  <c r="AC116" i="15"/>
  <c r="Y116" i="15"/>
  <c r="T116" i="15"/>
  <c r="P116" i="15"/>
  <c r="L116" i="15"/>
  <c r="H116" i="15"/>
  <c r="D116" i="15"/>
  <c r="AN115" i="15"/>
  <c r="AK115" i="15"/>
  <c r="AM115" i="15" s="1"/>
  <c r="AG115" i="15"/>
  <c r="AC115" i="15"/>
  <c r="Y115" i="15"/>
  <c r="T115" i="15"/>
  <c r="P115" i="15"/>
  <c r="L115" i="15"/>
  <c r="H115" i="15"/>
  <c r="D115" i="15"/>
  <c r="AN114" i="15"/>
  <c r="AK114" i="15"/>
  <c r="AM114" i="15" s="1"/>
  <c r="AG114" i="15"/>
  <c r="AC114" i="15"/>
  <c r="Y114" i="15"/>
  <c r="T114" i="15"/>
  <c r="P114" i="15"/>
  <c r="L114" i="15"/>
  <c r="H114" i="15"/>
  <c r="D114" i="15"/>
  <c r="AN113" i="15"/>
  <c r="AK113" i="15"/>
  <c r="AM113" i="15" s="1"/>
  <c r="AG113" i="15"/>
  <c r="AC113" i="15"/>
  <c r="Y113" i="15"/>
  <c r="T113" i="15"/>
  <c r="P113" i="15"/>
  <c r="L113" i="15"/>
  <c r="H113" i="15"/>
  <c r="D113" i="15"/>
  <c r="AN112" i="15"/>
  <c r="AK112" i="15"/>
  <c r="AM112" i="15" s="1"/>
  <c r="AG112" i="15"/>
  <c r="AC112" i="15"/>
  <c r="Y112" i="15"/>
  <c r="T112" i="15"/>
  <c r="P112" i="15"/>
  <c r="L112" i="15"/>
  <c r="H112" i="15"/>
  <c r="D112" i="15"/>
  <c r="AN111" i="15"/>
  <c r="AK111" i="15"/>
  <c r="AM111" i="15" s="1"/>
  <c r="AG111" i="15"/>
  <c r="AC111" i="15"/>
  <c r="Y111" i="15"/>
  <c r="T111" i="15"/>
  <c r="P111" i="15"/>
  <c r="L111" i="15"/>
  <c r="H111" i="15"/>
  <c r="D111" i="15"/>
  <c r="AN110" i="15"/>
  <c r="AK110" i="15"/>
  <c r="AM110" i="15" s="1"/>
  <c r="AG110" i="15"/>
  <c r="AC110" i="15"/>
  <c r="Y110" i="15"/>
  <c r="T110" i="15"/>
  <c r="P110" i="15"/>
  <c r="L110" i="15"/>
  <c r="H110" i="15"/>
  <c r="D110" i="15"/>
  <c r="AN109" i="15"/>
  <c r="AK109" i="15"/>
  <c r="AM109" i="15" s="1"/>
  <c r="AG109" i="15"/>
  <c r="AC109" i="15"/>
  <c r="Y109" i="15"/>
  <c r="T109" i="15"/>
  <c r="P109" i="15"/>
  <c r="L109" i="15"/>
  <c r="H109" i="15"/>
  <c r="D109" i="15"/>
  <c r="AN108" i="15"/>
  <c r="AK108" i="15"/>
  <c r="AM108" i="15" s="1"/>
  <c r="AG108" i="15"/>
  <c r="AC108" i="15"/>
  <c r="Y108" i="15"/>
  <c r="T108" i="15"/>
  <c r="P108" i="15"/>
  <c r="L108" i="15"/>
  <c r="H108" i="15"/>
  <c r="D108" i="15"/>
  <c r="AN107" i="15"/>
  <c r="AK107" i="15"/>
  <c r="AM107" i="15" s="1"/>
  <c r="AG107" i="15"/>
  <c r="AC107" i="15"/>
  <c r="Y107" i="15"/>
  <c r="T107" i="15"/>
  <c r="P107" i="15"/>
  <c r="L107" i="15"/>
  <c r="H107" i="15"/>
  <c r="D107" i="15"/>
  <c r="AN106" i="15"/>
  <c r="AK106" i="15"/>
  <c r="AM106" i="15" s="1"/>
  <c r="AG106" i="15"/>
  <c r="AC106" i="15"/>
  <c r="AE106" i="15" s="1"/>
  <c r="Y106" i="15"/>
  <c r="T106" i="15"/>
  <c r="P106" i="15"/>
  <c r="L106" i="15"/>
  <c r="H106" i="15"/>
  <c r="D106" i="15"/>
  <c r="AN105" i="15"/>
  <c r="AK105" i="15"/>
  <c r="AM105" i="15" s="1"/>
  <c r="AG105" i="15"/>
  <c r="AC105" i="15"/>
  <c r="Y105" i="15"/>
  <c r="T105" i="15"/>
  <c r="P105" i="15"/>
  <c r="L105" i="15"/>
  <c r="H105" i="15"/>
  <c r="D105" i="15"/>
  <c r="AN104" i="15"/>
  <c r="AK104" i="15"/>
  <c r="AM104" i="15" s="1"/>
  <c r="AG104" i="15"/>
  <c r="AC104" i="15"/>
  <c r="Y104" i="15"/>
  <c r="T104" i="15"/>
  <c r="P104" i="15"/>
  <c r="L104" i="15"/>
  <c r="H104" i="15"/>
  <c r="D104" i="15"/>
  <c r="AN103" i="15"/>
  <c r="AK103" i="15"/>
  <c r="AM103" i="15" s="1"/>
  <c r="AG103" i="15"/>
  <c r="AI103" i="15" s="1"/>
  <c r="AC103" i="15"/>
  <c r="AE103" i="15" s="1"/>
  <c r="Y103" i="15"/>
  <c r="AA103" i="15" s="1"/>
  <c r="T103" i="15"/>
  <c r="V103" i="15" s="1"/>
  <c r="P103" i="15"/>
  <c r="R103" i="15" s="1"/>
  <c r="L103" i="15"/>
  <c r="N103" i="15" s="1"/>
  <c r="H103" i="15"/>
  <c r="J103" i="15" s="1"/>
  <c r="D103" i="15"/>
  <c r="F103" i="15" s="1"/>
  <c r="AN102" i="15"/>
  <c r="AK102" i="15"/>
  <c r="AM102" i="15" s="1"/>
  <c r="AG102" i="15"/>
  <c r="AC102" i="15"/>
  <c r="Y102" i="15"/>
  <c r="T102" i="15"/>
  <c r="P102" i="15"/>
  <c r="L102" i="15"/>
  <c r="H102" i="15"/>
  <c r="D102" i="15"/>
  <c r="AN101" i="15"/>
  <c r="AK101" i="15"/>
  <c r="AM101" i="15" s="1"/>
  <c r="AG101" i="15"/>
  <c r="AC101" i="15"/>
  <c r="Y101" i="15"/>
  <c r="T101" i="15"/>
  <c r="P101" i="15"/>
  <c r="L101" i="15"/>
  <c r="H101" i="15"/>
  <c r="D101" i="15"/>
  <c r="AN100" i="15"/>
  <c r="AK100" i="15"/>
  <c r="AM100" i="15" s="1"/>
  <c r="AG100" i="15"/>
  <c r="AC100" i="15"/>
  <c r="Y100" i="15"/>
  <c r="T100" i="15"/>
  <c r="P100" i="15"/>
  <c r="L100" i="15"/>
  <c r="H100" i="15"/>
  <c r="D100" i="15"/>
  <c r="AN99" i="15"/>
  <c r="AK99" i="15"/>
  <c r="AG99" i="15"/>
  <c r="AC99" i="15"/>
  <c r="Y99" i="15"/>
  <c r="T99" i="15"/>
  <c r="P99" i="15"/>
  <c r="L99" i="15"/>
  <c r="H99" i="15"/>
  <c r="D99" i="15"/>
  <c r="AN98" i="15"/>
  <c r="AK98" i="15"/>
  <c r="AM98" i="15" s="1"/>
  <c r="AG98" i="15"/>
  <c r="AC98" i="15"/>
  <c r="Y98" i="15"/>
  <c r="T98" i="15"/>
  <c r="P98" i="15"/>
  <c r="L98" i="15"/>
  <c r="H98" i="15"/>
  <c r="D98" i="15"/>
  <c r="AN97" i="15"/>
  <c r="AK97" i="15"/>
  <c r="AM97" i="15" s="1"/>
  <c r="AG97" i="15"/>
  <c r="AC97" i="15"/>
  <c r="Y97" i="15"/>
  <c r="T97" i="15"/>
  <c r="P97" i="15"/>
  <c r="L97" i="15"/>
  <c r="H97" i="15"/>
  <c r="D97" i="15"/>
  <c r="AN96" i="15"/>
  <c r="AK96" i="15"/>
  <c r="AM96" i="15" s="1"/>
  <c r="AG96" i="15"/>
  <c r="AC96" i="15"/>
  <c r="Y96" i="15"/>
  <c r="T96" i="15"/>
  <c r="P96" i="15"/>
  <c r="L96" i="15"/>
  <c r="H96" i="15"/>
  <c r="D96" i="15"/>
  <c r="AN95" i="15"/>
  <c r="AK95" i="15"/>
  <c r="AM95" i="15" s="1"/>
  <c r="AG95" i="15"/>
  <c r="AC95" i="15"/>
  <c r="Y95" i="15"/>
  <c r="T95" i="15"/>
  <c r="P95" i="15"/>
  <c r="L95" i="15"/>
  <c r="H95" i="15"/>
  <c r="D95" i="15"/>
  <c r="AN94" i="15"/>
  <c r="AK94" i="15"/>
  <c r="AM94" i="15" s="1"/>
  <c r="AG94" i="15"/>
  <c r="AC94" i="15"/>
  <c r="Y94" i="15"/>
  <c r="T94" i="15"/>
  <c r="P94" i="15"/>
  <c r="L94" i="15"/>
  <c r="H94" i="15"/>
  <c r="D94" i="15"/>
  <c r="AN93" i="15"/>
  <c r="AK93" i="15"/>
  <c r="AM93" i="15" s="1"/>
  <c r="AG93" i="15"/>
  <c r="AC93" i="15"/>
  <c r="Y93" i="15"/>
  <c r="T93" i="15"/>
  <c r="P93" i="15"/>
  <c r="L93" i="15"/>
  <c r="H93" i="15"/>
  <c r="D93" i="15"/>
  <c r="AN92" i="15"/>
  <c r="AK92" i="15"/>
  <c r="AM92" i="15" s="1"/>
  <c r="AG92" i="15"/>
  <c r="AC92" i="15"/>
  <c r="Y92" i="15"/>
  <c r="T92" i="15"/>
  <c r="P92" i="15"/>
  <c r="L92" i="15"/>
  <c r="H92" i="15"/>
  <c r="D92" i="15"/>
  <c r="AN91" i="15"/>
  <c r="AK91" i="15"/>
  <c r="AM91" i="15" s="1"/>
  <c r="AG91" i="15"/>
  <c r="AC91" i="15"/>
  <c r="Y91" i="15"/>
  <c r="T91" i="15"/>
  <c r="P91" i="15"/>
  <c r="L91" i="15"/>
  <c r="H91" i="15"/>
  <c r="D91" i="15"/>
  <c r="AN90" i="15"/>
  <c r="AK90" i="15"/>
  <c r="AM90" i="15" s="1"/>
  <c r="AG90" i="15"/>
  <c r="AC90" i="15"/>
  <c r="Y90" i="15"/>
  <c r="T90" i="15"/>
  <c r="P90" i="15"/>
  <c r="L90" i="15"/>
  <c r="H90" i="15"/>
  <c r="D90" i="15"/>
  <c r="AN89" i="15"/>
  <c r="AK89" i="15"/>
  <c r="AM89" i="15" s="1"/>
  <c r="AG89" i="15"/>
  <c r="AC89" i="15"/>
  <c r="Y89" i="15"/>
  <c r="T89" i="15"/>
  <c r="P89" i="15"/>
  <c r="L89" i="15"/>
  <c r="H89" i="15"/>
  <c r="D89" i="15"/>
  <c r="AN88" i="15"/>
  <c r="AK88" i="15"/>
  <c r="AM88" i="15" s="1"/>
  <c r="AG88" i="15"/>
  <c r="AC88" i="15"/>
  <c r="Y88" i="15"/>
  <c r="T88" i="15"/>
  <c r="P88" i="15"/>
  <c r="L88" i="15"/>
  <c r="H88" i="15"/>
  <c r="D88" i="15"/>
  <c r="AN87" i="15"/>
  <c r="AK87" i="15"/>
  <c r="AM87" i="15" s="1"/>
  <c r="AG87" i="15"/>
  <c r="AC87" i="15"/>
  <c r="Y87" i="15"/>
  <c r="T87" i="15"/>
  <c r="P87" i="15"/>
  <c r="L87" i="15"/>
  <c r="H87" i="15"/>
  <c r="D87" i="15"/>
  <c r="AN86" i="15"/>
  <c r="AK86" i="15"/>
  <c r="AM86" i="15" s="1"/>
  <c r="AG86" i="15"/>
  <c r="AC86" i="15"/>
  <c r="Y86" i="15"/>
  <c r="T86" i="15"/>
  <c r="P86" i="15"/>
  <c r="L86" i="15"/>
  <c r="H86" i="15"/>
  <c r="D86" i="15"/>
  <c r="AN85" i="15"/>
  <c r="AK85" i="15"/>
  <c r="AM85" i="15" s="1"/>
  <c r="AG85" i="15"/>
  <c r="AC85" i="15"/>
  <c r="Y85" i="15"/>
  <c r="T85" i="15"/>
  <c r="P85" i="15"/>
  <c r="L85" i="15"/>
  <c r="H85" i="15"/>
  <c r="D85" i="15"/>
  <c r="AN84" i="15"/>
  <c r="AK84" i="15"/>
  <c r="AM84" i="15" s="1"/>
  <c r="AG84" i="15"/>
  <c r="AC84" i="15"/>
  <c r="Y84" i="15"/>
  <c r="T84" i="15"/>
  <c r="P84" i="15"/>
  <c r="L84" i="15"/>
  <c r="H84" i="15"/>
  <c r="D84" i="15"/>
  <c r="AN83" i="15"/>
  <c r="AK83" i="15"/>
  <c r="AM83" i="15" s="1"/>
  <c r="AG83" i="15"/>
  <c r="AC83" i="15"/>
  <c r="Y83" i="15"/>
  <c r="T83" i="15"/>
  <c r="P83" i="15"/>
  <c r="L83" i="15"/>
  <c r="H83" i="15"/>
  <c r="D83" i="15"/>
  <c r="AN82" i="15"/>
  <c r="AK82" i="15"/>
  <c r="AM82" i="15" s="1"/>
  <c r="AG82" i="15"/>
  <c r="AC82" i="15"/>
  <c r="Y82" i="15"/>
  <c r="T82" i="15"/>
  <c r="P82" i="15"/>
  <c r="L82" i="15"/>
  <c r="H82" i="15"/>
  <c r="D82" i="15"/>
  <c r="AN81" i="15"/>
  <c r="AK81" i="15"/>
  <c r="AM81" i="15" s="1"/>
  <c r="AG81" i="15"/>
  <c r="AC81" i="15"/>
  <c r="Y81" i="15"/>
  <c r="T81" i="15"/>
  <c r="P81" i="15"/>
  <c r="L81" i="15"/>
  <c r="H81" i="15"/>
  <c r="D81" i="15"/>
  <c r="AN80" i="15"/>
  <c r="AK80" i="15"/>
  <c r="AM80" i="15" s="1"/>
  <c r="AG80" i="15"/>
  <c r="AC80" i="15"/>
  <c r="Y80" i="15"/>
  <c r="T80" i="15"/>
  <c r="P80" i="15"/>
  <c r="L80" i="15"/>
  <c r="H80" i="15"/>
  <c r="D80" i="15"/>
  <c r="AN79" i="15"/>
  <c r="AK79" i="15"/>
  <c r="AM79" i="15" s="1"/>
  <c r="AG79" i="15"/>
  <c r="AC79" i="15"/>
  <c r="Y79" i="15"/>
  <c r="T79" i="15"/>
  <c r="P79" i="15"/>
  <c r="L79" i="15"/>
  <c r="H79" i="15"/>
  <c r="D79" i="15"/>
  <c r="AN78" i="15"/>
  <c r="AK78" i="15"/>
  <c r="AM78" i="15" s="1"/>
  <c r="AG78" i="15"/>
  <c r="AC78" i="15"/>
  <c r="Y78" i="15"/>
  <c r="T78" i="15"/>
  <c r="P78" i="15"/>
  <c r="L78" i="15"/>
  <c r="H78" i="15"/>
  <c r="D78" i="15"/>
  <c r="AN77" i="15"/>
  <c r="AK77" i="15"/>
  <c r="AM77" i="15" s="1"/>
  <c r="AG77" i="15"/>
  <c r="AC77" i="15"/>
  <c r="Y77" i="15"/>
  <c r="T77" i="15"/>
  <c r="P77" i="15"/>
  <c r="L77" i="15"/>
  <c r="H77" i="15"/>
  <c r="D77" i="15"/>
  <c r="AN76" i="15"/>
  <c r="AK76" i="15"/>
  <c r="AM76" i="15" s="1"/>
  <c r="AG76" i="15"/>
  <c r="AC76" i="15"/>
  <c r="Y76" i="15"/>
  <c r="T76" i="15"/>
  <c r="P76" i="15"/>
  <c r="L76" i="15"/>
  <c r="H76" i="15"/>
  <c r="D76" i="15"/>
  <c r="AN75" i="15"/>
  <c r="AK75" i="15"/>
  <c r="AM75" i="15" s="1"/>
  <c r="AG75" i="15"/>
  <c r="AC75" i="15"/>
  <c r="Y75" i="15"/>
  <c r="T75" i="15"/>
  <c r="P75" i="15"/>
  <c r="L75" i="15"/>
  <c r="H75" i="15"/>
  <c r="D75" i="15"/>
  <c r="AN74" i="15"/>
  <c r="AK74" i="15"/>
  <c r="AM74" i="15" s="1"/>
  <c r="AG74" i="15"/>
  <c r="AC74" i="15"/>
  <c r="Y74" i="15"/>
  <c r="T74" i="15"/>
  <c r="P74" i="15"/>
  <c r="L74" i="15"/>
  <c r="H74" i="15"/>
  <c r="D74" i="15"/>
  <c r="AN73" i="15"/>
  <c r="AK73" i="15"/>
  <c r="AM73" i="15" s="1"/>
  <c r="AG73" i="15"/>
  <c r="AC73" i="15"/>
  <c r="Y73" i="15"/>
  <c r="T73" i="15"/>
  <c r="P73" i="15"/>
  <c r="L73" i="15"/>
  <c r="H73" i="15"/>
  <c r="D73" i="15"/>
  <c r="AN72" i="15"/>
  <c r="AK72" i="15"/>
  <c r="AM72" i="15" s="1"/>
  <c r="AG72" i="15"/>
  <c r="AC72" i="15"/>
  <c r="Y72" i="15"/>
  <c r="T72" i="15"/>
  <c r="P72" i="15"/>
  <c r="L72" i="15"/>
  <c r="H72" i="15"/>
  <c r="D72" i="15"/>
  <c r="AN71" i="15"/>
  <c r="AK71" i="15"/>
  <c r="AM71" i="15" s="1"/>
  <c r="AG71" i="15"/>
  <c r="AC71" i="15"/>
  <c r="Y71" i="15"/>
  <c r="T71" i="15"/>
  <c r="P71" i="15"/>
  <c r="L71" i="15"/>
  <c r="H71" i="15"/>
  <c r="D71" i="15"/>
  <c r="AN70" i="15"/>
  <c r="AK70" i="15"/>
  <c r="AM70" i="15" s="1"/>
  <c r="AG70" i="15"/>
  <c r="AC70" i="15"/>
  <c r="Y70" i="15"/>
  <c r="T70" i="15"/>
  <c r="P70" i="15"/>
  <c r="L70" i="15"/>
  <c r="H70" i="15"/>
  <c r="D70" i="15"/>
  <c r="AN69" i="15"/>
  <c r="AK69" i="15"/>
  <c r="AM69" i="15" s="1"/>
  <c r="AG69" i="15"/>
  <c r="AC69" i="15"/>
  <c r="Y69" i="15"/>
  <c r="T69" i="15"/>
  <c r="P69" i="15"/>
  <c r="L69" i="15"/>
  <c r="H69" i="15"/>
  <c r="D69" i="15"/>
  <c r="AN68" i="15"/>
  <c r="AK68" i="15"/>
  <c r="AM68" i="15" s="1"/>
  <c r="AG68" i="15"/>
  <c r="AC68" i="15"/>
  <c r="Y68" i="15"/>
  <c r="T68" i="15"/>
  <c r="P68" i="15"/>
  <c r="L68" i="15"/>
  <c r="H68" i="15"/>
  <c r="D68" i="15"/>
  <c r="AN67" i="15"/>
  <c r="AK67" i="15"/>
  <c r="AM67" i="15" s="1"/>
  <c r="AG67" i="15"/>
  <c r="AC67" i="15"/>
  <c r="Y67" i="15"/>
  <c r="T67" i="15"/>
  <c r="P67" i="15"/>
  <c r="L67" i="15"/>
  <c r="H67" i="15"/>
  <c r="D67" i="15"/>
  <c r="AN66" i="15"/>
  <c r="AK66" i="15"/>
  <c r="AM66" i="15" s="1"/>
  <c r="AG66" i="15"/>
  <c r="AC66" i="15"/>
  <c r="Y66" i="15"/>
  <c r="T66" i="15"/>
  <c r="P66" i="15"/>
  <c r="L66" i="15"/>
  <c r="H66" i="15"/>
  <c r="D66" i="15"/>
  <c r="AN65" i="15"/>
  <c r="AK65" i="15"/>
  <c r="AM65" i="15" s="1"/>
  <c r="AG65" i="15"/>
  <c r="AC65" i="15"/>
  <c r="Y65" i="15"/>
  <c r="T65" i="15"/>
  <c r="P65" i="15"/>
  <c r="L65" i="15"/>
  <c r="H65" i="15"/>
  <c r="D65" i="15"/>
  <c r="AN64" i="15"/>
  <c r="AK64" i="15"/>
  <c r="AM64" i="15" s="1"/>
  <c r="AG64" i="15"/>
  <c r="AC64" i="15"/>
  <c r="Y64" i="15"/>
  <c r="T64" i="15"/>
  <c r="P64" i="15"/>
  <c r="L64" i="15"/>
  <c r="H64" i="15"/>
  <c r="D64" i="15"/>
  <c r="AN63" i="15"/>
  <c r="AK63" i="15"/>
  <c r="AM63" i="15" s="1"/>
  <c r="AG63" i="15"/>
  <c r="AC63" i="15"/>
  <c r="Y63" i="15"/>
  <c r="T63" i="15"/>
  <c r="P63" i="15"/>
  <c r="L63" i="15"/>
  <c r="H63" i="15"/>
  <c r="D63" i="15"/>
  <c r="AN62" i="15"/>
  <c r="AK62" i="15"/>
  <c r="AM62" i="15" s="1"/>
  <c r="AG62" i="15"/>
  <c r="AC62" i="15"/>
  <c r="Y62" i="15"/>
  <c r="T62" i="15"/>
  <c r="P62" i="15"/>
  <c r="L62" i="15"/>
  <c r="H62" i="15"/>
  <c r="D62" i="15"/>
  <c r="AN61" i="15"/>
  <c r="AK61" i="15"/>
  <c r="AM61" i="15" s="1"/>
  <c r="AG61" i="15"/>
  <c r="AC61" i="15"/>
  <c r="Y61" i="15"/>
  <c r="T61" i="15"/>
  <c r="P61" i="15"/>
  <c r="L61" i="15"/>
  <c r="H61" i="15"/>
  <c r="D61" i="15"/>
  <c r="AN60" i="15"/>
  <c r="AK60" i="15"/>
  <c r="AM60" i="15" s="1"/>
  <c r="AG60" i="15"/>
  <c r="AC60" i="15"/>
  <c r="Y60" i="15"/>
  <c r="T60" i="15"/>
  <c r="P60" i="15"/>
  <c r="L60" i="15"/>
  <c r="H60" i="15"/>
  <c r="D60" i="15"/>
  <c r="AN59" i="15"/>
  <c r="AK59" i="15"/>
  <c r="AM59" i="15" s="1"/>
  <c r="AG59" i="15"/>
  <c r="AC59" i="15"/>
  <c r="Y59" i="15"/>
  <c r="T59" i="15"/>
  <c r="P59" i="15"/>
  <c r="L59" i="15"/>
  <c r="H59" i="15"/>
  <c r="D59" i="15"/>
  <c r="AN58" i="15"/>
  <c r="AK58" i="15"/>
  <c r="AM58" i="15" s="1"/>
  <c r="AG58" i="15"/>
  <c r="AC58" i="15"/>
  <c r="Y58" i="15"/>
  <c r="T58" i="15"/>
  <c r="P58" i="15"/>
  <c r="L58" i="15"/>
  <c r="H58" i="15"/>
  <c r="D58" i="15"/>
  <c r="AN57" i="15"/>
  <c r="AK57" i="15"/>
  <c r="AM57" i="15" s="1"/>
  <c r="AG57" i="15"/>
  <c r="AC57" i="15"/>
  <c r="Y57" i="15"/>
  <c r="T57" i="15"/>
  <c r="P57" i="15"/>
  <c r="L57" i="15"/>
  <c r="H57" i="15"/>
  <c r="D57" i="15"/>
  <c r="AN56" i="15"/>
  <c r="AK56" i="15"/>
  <c r="AM56" i="15" s="1"/>
  <c r="AG56" i="15"/>
  <c r="AC56" i="15"/>
  <c r="Y56" i="15"/>
  <c r="T56" i="15"/>
  <c r="P56" i="15"/>
  <c r="L56" i="15"/>
  <c r="H56" i="15"/>
  <c r="D56" i="15"/>
  <c r="AN55" i="15"/>
  <c r="AK55" i="15"/>
  <c r="AM55" i="15" s="1"/>
  <c r="AG55" i="15"/>
  <c r="AC55" i="15"/>
  <c r="Y55" i="15"/>
  <c r="T55" i="15"/>
  <c r="P55" i="15"/>
  <c r="L55" i="15"/>
  <c r="H55" i="15"/>
  <c r="D55" i="15"/>
  <c r="AN54" i="15"/>
  <c r="AK54" i="15"/>
  <c r="AM54" i="15" s="1"/>
  <c r="AG54" i="15"/>
  <c r="AC54" i="15"/>
  <c r="Y54" i="15"/>
  <c r="T54" i="15"/>
  <c r="P54" i="15"/>
  <c r="L54" i="15"/>
  <c r="H54" i="15"/>
  <c r="D54" i="15"/>
  <c r="AN53" i="15"/>
  <c r="AK53" i="15"/>
  <c r="AM53" i="15" s="1"/>
  <c r="AG53" i="15"/>
  <c r="AC53" i="15"/>
  <c r="Y53" i="15"/>
  <c r="T53" i="15"/>
  <c r="P53" i="15"/>
  <c r="L53" i="15"/>
  <c r="H53" i="15"/>
  <c r="D53" i="15"/>
  <c r="AN52" i="15"/>
  <c r="AK52" i="15"/>
  <c r="AM52" i="15" s="1"/>
  <c r="AG52" i="15"/>
  <c r="AC52" i="15"/>
  <c r="Y52" i="15"/>
  <c r="T52" i="15"/>
  <c r="P52" i="15"/>
  <c r="L52" i="15"/>
  <c r="H52" i="15"/>
  <c r="D52" i="15"/>
  <c r="AO44" i="15"/>
  <c r="AJ44" i="15"/>
  <c r="AF44" i="15"/>
  <c r="AB44" i="15"/>
  <c r="W44" i="15"/>
  <c r="S44" i="15"/>
  <c r="O44" i="15"/>
  <c r="P44" i="15" s="1"/>
  <c r="K44" i="15"/>
  <c r="G44" i="15"/>
  <c r="C44" i="15"/>
  <c r="A44" i="15"/>
  <c r="AN43" i="15"/>
  <c r="AK43" i="15"/>
  <c r="AM43" i="15" s="1"/>
  <c r="AG43" i="15"/>
  <c r="AC43" i="15"/>
  <c r="Y43" i="15"/>
  <c r="T43" i="15"/>
  <c r="P43" i="15"/>
  <c r="L43" i="15"/>
  <c r="H43" i="15"/>
  <c r="D43" i="15"/>
  <c r="AN42" i="15"/>
  <c r="AK42" i="15"/>
  <c r="AM42" i="15" s="1"/>
  <c r="AG42" i="15"/>
  <c r="AC42" i="15"/>
  <c r="Y42" i="15"/>
  <c r="T42" i="15"/>
  <c r="P42" i="15"/>
  <c r="L42" i="15"/>
  <c r="H42" i="15"/>
  <c r="D42" i="15"/>
  <c r="AN41" i="15"/>
  <c r="AK41" i="15"/>
  <c r="AM41" i="15" s="1"/>
  <c r="AG41" i="15"/>
  <c r="AC41" i="15"/>
  <c r="Y41" i="15"/>
  <c r="T41" i="15"/>
  <c r="P41" i="15"/>
  <c r="L41" i="15"/>
  <c r="H41" i="15"/>
  <c r="D41" i="15"/>
  <c r="AN40" i="15"/>
  <c r="AK40" i="15"/>
  <c r="AM40" i="15" s="1"/>
  <c r="AG40" i="15"/>
  <c r="AC40" i="15"/>
  <c r="Y40" i="15"/>
  <c r="T40" i="15"/>
  <c r="P40" i="15"/>
  <c r="L40" i="15"/>
  <c r="H40" i="15"/>
  <c r="D40" i="15"/>
  <c r="AN39" i="15"/>
  <c r="AK39" i="15"/>
  <c r="AM39" i="15" s="1"/>
  <c r="AG39" i="15"/>
  <c r="AC39" i="15"/>
  <c r="Y39" i="15"/>
  <c r="T39" i="15"/>
  <c r="P39" i="15"/>
  <c r="L39" i="15"/>
  <c r="H39" i="15"/>
  <c r="D39" i="15"/>
  <c r="AN38" i="15"/>
  <c r="AK38" i="15"/>
  <c r="AM38" i="15" s="1"/>
  <c r="AG38" i="15"/>
  <c r="AC38" i="15"/>
  <c r="Y38" i="15"/>
  <c r="T38" i="15"/>
  <c r="P38" i="15"/>
  <c r="L38" i="15"/>
  <c r="H38" i="15"/>
  <c r="D38" i="15"/>
  <c r="AN37" i="15"/>
  <c r="AK37" i="15"/>
  <c r="AM37" i="15" s="1"/>
  <c r="AG37" i="15"/>
  <c r="AC37" i="15"/>
  <c r="Y37" i="15"/>
  <c r="T37" i="15"/>
  <c r="P37" i="15"/>
  <c r="L37" i="15"/>
  <c r="H37" i="15"/>
  <c r="D37" i="15"/>
  <c r="AN36" i="15"/>
  <c r="AK36" i="15"/>
  <c r="AM36" i="15" s="1"/>
  <c r="AG36" i="15"/>
  <c r="AC36" i="15"/>
  <c r="Y36" i="15"/>
  <c r="T36" i="15"/>
  <c r="P36" i="15"/>
  <c r="L36" i="15"/>
  <c r="H36" i="15"/>
  <c r="D36" i="15"/>
  <c r="AN35" i="15"/>
  <c r="AK35" i="15"/>
  <c r="AM35" i="15" s="1"/>
  <c r="AG35" i="15"/>
  <c r="AC35" i="15"/>
  <c r="Y35" i="15"/>
  <c r="T35" i="15"/>
  <c r="P35" i="15"/>
  <c r="L35" i="15"/>
  <c r="H35" i="15"/>
  <c r="D35" i="15"/>
  <c r="AN34" i="15"/>
  <c r="AK34" i="15"/>
  <c r="AM34" i="15" s="1"/>
  <c r="AG34" i="15"/>
  <c r="AC34" i="15"/>
  <c r="Y34" i="15"/>
  <c r="T34" i="15"/>
  <c r="P34" i="15"/>
  <c r="L34" i="15"/>
  <c r="H34" i="15"/>
  <c r="D34" i="15"/>
  <c r="AN33" i="15"/>
  <c r="AK33" i="15"/>
  <c r="AM33" i="15" s="1"/>
  <c r="AG33" i="15"/>
  <c r="AC33" i="15"/>
  <c r="Y33" i="15"/>
  <c r="T33" i="15"/>
  <c r="P33" i="15"/>
  <c r="L33" i="15"/>
  <c r="H33" i="15"/>
  <c r="D33" i="15"/>
  <c r="AN32" i="15"/>
  <c r="AK32" i="15"/>
  <c r="AM32" i="15" s="1"/>
  <c r="AG32" i="15"/>
  <c r="AC32" i="15"/>
  <c r="Y32" i="15"/>
  <c r="T32" i="15"/>
  <c r="P32" i="15"/>
  <c r="L32" i="15"/>
  <c r="H32" i="15"/>
  <c r="D32" i="15"/>
  <c r="AN31" i="15"/>
  <c r="AK31" i="15"/>
  <c r="AM31" i="15" s="1"/>
  <c r="AG31" i="15"/>
  <c r="AC31" i="15"/>
  <c r="Y31" i="15"/>
  <c r="T31" i="15"/>
  <c r="P31" i="15"/>
  <c r="L31" i="15"/>
  <c r="H31" i="15"/>
  <c r="D31" i="15"/>
  <c r="AN30" i="15"/>
  <c r="AK30" i="15"/>
  <c r="AM30" i="15" s="1"/>
  <c r="AG30" i="15"/>
  <c r="AI30" i="15" s="1"/>
  <c r="AC30" i="15"/>
  <c r="AE30" i="15" s="1"/>
  <c r="Y30" i="15"/>
  <c r="AA30" i="15" s="1"/>
  <c r="T30" i="15"/>
  <c r="V30" i="15" s="1"/>
  <c r="P30" i="15"/>
  <c r="R30" i="15" s="1"/>
  <c r="L30" i="15"/>
  <c r="N30" i="15" s="1"/>
  <c r="H30" i="15"/>
  <c r="J30" i="15" s="1"/>
  <c r="D30" i="15"/>
  <c r="F30" i="15" s="1"/>
  <c r="AN29" i="15"/>
  <c r="AK29" i="15"/>
  <c r="AM29" i="15" s="1"/>
  <c r="AG29" i="15"/>
  <c r="AC29" i="15"/>
  <c r="Y29" i="15"/>
  <c r="T29" i="15"/>
  <c r="P29" i="15"/>
  <c r="L29" i="15"/>
  <c r="H29" i="15"/>
  <c r="D29" i="15"/>
  <c r="AN28" i="15"/>
  <c r="AK28" i="15"/>
  <c r="AM28" i="15" s="1"/>
  <c r="AG28" i="15"/>
  <c r="AC28" i="15"/>
  <c r="Y28" i="15"/>
  <c r="T28" i="15"/>
  <c r="P28" i="15"/>
  <c r="L28" i="15"/>
  <c r="H28" i="15"/>
  <c r="D28" i="15"/>
  <c r="AN27" i="15"/>
  <c r="AK27" i="15"/>
  <c r="AG27" i="15"/>
  <c r="AC27" i="15"/>
  <c r="Y27" i="15"/>
  <c r="T27" i="15"/>
  <c r="P27" i="15"/>
  <c r="L27" i="15"/>
  <c r="H27" i="15"/>
  <c r="D27" i="15"/>
  <c r="AN26" i="15"/>
  <c r="AK26" i="15"/>
  <c r="AM26" i="15" s="1"/>
  <c r="AG26" i="15"/>
  <c r="AC26" i="15"/>
  <c r="Y26" i="15"/>
  <c r="T26" i="15"/>
  <c r="P26" i="15"/>
  <c r="L26" i="15"/>
  <c r="H26" i="15"/>
  <c r="D26" i="15"/>
  <c r="AN25" i="15"/>
  <c r="AK25" i="15"/>
  <c r="AM25" i="15" s="1"/>
  <c r="AG25" i="15"/>
  <c r="AC25" i="15"/>
  <c r="Y25" i="15"/>
  <c r="T25" i="15"/>
  <c r="P25" i="15"/>
  <c r="L25" i="15"/>
  <c r="H25" i="15"/>
  <c r="D25" i="15"/>
  <c r="AN24" i="15"/>
  <c r="AK24" i="15"/>
  <c r="AM24" i="15" s="1"/>
  <c r="AG24" i="15"/>
  <c r="AC24" i="15"/>
  <c r="Y24" i="15"/>
  <c r="T24" i="15"/>
  <c r="P24" i="15"/>
  <c r="L24" i="15"/>
  <c r="H24" i="15"/>
  <c r="D24" i="15"/>
  <c r="AN23" i="15"/>
  <c r="AK23" i="15"/>
  <c r="AM23" i="15" s="1"/>
  <c r="AG23" i="15"/>
  <c r="AC23" i="15"/>
  <c r="Y23" i="15"/>
  <c r="T23" i="15"/>
  <c r="P23" i="15"/>
  <c r="L23" i="15"/>
  <c r="H23" i="15"/>
  <c r="D23" i="15"/>
  <c r="AN22" i="15"/>
  <c r="AK22" i="15"/>
  <c r="AM22" i="15" s="1"/>
  <c r="AG22" i="15"/>
  <c r="AI22" i="15" s="1"/>
  <c r="AC22" i="15"/>
  <c r="AE22" i="15" s="1"/>
  <c r="Y22" i="15"/>
  <c r="AA22" i="15" s="1"/>
  <c r="T22" i="15"/>
  <c r="V22" i="15" s="1"/>
  <c r="P22" i="15"/>
  <c r="R22" i="15" s="1"/>
  <c r="L22" i="15"/>
  <c r="N22" i="15" s="1"/>
  <c r="H22" i="15"/>
  <c r="J22" i="15" s="1"/>
  <c r="D22" i="15"/>
  <c r="F22" i="15" s="1"/>
  <c r="AN21" i="15"/>
  <c r="AK21" i="15"/>
  <c r="AM21" i="15" s="1"/>
  <c r="AG21" i="15"/>
  <c r="AC21" i="15"/>
  <c r="Y21" i="15"/>
  <c r="T21" i="15"/>
  <c r="P21" i="15"/>
  <c r="L21" i="15"/>
  <c r="H21" i="15"/>
  <c r="D21" i="15"/>
  <c r="AN20" i="15"/>
  <c r="AK20" i="15"/>
  <c r="AM20" i="15" s="1"/>
  <c r="AG20" i="15"/>
  <c r="AC20" i="15"/>
  <c r="Y20" i="15"/>
  <c r="T20" i="15"/>
  <c r="P20" i="15"/>
  <c r="L20" i="15"/>
  <c r="H20" i="15"/>
  <c r="D20" i="15"/>
  <c r="AN19" i="15"/>
  <c r="AK19" i="15"/>
  <c r="AM19" i="15" s="1"/>
  <c r="AG19" i="15"/>
  <c r="AC19" i="15"/>
  <c r="Y19" i="15"/>
  <c r="T19" i="15"/>
  <c r="P19" i="15"/>
  <c r="L19" i="15"/>
  <c r="H19" i="15"/>
  <c r="D19" i="15"/>
  <c r="AN18" i="15"/>
  <c r="AK18" i="15"/>
  <c r="AM18" i="15" s="1"/>
  <c r="AG18" i="15"/>
  <c r="AC18" i="15"/>
  <c r="Y18" i="15"/>
  <c r="T18" i="15"/>
  <c r="P18" i="15"/>
  <c r="L18" i="15"/>
  <c r="H18" i="15"/>
  <c r="D18" i="15"/>
  <c r="AN17" i="15"/>
  <c r="AK17" i="15"/>
  <c r="AM17" i="15" s="1"/>
  <c r="AG17" i="15"/>
  <c r="AC17" i="15"/>
  <c r="Y17" i="15"/>
  <c r="T17" i="15"/>
  <c r="P17" i="15"/>
  <c r="L17" i="15"/>
  <c r="H17" i="15"/>
  <c r="D17" i="15"/>
  <c r="AN16" i="15"/>
  <c r="AK16" i="15"/>
  <c r="AM16" i="15" s="1"/>
  <c r="AG16" i="15"/>
  <c r="AC16" i="15"/>
  <c r="Y16" i="15"/>
  <c r="T16" i="15"/>
  <c r="P16" i="15"/>
  <c r="L16" i="15"/>
  <c r="H16" i="15"/>
  <c r="D16" i="15"/>
  <c r="AN15" i="15"/>
  <c r="AK15" i="15"/>
  <c r="AM15" i="15" s="1"/>
  <c r="AG15" i="15"/>
  <c r="AC15" i="15"/>
  <c r="Y15" i="15"/>
  <c r="T15" i="15"/>
  <c r="P15" i="15"/>
  <c r="L15" i="15"/>
  <c r="H15" i="15"/>
  <c r="D15" i="15"/>
  <c r="AN14" i="15"/>
  <c r="AK14" i="15"/>
  <c r="AM14" i="15" s="1"/>
  <c r="AG14" i="15"/>
  <c r="AI14" i="15" s="1"/>
  <c r="AC14" i="15"/>
  <c r="AE14" i="15" s="1"/>
  <c r="Y14" i="15"/>
  <c r="AA14" i="15" s="1"/>
  <c r="T14" i="15"/>
  <c r="V14" i="15" s="1"/>
  <c r="P14" i="15"/>
  <c r="R14" i="15" s="1"/>
  <c r="L14" i="15"/>
  <c r="N14" i="15" s="1"/>
  <c r="H14" i="15"/>
  <c r="J14" i="15" s="1"/>
  <c r="D14" i="15"/>
  <c r="F14" i="15" s="1"/>
  <c r="AN13" i="15"/>
  <c r="AK13" i="15"/>
  <c r="AM13" i="15" s="1"/>
  <c r="AG13" i="15"/>
  <c r="AC13" i="15"/>
  <c r="Y13" i="15"/>
  <c r="T13" i="15"/>
  <c r="P13" i="15"/>
  <c r="L13" i="15"/>
  <c r="H13" i="15"/>
  <c r="D13" i="15"/>
  <c r="AN12" i="15"/>
  <c r="AK12" i="15"/>
  <c r="AM12" i="15" s="1"/>
  <c r="AG12" i="15"/>
  <c r="AC12" i="15"/>
  <c r="Y12" i="15"/>
  <c r="T12" i="15"/>
  <c r="P12" i="15"/>
  <c r="L12" i="15"/>
  <c r="H12" i="15"/>
  <c r="D12" i="15"/>
  <c r="AN11" i="15"/>
  <c r="AK11" i="15"/>
  <c r="AM11" i="15" s="1"/>
  <c r="AG11" i="15"/>
  <c r="AI11" i="15" s="1"/>
  <c r="AC11" i="15"/>
  <c r="AE11" i="15" s="1"/>
  <c r="Y11" i="15"/>
  <c r="AA11" i="15" s="1"/>
  <c r="T11" i="15"/>
  <c r="V11" i="15" s="1"/>
  <c r="P11" i="15"/>
  <c r="R11" i="15" s="1"/>
  <c r="L11" i="15"/>
  <c r="N11" i="15" s="1"/>
  <c r="H11" i="15"/>
  <c r="J11" i="15" s="1"/>
  <c r="D11" i="15"/>
  <c r="F11" i="15" s="1"/>
  <c r="AN10" i="15"/>
  <c r="AK10" i="15"/>
  <c r="AM10" i="15" s="1"/>
  <c r="AG10" i="15"/>
  <c r="AC10" i="15"/>
  <c r="Y10" i="15"/>
  <c r="T10" i="15"/>
  <c r="P10" i="15"/>
  <c r="L10" i="15"/>
  <c r="H10" i="15"/>
  <c r="D10" i="15"/>
  <c r="AN9" i="15"/>
  <c r="AK9" i="15"/>
  <c r="AM9" i="15" s="1"/>
  <c r="AG9" i="15"/>
  <c r="AC9" i="15"/>
  <c r="Y9" i="15"/>
  <c r="T9" i="15"/>
  <c r="P9" i="15"/>
  <c r="L9" i="15"/>
  <c r="H9" i="15"/>
  <c r="D9" i="15"/>
  <c r="AN8" i="15"/>
  <c r="AK8" i="15"/>
  <c r="AM8" i="15" s="1"/>
  <c r="AG8" i="15"/>
  <c r="AC8" i="15"/>
  <c r="Y8" i="15"/>
  <c r="T8" i="15"/>
  <c r="P8" i="15"/>
  <c r="L8" i="15"/>
  <c r="H8" i="15"/>
  <c r="D8" i="15"/>
  <c r="AN7" i="15"/>
  <c r="AK7" i="15"/>
  <c r="AM7" i="15" s="1"/>
  <c r="AG7" i="15"/>
  <c r="AC7" i="15"/>
  <c r="Y7" i="15"/>
  <c r="T7" i="15"/>
  <c r="P7" i="15"/>
  <c r="L7" i="15"/>
  <c r="H7" i="15"/>
  <c r="D7" i="15"/>
  <c r="AN6" i="15"/>
  <c r="AK6" i="15"/>
  <c r="AG6" i="15"/>
  <c r="AC6" i="15"/>
  <c r="Y6" i="15"/>
  <c r="T6" i="15"/>
  <c r="P6" i="15"/>
  <c r="L6" i="15"/>
  <c r="H6" i="15"/>
  <c r="D6" i="15"/>
  <c r="G194" i="15" l="1"/>
  <c r="A194" i="15"/>
  <c r="AF194" i="15"/>
  <c r="Y44" i="15"/>
  <c r="AA6" i="15" s="1"/>
  <c r="AS44" i="15"/>
  <c r="D192" i="15"/>
  <c r="D147" i="15"/>
  <c r="F93" i="15" s="1"/>
  <c r="L192" i="15"/>
  <c r="L147" i="15"/>
  <c r="N93" i="15" s="1"/>
  <c r="P192" i="15"/>
  <c r="P147" i="15"/>
  <c r="R74" i="15" s="1"/>
  <c r="L44" i="15"/>
  <c r="N16" i="15" s="1"/>
  <c r="T147" i="15"/>
  <c r="V122" i="15" s="1"/>
  <c r="AC147" i="15"/>
  <c r="AE60" i="15" s="1"/>
  <c r="AG192" i="15"/>
  <c r="AG147" i="15"/>
  <c r="AI86" i="15" s="1"/>
  <c r="R16" i="15"/>
  <c r="AN192" i="15"/>
  <c r="AW192" i="15"/>
  <c r="AU44" i="15"/>
  <c r="AT44" i="15"/>
  <c r="H44" i="15"/>
  <c r="J32" i="15" s="1"/>
  <c r="O194" i="15"/>
  <c r="S194" i="15"/>
  <c r="T44" i="15"/>
  <c r="V18" i="15" s="1"/>
  <c r="AV44" i="15"/>
  <c r="AW44" i="15"/>
  <c r="AG44" i="15"/>
  <c r="AI20" i="15" s="1"/>
  <c r="AV192" i="15"/>
  <c r="AC192" i="15" s="1"/>
  <c r="AQ147" i="15"/>
  <c r="AT147" i="15"/>
  <c r="AX147" i="15"/>
  <c r="AK147" i="15" s="1"/>
  <c r="AM129" i="15" s="1"/>
  <c r="AN147" i="15"/>
  <c r="AU147" i="15"/>
  <c r="AX192" i="15"/>
  <c r="AK192" i="15" s="1"/>
  <c r="W194" i="15"/>
  <c r="Y147" i="15"/>
  <c r="AA97" i="15" s="1"/>
  <c r="AV147" i="15"/>
  <c r="AW147" i="15"/>
  <c r="AR44" i="15"/>
  <c r="AQ44" i="15"/>
  <c r="AX44" i="15"/>
  <c r="AA17" i="15"/>
  <c r="AC44" i="15"/>
  <c r="AE20" i="15" s="1"/>
  <c r="AB194" i="15"/>
  <c r="C194" i="15"/>
  <c r="D44" i="15"/>
  <c r="F12" i="15" s="1"/>
  <c r="AJ194" i="15"/>
  <c r="AK44" i="15"/>
  <c r="AM44" i="15" s="1"/>
  <c r="AP192" i="15"/>
  <c r="AQ192" i="15"/>
  <c r="AP147" i="15"/>
  <c r="AR192" i="15"/>
  <c r="AS192" i="15"/>
  <c r="AT192" i="15"/>
  <c r="T192" i="15" s="1"/>
  <c r="AP44" i="15"/>
  <c r="AS147" i="15"/>
  <c r="AU192" i="15"/>
  <c r="Y192" i="15" s="1"/>
  <c r="K194" i="15"/>
  <c r="AO194" i="15"/>
  <c r="AN44" i="15"/>
  <c r="H147" i="15"/>
  <c r="J79" i="15" s="1"/>
  <c r="AR147" i="15"/>
  <c r="AA56" i="15" l="1"/>
  <c r="AA91" i="15"/>
  <c r="AA132" i="15"/>
  <c r="AA27" i="15"/>
  <c r="AA36" i="15"/>
  <c r="AM27" i="15"/>
  <c r="AI66" i="15"/>
  <c r="AI52" i="15"/>
  <c r="AI132" i="15"/>
  <c r="AI125" i="15"/>
  <c r="AI143" i="15"/>
  <c r="AE132" i="15"/>
  <c r="AE66" i="15"/>
  <c r="AE52" i="15"/>
  <c r="AE143" i="15"/>
  <c r="AE125" i="15"/>
  <c r="AA143" i="15"/>
  <c r="AA66" i="15"/>
  <c r="AA52" i="15"/>
  <c r="AA125" i="15"/>
  <c r="V132" i="15"/>
  <c r="V125" i="15"/>
  <c r="V66" i="15"/>
  <c r="V52" i="15"/>
  <c r="V143" i="15"/>
  <c r="R125" i="15"/>
  <c r="R132" i="15"/>
  <c r="R66" i="15"/>
  <c r="R52" i="15"/>
  <c r="R143" i="15"/>
  <c r="N143" i="15"/>
  <c r="N132" i="15"/>
  <c r="N52" i="15"/>
  <c r="N66" i="15"/>
  <c r="N125" i="15"/>
  <c r="J56" i="15"/>
  <c r="J143" i="15"/>
  <c r="J125" i="15"/>
  <c r="J66" i="15"/>
  <c r="J52" i="15"/>
  <c r="J132" i="15"/>
  <c r="F143" i="15"/>
  <c r="F125" i="15"/>
  <c r="F132" i="15"/>
  <c r="F66" i="15"/>
  <c r="F52" i="15"/>
  <c r="AI33" i="15"/>
  <c r="AI31" i="15"/>
  <c r="AE33" i="15"/>
  <c r="AE31" i="15"/>
  <c r="AA29" i="15"/>
  <c r="AA33" i="15"/>
  <c r="AA35" i="15"/>
  <c r="AA31" i="15"/>
  <c r="V33" i="15"/>
  <c r="V31" i="15"/>
  <c r="J33" i="15"/>
  <c r="AI171" i="15"/>
  <c r="AI169" i="15"/>
  <c r="AI191" i="15"/>
  <c r="AI167" i="15"/>
  <c r="AI187" i="15"/>
  <c r="AI166" i="15"/>
  <c r="AI161" i="15"/>
  <c r="AI170" i="15"/>
  <c r="AI181" i="15"/>
  <c r="AI178" i="15"/>
  <c r="AI155" i="15"/>
  <c r="AI162" i="15"/>
  <c r="AI180" i="15"/>
  <c r="AI156" i="15"/>
  <c r="AI177" i="15"/>
  <c r="AI188" i="15"/>
  <c r="AI189" i="15"/>
  <c r="AI158" i="15"/>
  <c r="AI184" i="15"/>
  <c r="AI175" i="15"/>
  <c r="AI173" i="15"/>
  <c r="AI157" i="15"/>
  <c r="AI183" i="15"/>
  <c r="AI176" i="15"/>
  <c r="AI179" i="15"/>
  <c r="AI190" i="15"/>
  <c r="AI164" i="15"/>
  <c r="AI172" i="15"/>
  <c r="AI168" i="15"/>
  <c r="AI185" i="15"/>
  <c r="F192" i="15"/>
  <c r="F177" i="15"/>
  <c r="F175" i="15"/>
  <c r="F155" i="15"/>
  <c r="F157" i="15"/>
  <c r="F172" i="15"/>
  <c r="F173" i="15"/>
  <c r="F169" i="15"/>
  <c r="F166" i="15"/>
  <c r="F189" i="15"/>
  <c r="F162" i="15"/>
  <c r="F168" i="15"/>
  <c r="F188" i="15"/>
  <c r="F190" i="15"/>
  <c r="F176" i="15"/>
  <c r="F161" i="15"/>
  <c r="F178" i="15"/>
  <c r="F185" i="15"/>
  <c r="F167" i="15"/>
  <c r="F180" i="15"/>
  <c r="F171" i="15"/>
  <c r="F181" i="15"/>
  <c r="F164" i="15"/>
  <c r="F179" i="15"/>
  <c r="F187" i="15"/>
  <c r="F191" i="15"/>
  <c r="F183" i="15"/>
  <c r="F170" i="15"/>
  <c r="F156" i="15"/>
  <c r="F184" i="15"/>
  <c r="F158" i="15"/>
  <c r="V183" i="15"/>
  <c r="V185" i="15"/>
  <c r="V161" i="15"/>
  <c r="V189" i="15"/>
  <c r="V184" i="15"/>
  <c r="V166" i="15"/>
  <c r="V173" i="15"/>
  <c r="V179" i="15"/>
  <c r="V176" i="15"/>
  <c r="V172" i="15"/>
  <c r="V177" i="15"/>
  <c r="V157" i="15"/>
  <c r="V167" i="15"/>
  <c r="V190" i="15"/>
  <c r="V168" i="15"/>
  <c r="V171" i="15"/>
  <c r="V188" i="15"/>
  <c r="V187" i="15"/>
  <c r="V155" i="15"/>
  <c r="V191" i="15"/>
  <c r="V180" i="15"/>
  <c r="V164" i="15"/>
  <c r="AE189" i="15"/>
  <c r="AE167" i="15"/>
  <c r="AE169" i="15"/>
  <c r="AE178" i="15"/>
  <c r="AE185" i="15"/>
  <c r="AE162" i="15"/>
  <c r="AE157" i="15"/>
  <c r="AE191" i="15"/>
  <c r="AE168" i="15"/>
  <c r="AE179" i="15"/>
  <c r="AE156" i="15"/>
  <c r="AE188" i="15"/>
  <c r="AE171" i="15"/>
  <c r="AE181" i="15"/>
  <c r="AE180" i="15"/>
  <c r="AE176" i="15"/>
  <c r="AE183" i="15"/>
  <c r="AE177" i="15"/>
  <c r="AE161" i="15"/>
  <c r="AE184" i="15"/>
  <c r="AE164" i="15"/>
  <c r="AE187" i="15"/>
  <c r="AE190" i="15"/>
  <c r="AE175" i="15"/>
  <c r="AE173" i="15"/>
  <c r="AE155" i="15"/>
  <c r="AE172" i="15"/>
  <c r="AE166" i="15"/>
  <c r="AE158" i="15"/>
  <c r="N181" i="15"/>
  <c r="N161" i="15"/>
  <c r="N179" i="15"/>
  <c r="N190" i="15"/>
  <c r="N177" i="15"/>
  <c r="N191" i="15"/>
  <c r="N157" i="15"/>
  <c r="N156" i="15"/>
  <c r="N173" i="15"/>
  <c r="N162" i="15"/>
  <c r="N176" i="15"/>
  <c r="N178" i="15"/>
  <c r="N172" i="15"/>
  <c r="N169" i="15"/>
  <c r="N187" i="15"/>
  <c r="N158" i="15"/>
  <c r="N164" i="15"/>
  <c r="N166" i="15"/>
  <c r="N188" i="15"/>
  <c r="N155" i="15"/>
  <c r="N175" i="15"/>
  <c r="N180" i="15"/>
  <c r="N185" i="15"/>
  <c r="N189" i="15"/>
  <c r="N168" i="15"/>
  <c r="N167" i="15"/>
  <c r="N171" i="15"/>
  <c r="N183" i="15"/>
  <c r="N170" i="15"/>
  <c r="N184" i="15"/>
  <c r="AA192" i="15"/>
  <c r="AA188" i="15"/>
  <c r="AA166" i="15"/>
  <c r="AM192" i="15"/>
  <c r="AM166" i="15"/>
  <c r="R181" i="15"/>
  <c r="R161" i="15"/>
  <c r="R183" i="15"/>
  <c r="R156" i="15"/>
  <c r="R173" i="15"/>
  <c r="R178" i="15"/>
  <c r="R175" i="15"/>
  <c r="R179" i="15"/>
  <c r="R177" i="15"/>
  <c r="R187" i="15"/>
  <c r="R169" i="15"/>
  <c r="R189" i="15"/>
  <c r="R185" i="15"/>
  <c r="R170" i="15"/>
  <c r="R164" i="15"/>
  <c r="R184" i="15"/>
  <c r="R176" i="15"/>
  <c r="R168" i="15"/>
  <c r="R172" i="15"/>
  <c r="R162" i="15"/>
  <c r="R167" i="15"/>
  <c r="R180" i="15"/>
  <c r="R157" i="15"/>
  <c r="R171" i="15"/>
  <c r="R158" i="15"/>
  <c r="R191" i="15"/>
  <c r="R155" i="15"/>
  <c r="R190" i="15"/>
  <c r="R166" i="15"/>
  <c r="R188" i="15"/>
  <c r="AM6" i="15"/>
  <c r="J77" i="15"/>
  <c r="J91" i="15"/>
  <c r="F56" i="15"/>
  <c r="F77" i="15"/>
  <c r="R91" i="15"/>
  <c r="AE91" i="15"/>
  <c r="N77" i="15"/>
  <c r="F91" i="15"/>
  <c r="V91" i="15"/>
  <c r="N91" i="15"/>
  <c r="R56" i="15"/>
  <c r="N56" i="15"/>
  <c r="AI77" i="15"/>
  <c r="V77" i="15"/>
  <c r="V56" i="15"/>
  <c r="AE77" i="15"/>
  <c r="AI91" i="15"/>
  <c r="AE56" i="15"/>
  <c r="AI56" i="15"/>
  <c r="R77" i="15"/>
  <c r="AA77" i="15"/>
  <c r="F129" i="15"/>
  <c r="R31" i="15"/>
  <c r="R33" i="15"/>
  <c r="N31" i="15"/>
  <c r="J31" i="15"/>
  <c r="F33" i="15"/>
  <c r="N33" i="15"/>
  <c r="F31" i="15"/>
  <c r="AA42" i="15"/>
  <c r="AA32" i="15"/>
  <c r="AA37" i="15"/>
  <c r="AA20" i="15"/>
  <c r="AA16" i="15"/>
  <c r="AA43" i="15"/>
  <c r="R17" i="15"/>
  <c r="F96" i="15"/>
  <c r="R28" i="15"/>
  <c r="AA19" i="15"/>
  <c r="AA34" i="15"/>
  <c r="AA18" i="15"/>
  <c r="AA9" i="15"/>
  <c r="AA26" i="15"/>
  <c r="F146" i="15"/>
  <c r="AA41" i="15"/>
  <c r="AA44" i="15"/>
  <c r="F115" i="15"/>
  <c r="N192" i="15"/>
  <c r="J23" i="15"/>
  <c r="F113" i="15"/>
  <c r="F97" i="15"/>
  <c r="F135" i="15"/>
  <c r="J13" i="15"/>
  <c r="AA24" i="15"/>
  <c r="AA38" i="15"/>
  <c r="AA10" i="15"/>
  <c r="AA28" i="15"/>
  <c r="AI84" i="15"/>
  <c r="AI59" i="15"/>
  <c r="AI13" i="15"/>
  <c r="AI113" i="15"/>
  <c r="V68" i="15"/>
  <c r="AI134" i="15"/>
  <c r="F116" i="15"/>
  <c r="R13" i="15"/>
  <c r="N64" i="15"/>
  <c r="R42" i="15"/>
  <c r="R34" i="15"/>
  <c r="AA25" i="15"/>
  <c r="AA8" i="15"/>
  <c r="N95" i="15"/>
  <c r="N54" i="15"/>
  <c r="N96" i="15"/>
  <c r="F128" i="15"/>
  <c r="AA21" i="15"/>
  <c r="AI61" i="15"/>
  <c r="F101" i="15"/>
  <c r="AI60" i="15"/>
  <c r="F62" i="15"/>
  <c r="F121" i="15"/>
  <c r="F133" i="15"/>
  <c r="F111" i="15"/>
  <c r="AI96" i="15"/>
  <c r="F89" i="15"/>
  <c r="AI101" i="15"/>
  <c r="F137" i="15"/>
  <c r="N108" i="15"/>
  <c r="F140" i="15"/>
  <c r="F130" i="15"/>
  <c r="F102" i="15"/>
  <c r="F142" i="15"/>
  <c r="AI129" i="15"/>
  <c r="AI122" i="15"/>
  <c r="AI136" i="15"/>
  <c r="AI135" i="15"/>
  <c r="R8" i="15"/>
  <c r="AI116" i="15"/>
  <c r="AI68" i="15"/>
  <c r="AI75" i="15"/>
  <c r="R12" i="15"/>
  <c r="R23" i="15"/>
  <c r="R32" i="15"/>
  <c r="V135" i="15"/>
  <c r="AI89" i="15"/>
  <c r="R19" i="15"/>
  <c r="V81" i="15"/>
  <c r="AI108" i="15"/>
  <c r="R10" i="15"/>
  <c r="AI110" i="15"/>
  <c r="AA40" i="15"/>
  <c r="AI99" i="15"/>
  <c r="R15" i="15"/>
  <c r="AI146" i="15"/>
  <c r="V6" i="15"/>
  <c r="R71" i="15"/>
  <c r="AI54" i="15"/>
  <c r="F99" i="15"/>
  <c r="AA15" i="15"/>
  <c r="AI58" i="15"/>
  <c r="AI117" i="15"/>
  <c r="R62" i="15"/>
  <c r="R24" i="15"/>
  <c r="AI93" i="15"/>
  <c r="AI57" i="15"/>
  <c r="V146" i="15"/>
  <c r="AI88" i="15"/>
  <c r="AI72" i="15"/>
  <c r="R38" i="15"/>
  <c r="AI128" i="15"/>
  <c r="R29" i="15"/>
  <c r="AI133" i="15"/>
  <c r="AA12" i="15"/>
  <c r="R37" i="15"/>
  <c r="AA39" i="15"/>
  <c r="AI120" i="15"/>
  <c r="N7" i="15"/>
  <c r="N12" i="15"/>
  <c r="AE97" i="15"/>
  <c r="F24" i="15"/>
  <c r="F64" i="15"/>
  <c r="V82" i="15"/>
  <c r="F84" i="15"/>
  <c r="F144" i="15"/>
  <c r="V116" i="15"/>
  <c r="N21" i="15"/>
  <c r="F82" i="15"/>
  <c r="F70" i="15"/>
  <c r="F100" i="15"/>
  <c r="N76" i="15"/>
  <c r="F136" i="15"/>
  <c r="F76" i="15"/>
  <c r="N18" i="15"/>
  <c r="AI25" i="15"/>
  <c r="J27" i="15"/>
  <c r="F147" i="15"/>
  <c r="AA119" i="15"/>
  <c r="F145" i="15"/>
  <c r="F54" i="15"/>
  <c r="N139" i="15"/>
  <c r="F27" i="15"/>
  <c r="F63" i="15"/>
  <c r="F59" i="15"/>
  <c r="R41" i="15"/>
  <c r="N99" i="15"/>
  <c r="F92" i="15"/>
  <c r="N78" i="15"/>
  <c r="AE73" i="15"/>
  <c r="P194" i="15"/>
  <c r="F60" i="15"/>
  <c r="R7" i="15"/>
  <c r="AA76" i="15"/>
  <c r="N137" i="15"/>
  <c r="F119" i="15"/>
  <c r="N25" i="15"/>
  <c r="AE117" i="15"/>
  <c r="F88" i="15"/>
  <c r="AE126" i="15"/>
  <c r="F74" i="15"/>
  <c r="AE94" i="15"/>
  <c r="R27" i="15"/>
  <c r="V107" i="15"/>
  <c r="J7" i="15"/>
  <c r="N116" i="15"/>
  <c r="F90" i="15"/>
  <c r="F123" i="15"/>
  <c r="N147" i="15"/>
  <c r="AE116" i="15"/>
  <c r="F94" i="15"/>
  <c r="F109" i="15"/>
  <c r="AE147" i="15"/>
  <c r="AA128" i="15"/>
  <c r="V117" i="15"/>
  <c r="N42" i="15"/>
  <c r="V108" i="15"/>
  <c r="V79" i="15"/>
  <c r="V67" i="15"/>
  <c r="N24" i="15"/>
  <c r="N9" i="15"/>
  <c r="V71" i="15"/>
  <c r="AE28" i="15"/>
  <c r="V57" i="15"/>
  <c r="AA90" i="15"/>
  <c r="N68" i="15"/>
  <c r="V142" i="15"/>
  <c r="V96" i="15"/>
  <c r="V85" i="15"/>
  <c r="V92" i="15"/>
  <c r="J90" i="15"/>
  <c r="V139" i="15"/>
  <c r="N117" i="15"/>
  <c r="V64" i="15"/>
  <c r="V138" i="15"/>
  <c r="V88" i="15"/>
  <c r="V53" i="15"/>
  <c r="V76" i="15"/>
  <c r="V102" i="15"/>
  <c r="N15" i="15"/>
  <c r="N37" i="15"/>
  <c r="V78" i="15"/>
  <c r="N124" i="15"/>
  <c r="V126" i="15"/>
  <c r="V136" i="15"/>
  <c r="AA107" i="15"/>
  <c r="V147" i="15"/>
  <c r="V54" i="15"/>
  <c r="V73" i="15"/>
  <c r="V94" i="15"/>
  <c r="R90" i="15"/>
  <c r="V70" i="15"/>
  <c r="V90" i="15"/>
  <c r="N39" i="15"/>
  <c r="N38" i="15"/>
  <c r="V137" i="15"/>
  <c r="F68" i="15"/>
  <c r="N89" i="15"/>
  <c r="V109" i="15"/>
  <c r="V100" i="15"/>
  <c r="V120" i="15"/>
  <c r="V114" i="15"/>
  <c r="V65" i="15"/>
  <c r="V93" i="15"/>
  <c r="N36" i="15"/>
  <c r="F118" i="15"/>
  <c r="F104" i="15"/>
  <c r="F65" i="15"/>
  <c r="F85" i="15"/>
  <c r="V115" i="15"/>
  <c r="V97" i="15"/>
  <c r="J39" i="15"/>
  <c r="N29" i="15"/>
  <c r="N129" i="15"/>
  <c r="N10" i="15"/>
  <c r="N32" i="15"/>
  <c r="V58" i="15"/>
  <c r="V101" i="15"/>
  <c r="V72" i="15"/>
  <c r="N20" i="15"/>
  <c r="V124" i="15"/>
  <c r="V119" i="15"/>
  <c r="V105" i="15"/>
  <c r="V89" i="15"/>
  <c r="V113" i="15"/>
  <c r="N26" i="15"/>
  <c r="N27" i="15"/>
  <c r="V131" i="15"/>
  <c r="V140" i="15"/>
  <c r="V55" i="15"/>
  <c r="V144" i="15"/>
  <c r="N122" i="15"/>
  <c r="AA75" i="15"/>
  <c r="V112" i="15"/>
  <c r="N65" i="15"/>
  <c r="AI53" i="15"/>
  <c r="N8" i="15"/>
  <c r="AE85" i="15"/>
  <c r="V130" i="15"/>
  <c r="V145" i="15"/>
  <c r="N130" i="15"/>
  <c r="V69" i="15"/>
  <c r="N134" i="15"/>
  <c r="V127" i="15"/>
  <c r="V123" i="15"/>
  <c r="V87" i="15"/>
  <c r="N6" i="15"/>
  <c r="N44" i="15"/>
  <c r="N136" i="15"/>
  <c r="F120" i="15"/>
  <c r="V110" i="15"/>
  <c r="N101" i="15"/>
  <c r="V60" i="15"/>
  <c r="AE25" i="15"/>
  <c r="V134" i="15"/>
  <c r="AI111" i="15"/>
  <c r="AA58" i="15"/>
  <c r="V59" i="15"/>
  <c r="AA73" i="15"/>
  <c r="N19" i="15"/>
  <c r="F87" i="15"/>
  <c r="F138" i="15"/>
  <c r="N135" i="15"/>
  <c r="V86" i="15"/>
  <c r="J42" i="15"/>
  <c r="N102" i="15"/>
  <c r="J8" i="15"/>
  <c r="AA106" i="15"/>
  <c r="AI124" i="15"/>
  <c r="AA7" i="15"/>
  <c r="V61" i="15"/>
  <c r="AI64" i="15"/>
  <c r="N34" i="15"/>
  <c r="N28" i="15"/>
  <c r="N62" i="15"/>
  <c r="AE84" i="15"/>
  <c r="AA63" i="15"/>
  <c r="AA134" i="15"/>
  <c r="AE64" i="15"/>
  <c r="J80" i="15"/>
  <c r="N73" i="15"/>
  <c r="AE114" i="15"/>
  <c r="AE123" i="15"/>
  <c r="J130" i="15"/>
  <c r="AA88" i="15"/>
  <c r="N138" i="15"/>
  <c r="AE122" i="15"/>
  <c r="AE92" i="15"/>
  <c r="AA89" i="15"/>
  <c r="AA118" i="15"/>
  <c r="AE111" i="15"/>
  <c r="AE121" i="15"/>
  <c r="N92" i="15"/>
  <c r="AA78" i="15"/>
  <c r="AA80" i="15"/>
  <c r="AE113" i="15"/>
  <c r="AE74" i="15"/>
  <c r="AE78" i="15"/>
  <c r="J54" i="15"/>
  <c r="AA60" i="15"/>
  <c r="AE140" i="15"/>
  <c r="N106" i="15"/>
  <c r="AE55" i="15"/>
  <c r="N55" i="15"/>
  <c r="AA112" i="15"/>
  <c r="AE86" i="15"/>
  <c r="AI18" i="15"/>
  <c r="AE71" i="15"/>
  <c r="N79" i="15"/>
  <c r="F53" i="15"/>
  <c r="AE110" i="15"/>
  <c r="AE88" i="15"/>
  <c r="AE68" i="15"/>
  <c r="AE61" i="15"/>
  <c r="AA67" i="15"/>
  <c r="AA87" i="15"/>
  <c r="AE76" i="15"/>
  <c r="AA54" i="15"/>
  <c r="AI40" i="15"/>
  <c r="R44" i="15"/>
  <c r="AE75" i="15"/>
  <c r="AE118" i="15"/>
  <c r="AE134" i="15"/>
  <c r="AI192" i="15"/>
  <c r="AE81" i="15"/>
  <c r="AA70" i="15"/>
  <c r="N87" i="15"/>
  <c r="AE95" i="15"/>
  <c r="AE127" i="15"/>
  <c r="AE96" i="15"/>
  <c r="AE93" i="15"/>
  <c r="AE58" i="15"/>
  <c r="AE67" i="15"/>
  <c r="AE138" i="15"/>
  <c r="AE70" i="15"/>
  <c r="AE69" i="15"/>
  <c r="AA79" i="15"/>
  <c r="AA139" i="15"/>
  <c r="AA96" i="15"/>
  <c r="F55" i="15"/>
  <c r="AE83" i="15"/>
  <c r="N115" i="15"/>
  <c r="R59" i="15"/>
  <c r="AE100" i="15"/>
  <c r="AE101" i="15"/>
  <c r="AE142" i="15"/>
  <c r="N94" i="15"/>
  <c r="J119" i="15"/>
  <c r="AE59" i="15"/>
  <c r="AA146" i="15"/>
  <c r="AA117" i="15"/>
  <c r="AA94" i="15"/>
  <c r="J41" i="15"/>
  <c r="F81" i="15"/>
  <c r="AE144" i="15"/>
  <c r="AE112" i="15"/>
  <c r="V80" i="15"/>
  <c r="V84" i="15"/>
  <c r="AE79" i="15"/>
  <c r="AE115" i="15"/>
  <c r="AE107" i="15"/>
  <c r="N146" i="15"/>
  <c r="R39" i="15"/>
  <c r="AA124" i="15"/>
  <c r="N131" i="15"/>
  <c r="V74" i="15"/>
  <c r="F78" i="15"/>
  <c r="V75" i="15"/>
  <c r="AE146" i="15"/>
  <c r="AA122" i="15"/>
  <c r="AA64" i="15"/>
  <c r="AE108" i="15"/>
  <c r="N123" i="15"/>
  <c r="N109" i="15"/>
  <c r="AE63" i="15"/>
  <c r="N107" i="15"/>
  <c r="J78" i="15"/>
  <c r="AE136" i="15"/>
  <c r="AA101" i="15"/>
  <c r="AA62" i="15"/>
  <c r="AA98" i="15"/>
  <c r="F126" i="15"/>
  <c r="F72" i="15"/>
  <c r="F114" i="15"/>
  <c r="V106" i="15"/>
  <c r="F139" i="15"/>
  <c r="N17" i="15"/>
  <c r="N58" i="15"/>
  <c r="AE130" i="15"/>
  <c r="AE53" i="15"/>
  <c r="AA81" i="15"/>
  <c r="AE109" i="15"/>
  <c r="AE129" i="15"/>
  <c r="N70" i="15"/>
  <c r="N126" i="15"/>
  <c r="AE54" i="15"/>
  <c r="AE80" i="15"/>
  <c r="N105" i="15"/>
  <c r="N67" i="15"/>
  <c r="J28" i="15"/>
  <c r="AE119" i="15"/>
  <c r="AE98" i="15"/>
  <c r="AS194" i="15"/>
  <c r="F106" i="15"/>
  <c r="N98" i="15"/>
  <c r="F98" i="15"/>
  <c r="J43" i="15"/>
  <c r="AI85" i="15"/>
  <c r="AE104" i="15"/>
  <c r="AI6" i="15"/>
  <c r="V62" i="15"/>
  <c r="AA74" i="15"/>
  <c r="AA23" i="15"/>
  <c r="AA13" i="15"/>
  <c r="F67" i="15"/>
  <c r="V63" i="15"/>
  <c r="V111" i="15"/>
  <c r="N113" i="15"/>
  <c r="V128" i="15"/>
  <c r="R76" i="15"/>
  <c r="R89" i="15"/>
  <c r="R110" i="15"/>
  <c r="R79" i="15"/>
  <c r="R72" i="15"/>
  <c r="AI102" i="15"/>
  <c r="R64" i="15"/>
  <c r="R93" i="15"/>
  <c r="R63" i="15"/>
  <c r="J97" i="15"/>
  <c r="R106" i="15"/>
  <c r="R83" i="15"/>
  <c r="R122" i="15"/>
  <c r="R113" i="15"/>
  <c r="R135" i="15"/>
  <c r="J96" i="15"/>
  <c r="R124" i="15"/>
  <c r="R129" i="15"/>
  <c r="R139" i="15"/>
  <c r="R86" i="15"/>
  <c r="R123" i="15"/>
  <c r="R65" i="15"/>
  <c r="R133" i="15"/>
  <c r="N75" i="15"/>
  <c r="N121" i="15"/>
  <c r="R119" i="15"/>
  <c r="R140" i="15"/>
  <c r="R95" i="15"/>
  <c r="AI104" i="15"/>
  <c r="AI119" i="15"/>
  <c r="AE43" i="15"/>
  <c r="AI70" i="15"/>
  <c r="N120" i="15"/>
  <c r="R146" i="15"/>
  <c r="R121" i="15"/>
  <c r="R69" i="15"/>
  <c r="J81" i="15"/>
  <c r="AI121" i="15"/>
  <c r="R68" i="15"/>
  <c r="R81" i="15"/>
  <c r="AI98" i="15"/>
  <c r="AI71" i="15"/>
  <c r="AI94" i="15"/>
  <c r="AI130" i="15"/>
  <c r="AI82" i="15"/>
  <c r="F134" i="15"/>
  <c r="N104" i="15"/>
  <c r="N112" i="15"/>
  <c r="N84" i="15"/>
  <c r="N119" i="15"/>
  <c r="R96" i="15"/>
  <c r="AE24" i="15"/>
  <c r="R80" i="15"/>
  <c r="R97" i="15"/>
  <c r="AI115" i="15"/>
  <c r="R60" i="15"/>
  <c r="AI112" i="15"/>
  <c r="AI74" i="15"/>
  <c r="J99" i="15"/>
  <c r="N100" i="15"/>
  <c r="R111" i="15"/>
  <c r="F117" i="15"/>
  <c r="AE135" i="15"/>
  <c r="R107" i="15"/>
  <c r="R105" i="15"/>
  <c r="AT194" i="15"/>
  <c r="AI139" i="15"/>
  <c r="AI109" i="15"/>
  <c r="F32" i="15"/>
  <c r="AI87" i="15"/>
  <c r="R67" i="15"/>
  <c r="N110" i="15"/>
  <c r="N88" i="15"/>
  <c r="AE131" i="15"/>
  <c r="AE89" i="15"/>
  <c r="R102" i="15"/>
  <c r="R115" i="15"/>
  <c r="AI83" i="15"/>
  <c r="AI95" i="15"/>
  <c r="AI140" i="15"/>
  <c r="F17" i="15"/>
  <c r="F112" i="15"/>
  <c r="F75" i="15"/>
  <c r="N61" i="15"/>
  <c r="N63" i="15"/>
  <c r="N114" i="15"/>
  <c r="AI127" i="15"/>
  <c r="N23" i="15"/>
  <c r="N53" i="15"/>
  <c r="V129" i="15"/>
  <c r="N85" i="15"/>
  <c r="R145" i="15"/>
  <c r="J137" i="15"/>
  <c r="J71" i="15"/>
  <c r="R114" i="15"/>
  <c r="AI138" i="15"/>
  <c r="R55" i="15"/>
  <c r="R78" i="15"/>
  <c r="AI142" i="15"/>
  <c r="AI144" i="15"/>
  <c r="N144" i="15"/>
  <c r="F110" i="15"/>
  <c r="N60" i="15"/>
  <c r="AE137" i="15"/>
  <c r="R70" i="15"/>
  <c r="R73" i="15"/>
  <c r="AE87" i="15"/>
  <c r="AE124" i="15"/>
  <c r="N128" i="15"/>
  <c r="N127" i="15"/>
  <c r="N71" i="15"/>
  <c r="R85" i="15"/>
  <c r="AI97" i="15"/>
  <c r="R87" i="15"/>
  <c r="R137" i="15"/>
  <c r="R192" i="15"/>
  <c r="AI63" i="15"/>
  <c r="AI92" i="15"/>
  <c r="F122" i="15"/>
  <c r="F107" i="15"/>
  <c r="F61" i="15"/>
  <c r="N13" i="15"/>
  <c r="R134" i="15"/>
  <c r="F58" i="15"/>
  <c r="V133" i="15"/>
  <c r="N72" i="15"/>
  <c r="V83" i="15"/>
  <c r="V121" i="15"/>
  <c r="AE128" i="15"/>
  <c r="AE105" i="15"/>
  <c r="AE102" i="15"/>
  <c r="N86" i="15"/>
  <c r="AI106" i="15"/>
  <c r="AI114" i="15"/>
  <c r="AI78" i="15"/>
  <c r="R136" i="15"/>
  <c r="R147" i="15"/>
  <c r="AE29" i="15"/>
  <c r="AI147" i="15"/>
  <c r="AI107" i="15"/>
  <c r="F95" i="15"/>
  <c r="AI90" i="15"/>
  <c r="F124" i="15"/>
  <c r="N35" i="15"/>
  <c r="N133" i="15"/>
  <c r="N57" i="15"/>
  <c r="V104" i="15"/>
  <c r="F69" i="15"/>
  <c r="N81" i="15"/>
  <c r="V118" i="15"/>
  <c r="N118" i="15"/>
  <c r="R130" i="15"/>
  <c r="V95" i="15"/>
  <c r="AE65" i="15"/>
  <c r="R58" i="15"/>
  <c r="R92" i="15"/>
  <c r="AN194" i="15"/>
  <c r="N142" i="15"/>
  <c r="N82" i="15"/>
  <c r="F127" i="15"/>
  <c r="J18" i="15"/>
  <c r="J120" i="15"/>
  <c r="AI73" i="15"/>
  <c r="R144" i="15"/>
  <c r="R75" i="15"/>
  <c r="J105" i="15"/>
  <c r="AI79" i="15"/>
  <c r="AI118" i="15"/>
  <c r="F131" i="15"/>
  <c r="AI100" i="15"/>
  <c r="F71" i="15"/>
  <c r="N43" i="15"/>
  <c r="R104" i="15"/>
  <c r="AE139" i="15"/>
  <c r="N140" i="15"/>
  <c r="AE62" i="15"/>
  <c r="N80" i="15"/>
  <c r="AE90" i="15"/>
  <c r="R88" i="15"/>
  <c r="V98" i="15"/>
  <c r="R94" i="15"/>
  <c r="R54" i="15"/>
  <c r="R99" i="15"/>
  <c r="R84" i="15"/>
  <c r="J88" i="15"/>
  <c r="R142" i="15"/>
  <c r="AI123" i="15"/>
  <c r="J107" i="15"/>
  <c r="R82" i="15"/>
  <c r="R126" i="15"/>
  <c r="AE9" i="15"/>
  <c r="AI105" i="15"/>
  <c r="AI69" i="15"/>
  <c r="AI126" i="15"/>
  <c r="AI81" i="15"/>
  <c r="N41" i="15"/>
  <c r="F86" i="15"/>
  <c r="F79" i="15"/>
  <c r="AI55" i="15"/>
  <c r="J16" i="15"/>
  <c r="N97" i="15"/>
  <c r="F105" i="15"/>
  <c r="N111" i="15"/>
  <c r="V99" i="15"/>
  <c r="N74" i="15"/>
  <c r="N83" i="15"/>
  <c r="F83" i="15"/>
  <c r="AI62" i="15"/>
  <c r="R98" i="15"/>
  <c r="R131" i="15"/>
  <c r="R118" i="15"/>
  <c r="R112" i="15"/>
  <c r="J110" i="15"/>
  <c r="R109" i="15"/>
  <c r="N90" i="15"/>
  <c r="J101" i="15"/>
  <c r="N69" i="15"/>
  <c r="F73" i="15"/>
  <c r="J38" i="15"/>
  <c r="AI80" i="15"/>
  <c r="AI131" i="15"/>
  <c r="R101" i="15"/>
  <c r="R108" i="15"/>
  <c r="AI137" i="15"/>
  <c r="AI67" i="15"/>
  <c r="AI76" i="15"/>
  <c r="F57" i="15"/>
  <c r="N40" i="15"/>
  <c r="J34" i="15"/>
  <c r="AI65" i="15"/>
  <c r="N145" i="15"/>
  <c r="R61" i="15"/>
  <c r="AE72" i="15"/>
  <c r="F108" i="15"/>
  <c r="F80" i="15"/>
  <c r="AE57" i="15"/>
  <c r="R138" i="15"/>
  <c r="R128" i="15"/>
  <c r="R116" i="15"/>
  <c r="AI145" i="15"/>
  <c r="R117" i="15"/>
  <c r="R127" i="15"/>
  <c r="R100" i="15"/>
  <c r="R120" i="15"/>
  <c r="N59" i="15"/>
  <c r="AE145" i="15"/>
  <c r="AE120" i="15"/>
  <c r="AE99" i="15"/>
  <c r="AE82" i="15"/>
  <c r="R53" i="15"/>
  <c r="AE133" i="15"/>
  <c r="R57" i="15"/>
  <c r="V36" i="15"/>
  <c r="AW194" i="15"/>
  <c r="R20" i="15"/>
  <c r="J63" i="15"/>
  <c r="J86" i="15"/>
  <c r="J134" i="15"/>
  <c r="R25" i="15"/>
  <c r="R35" i="15"/>
  <c r="R40" i="15"/>
  <c r="J12" i="15"/>
  <c r="V12" i="15"/>
  <c r="V7" i="15"/>
  <c r="J58" i="15"/>
  <c r="R9" i="15"/>
  <c r="AI15" i="15"/>
  <c r="J53" i="15"/>
  <c r="V32" i="15"/>
  <c r="V43" i="15"/>
  <c r="R18" i="15"/>
  <c r="V16" i="15"/>
  <c r="J35" i="15"/>
  <c r="J36" i="15"/>
  <c r="J26" i="15"/>
  <c r="J10" i="15"/>
  <c r="J44" i="15"/>
  <c r="J37" i="15"/>
  <c r="J17" i="15"/>
  <c r="R6" i="15"/>
  <c r="V17" i="15"/>
  <c r="J83" i="15"/>
  <c r="J94" i="15"/>
  <c r="R43" i="15"/>
  <c r="J114" i="15"/>
  <c r="J62" i="15"/>
  <c r="J29" i="15"/>
  <c r="J40" i="15"/>
  <c r="AP194" i="15"/>
  <c r="J55" i="15"/>
  <c r="J92" i="15"/>
  <c r="R21" i="15"/>
  <c r="J122" i="15"/>
  <c r="R36" i="15"/>
  <c r="J20" i="15"/>
  <c r="R26" i="15"/>
  <c r="J135" i="15"/>
  <c r="AU194" i="15"/>
  <c r="Y194" i="15" s="1"/>
  <c r="J73" i="15"/>
  <c r="J9" i="15"/>
  <c r="J25" i="15"/>
  <c r="J19" i="15"/>
  <c r="J145" i="15"/>
  <c r="AA68" i="15"/>
  <c r="AI41" i="15"/>
  <c r="J24" i="15"/>
  <c r="J21" i="15"/>
  <c r="J15" i="15"/>
  <c r="V37" i="15"/>
  <c r="J124" i="15"/>
  <c r="AA116" i="15"/>
  <c r="J144" i="15"/>
  <c r="J59" i="15"/>
  <c r="AI43" i="15"/>
  <c r="J108" i="15"/>
  <c r="J95" i="15"/>
  <c r="J6" i="15"/>
  <c r="V192" i="15"/>
  <c r="AE23" i="15"/>
  <c r="AI21" i="15"/>
  <c r="AQ194" i="15"/>
  <c r="H194" i="15" s="1"/>
  <c r="AR194" i="15"/>
  <c r="AE39" i="15"/>
  <c r="AE10" i="15"/>
  <c r="D194" i="15"/>
  <c r="J68" i="15"/>
  <c r="J65" i="15"/>
  <c r="AA110" i="15"/>
  <c r="AA145" i="15"/>
  <c r="AA135" i="15"/>
  <c r="AA115" i="15"/>
  <c r="AA123" i="15"/>
  <c r="AA142" i="15"/>
  <c r="AA138" i="15"/>
  <c r="AA111" i="15"/>
  <c r="AA104" i="15"/>
  <c r="AA84" i="15"/>
  <c r="AA53" i="15"/>
  <c r="AA133" i="15"/>
  <c r="AA129" i="15"/>
  <c r="AA121" i="15"/>
  <c r="AA100" i="15"/>
  <c r="AA69" i="15"/>
  <c r="AA109" i="15"/>
  <c r="AA120" i="15"/>
  <c r="AA136" i="15"/>
  <c r="AA114" i="15"/>
  <c r="AA61" i="15"/>
  <c r="AA57" i="15"/>
  <c r="AA130" i="15"/>
  <c r="AA83" i="15"/>
  <c r="AA126" i="15"/>
  <c r="AA108" i="15"/>
  <c r="AA92" i="15"/>
  <c r="AA95" i="15"/>
  <c r="AA85" i="15"/>
  <c r="AA86" i="15"/>
  <c r="AA59" i="15"/>
  <c r="AA140" i="15"/>
  <c r="AA113" i="15"/>
  <c r="AA147" i="15"/>
  <c r="AA131" i="15"/>
  <c r="AA105" i="15"/>
  <c r="AA99" i="15"/>
  <c r="AA102" i="15"/>
  <c r="AA65" i="15"/>
  <c r="AA127" i="15"/>
  <c r="AA144" i="15"/>
  <c r="AA137" i="15"/>
  <c r="AA93" i="15"/>
  <c r="AA55" i="15"/>
  <c r="J76" i="15"/>
  <c r="J112" i="15"/>
  <c r="V42" i="15"/>
  <c r="AI39" i="15"/>
  <c r="AI34" i="15"/>
  <c r="AI29" i="15"/>
  <c r="AI24" i="15"/>
  <c r="AI19" i="15"/>
  <c r="AI9" i="15"/>
  <c r="AI37" i="15"/>
  <c r="AI7" i="15"/>
  <c r="AI44" i="15"/>
  <c r="AI42" i="15"/>
  <c r="AI36" i="15"/>
  <c r="AI10" i="15"/>
  <c r="AI16" i="15"/>
  <c r="AI32" i="15"/>
  <c r="AI27" i="15"/>
  <c r="AI26" i="15"/>
  <c r="F21" i="15"/>
  <c r="F36" i="15"/>
  <c r="F42" i="15"/>
  <c r="F39" i="15"/>
  <c r="F41" i="15"/>
  <c r="F28" i="15"/>
  <c r="F20" i="15"/>
  <c r="F9" i="15"/>
  <c r="F40" i="15"/>
  <c r="F16" i="15"/>
  <c r="F44" i="15"/>
  <c r="F35" i="15"/>
  <c r="F38" i="15"/>
  <c r="F26" i="15"/>
  <c r="F18" i="15"/>
  <c r="F10" i="15"/>
  <c r="F29" i="15"/>
  <c r="F15" i="15"/>
  <c r="F43" i="15"/>
  <c r="F13" i="15"/>
  <c r="F6" i="15"/>
  <c r="F25" i="15"/>
  <c r="AI17" i="15"/>
  <c r="F8" i="15"/>
  <c r="AE35" i="15"/>
  <c r="J147" i="15"/>
  <c r="J136" i="15"/>
  <c r="J85" i="15"/>
  <c r="J57" i="15"/>
  <c r="J138" i="15"/>
  <c r="J115" i="15"/>
  <c r="J104" i="15"/>
  <c r="J87" i="15"/>
  <c r="J84" i="15"/>
  <c r="J70" i="15"/>
  <c r="J146" i="15"/>
  <c r="J111" i="15"/>
  <c r="J106" i="15"/>
  <c r="J116" i="15"/>
  <c r="J82" i="15"/>
  <c r="J126" i="15"/>
  <c r="J121" i="15"/>
  <c r="J142" i="15"/>
  <c r="J72" i="15"/>
  <c r="J128" i="15"/>
  <c r="J60" i="15"/>
  <c r="J102" i="15"/>
  <c r="J118" i="15"/>
  <c r="J93" i="15"/>
  <c r="J127" i="15"/>
  <c r="J98" i="15"/>
  <c r="J109" i="15"/>
  <c r="J133" i="15"/>
  <c r="J131" i="15"/>
  <c r="J123" i="15"/>
  <c r="J100" i="15"/>
  <c r="J69" i="15"/>
  <c r="J67" i="15"/>
  <c r="J61" i="15"/>
  <c r="J113" i="15"/>
  <c r="J140" i="15"/>
  <c r="J117" i="15"/>
  <c r="J75" i="15"/>
  <c r="J74" i="15"/>
  <c r="V41" i="15"/>
  <c r="J64" i="15"/>
  <c r="F23" i="15"/>
  <c r="AI38" i="15"/>
  <c r="AG194" i="15"/>
  <c r="J89" i="15"/>
  <c r="AA72" i="15"/>
  <c r="AE192" i="15"/>
  <c r="AE13" i="15"/>
  <c r="AI23" i="15"/>
  <c r="AX194" i="15"/>
  <c r="AK194" i="15" s="1"/>
  <c r="F7" i="15"/>
  <c r="AA82" i="15"/>
  <c r="AA71" i="15"/>
  <c r="AC194" i="15"/>
  <c r="L194" i="15"/>
  <c r="AE44" i="15"/>
  <c r="AE7" i="15"/>
  <c r="AE16" i="15"/>
  <c r="AE19" i="15"/>
  <c r="AE21" i="15"/>
  <c r="AE38" i="15"/>
  <c r="AE26" i="15"/>
  <c r="AE17" i="15"/>
  <c r="AE6" i="15"/>
  <c r="AE37" i="15"/>
  <c r="AE42" i="15"/>
  <c r="AE41" i="15"/>
  <c r="AE32" i="15"/>
  <c r="AE15" i="15"/>
  <c r="AE12" i="15"/>
  <c r="AE27" i="15"/>
  <c r="AE8" i="15"/>
  <c r="AE18" i="15"/>
  <c r="AE36" i="15"/>
  <c r="AM147" i="15"/>
  <c r="AM99" i="15"/>
  <c r="AI12" i="15"/>
  <c r="AE40" i="15"/>
  <c r="AE34" i="15"/>
  <c r="AI35" i="15"/>
  <c r="AV194" i="15"/>
  <c r="AI28" i="15"/>
  <c r="F34" i="15"/>
  <c r="V44" i="15"/>
  <c r="V20" i="15"/>
  <c r="V35" i="15"/>
  <c r="V29" i="15"/>
  <c r="V40" i="15"/>
  <c r="V39" i="15"/>
  <c r="V15" i="15"/>
  <c r="V34" i="15"/>
  <c r="V26" i="15"/>
  <c r="V8" i="15"/>
  <c r="V9" i="15"/>
  <c r="V23" i="15"/>
  <c r="V28" i="15"/>
  <c r="V21" i="15"/>
  <c r="V27" i="15"/>
  <c r="V19" i="15"/>
  <c r="V10" i="15"/>
  <c r="V25" i="15"/>
  <c r="V24" i="15"/>
  <c r="V38" i="15"/>
  <c r="V13" i="15"/>
  <c r="AI8" i="15"/>
  <c r="F37" i="15"/>
  <c r="F19" i="15"/>
  <c r="T194" i="15"/>
  <c r="J129" i="15"/>
  <c r="J139" i="15"/>
  <c r="A195" i="14" l="1"/>
  <c r="A149" i="14"/>
  <c r="S148" i="14"/>
  <c r="D148" i="14"/>
  <c r="S147" i="14"/>
  <c r="S146" i="14"/>
  <c r="D146" i="14"/>
  <c r="D144" i="14"/>
  <c r="S143" i="14"/>
  <c r="D143" i="14"/>
  <c r="S141" i="14"/>
  <c r="D141" i="14"/>
  <c r="H139" i="14"/>
  <c r="D139" i="14"/>
  <c r="S138" i="14"/>
  <c r="D138" i="14"/>
  <c r="H137" i="14"/>
  <c r="S136" i="14"/>
  <c r="D136" i="14"/>
  <c r="V135" i="14"/>
  <c r="D135" i="14"/>
  <c r="D134" i="14"/>
  <c r="S133" i="14"/>
  <c r="D133" i="14"/>
  <c r="S132" i="14"/>
  <c r="D131" i="14"/>
  <c r="D130" i="14"/>
  <c r="H129" i="14"/>
  <c r="D129" i="14"/>
  <c r="S128" i="14"/>
  <c r="H128" i="14"/>
  <c r="D128" i="14"/>
  <c r="S126" i="14"/>
  <c r="D125" i="14"/>
  <c r="S123" i="14"/>
  <c r="D123" i="14"/>
  <c r="S122" i="14"/>
  <c r="D122" i="14"/>
  <c r="S121" i="14"/>
  <c r="S118" i="14"/>
  <c r="D118" i="14"/>
  <c r="S117" i="14"/>
  <c r="V116" i="14"/>
  <c r="V115" i="14"/>
  <c r="H115" i="14"/>
  <c r="D115" i="14"/>
  <c r="D114" i="14"/>
  <c r="S113" i="14"/>
  <c r="H113" i="14"/>
  <c r="D113" i="14"/>
  <c r="S112" i="14"/>
  <c r="H112" i="14"/>
  <c r="D112" i="14"/>
  <c r="S111" i="14"/>
  <c r="D111" i="14"/>
  <c r="S106" i="14"/>
  <c r="D106" i="14"/>
  <c r="D105" i="14"/>
  <c r="S103" i="14"/>
  <c r="S102" i="14"/>
  <c r="H102" i="14"/>
  <c r="S101" i="14"/>
  <c r="D99" i="14"/>
  <c r="S98" i="14"/>
  <c r="V96" i="14"/>
  <c r="Z96" i="14" s="1"/>
  <c r="H96" i="14"/>
  <c r="S94" i="14"/>
  <c r="H94" i="14"/>
  <c r="D94" i="14"/>
  <c r="S93" i="14"/>
  <c r="D93" i="14"/>
  <c r="V92" i="14"/>
  <c r="X92" i="14" s="1"/>
  <c r="S90" i="14"/>
  <c r="D88" i="14"/>
  <c r="D87" i="14"/>
  <c r="S85" i="14"/>
  <c r="D85" i="14"/>
  <c r="H84" i="14"/>
  <c r="V83" i="14"/>
  <c r="Z83" i="14" s="1"/>
  <c r="S83" i="14"/>
  <c r="D83" i="14"/>
  <c r="D82" i="14"/>
  <c r="D81" i="14"/>
  <c r="D78" i="14"/>
  <c r="V77" i="14"/>
  <c r="H75" i="14"/>
  <c r="V75" i="14"/>
  <c r="Z75" i="14" s="1"/>
  <c r="D74" i="14"/>
  <c r="S73" i="14"/>
  <c r="D73" i="14"/>
  <c r="D72" i="14"/>
  <c r="V70" i="14"/>
  <c r="AB70" i="14" s="1"/>
  <c r="S70" i="14"/>
  <c r="D70" i="14"/>
  <c r="S68" i="14"/>
  <c r="D68" i="14"/>
  <c r="D67" i="14"/>
  <c r="S67" i="14"/>
  <c r="D66" i="14"/>
  <c r="O149" i="14"/>
  <c r="S65" i="14"/>
  <c r="V65" i="14"/>
  <c r="D65" i="14"/>
  <c r="H64" i="14"/>
  <c r="D64" i="14"/>
  <c r="S63" i="14"/>
  <c r="S61" i="14"/>
  <c r="H61" i="14"/>
  <c r="D61" i="14"/>
  <c r="S60" i="14"/>
  <c r="D60" i="14"/>
  <c r="S57" i="14"/>
  <c r="D57" i="14"/>
  <c r="H56" i="14"/>
  <c r="S55" i="14"/>
  <c r="V55" i="14"/>
  <c r="D55" i="14"/>
  <c r="H54" i="14"/>
  <c r="A45" i="14"/>
  <c r="V44" i="14"/>
  <c r="Z44" i="14" s="1"/>
  <c r="S44" i="14"/>
  <c r="D44" i="14"/>
  <c r="S43" i="14"/>
  <c r="H43" i="14"/>
  <c r="S42" i="14"/>
  <c r="S41" i="14"/>
  <c r="S40" i="14"/>
  <c r="D40" i="14"/>
  <c r="S39" i="14"/>
  <c r="D39" i="14"/>
  <c r="S38" i="14"/>
  <c r="H38" i="14"/>
  <c r="D38" i="14"/>
  <c r="S36" i="14"/>
  <c r="H36" i="14"/>
  <c r="S35" i="14"/>
  <c r="H35" i="14"/>
  <c r="D35" i="14"/>
  <c r="V34" i="14"/>
  <c r="Z34" i="14" s="1"/>
  <c r="S34" i="14"/>
  <c r="D34" i="14"/>
  <c r="S33" i="14"/>
  <c r="D33" i="14"/>
  <c r="S31" i="14"/>
  <c r="H31" i="14"/>
  <c r="D31" i="14"/>
  <c r="S30" i="14"/>
  <c r="D30" i="14"/>
  <c r="D29" i="14"/>
  <c r="S28" i="14"/>
  <c r="H28" i="14"/>
  <c r="D28" i="14"/>
  <c r="S26" i="14"/>
  <c r="H26" i="14"/>
  <c r="S25" i="14"/>
  <c r="H25" i="14"/>
  <c r="D25" i="14"/>
  <c r="V24" i="14"/>
  <c r="AB24" i="14" s="1"/>
  <c r="D24" i="14"/>
  <c r="S23" i="14"/>
  <c r="H23" i="14"/>
  <c r="V23" i="14"/>
  <c r="S22" i="14"/>
  <c r="S21" i="14"/>
  <c r="H21" i="14"/>
  <c r="D21" i="14"/>
  <c r="H20" i="14"/>
  <c r="D20" i="14"/>
  <c r="D19" i="14"/>
  <c r="S18" i="14"/>
  <c r="Q45" i="14"/>
  <c r="S16" i="14"/>
  <c r="D16" i="14"/>
  <c r="S15" i="14"/>
  <c r="M45" i="14"/>
  <c r="D15" i="14"/>
  <c r="D14" i="14"/>
  <c r="S13" i="14"/>
  <c r="O45" i="14"/>
  <c r="S11" i="14"/>
  <c r="H11" i="14"/>
  <c r="D11" i="14"/>
  <c r="S10" i="14"/>
  <c r="H10" i="14"/>
  <c r="D10" i="14"/>
  <c r="V9" i="14"/>
  <c r="Z9" i="14" s="1"/>
  <c r="S9" i="14"/>
  <c r="D9" i="14"/>
  <c r="D8" i="14"/>
  <c r="L45" i="14"/>
  <c r="K45" i="14"/>
  <c r="S7" i="14"/>
  <c r="N45" i="14"/>
  <c r="X24" i="14" l="1"/>
  <c r="A197" i="14"/>
  <c r="X70" i="14"/>
  <c r="Z92" i="14"/>
  <c r="AB92" i="14"/>
  <c r="H82" i="14"/>
  <c r="H33" i="14"/>
  <c r="H74" i="14"/>
  <c r="H16" i="14"/>
  <c r="H18" i="14"/>
  <c r="H41" i="14"/>
  <c r="H126" i="14"/>
  <c r="Z77" i="14"/>
  <c r="AB77" i="14"/>
  <c r="X77" i="14"/>
  <c r="H89" i="14"/>
  <c r="AB55" i="14"/>
  <c r="Z55" i="14"/>
  <c r="X55" i="14"/>
  <c r="H67" i="14"/>
  <c r="H127" i="14"/>
  <c r="H13" i="14"/>
  <c r="H80" i="14"/>
  <c r="AB65" i="14"/>
  <c r="Z65" i="14"/>
  <c r="X65" i="14"/>
  <c r="H95" i="14"/>
  <c r="H101" i="14"/>
  <c r="V145" i="14"/>
  <c r="AB9" i="14"/>
  <c r="V26" i="14"/>
  <c r="S32" i="14"/>
  <c r="V43" i="14"/>
  <c r="C149" i="14"/>
  <c r="AD149" i="14"/>
  <c r="S54" i="14"/>
  <c r="V56" i="14"/>
  <c r="AB75" i="14"/>
  <c r="D145" i="14"/>
  <c r="C45" i="14"/>
  <c r="V8" i="14"/>
  <c r="V14" i="14"/>
  <c r="D26" i="14"/>
  <c r="D43" i="14"/>
  <c r="D54" i="14"/>
  <c r="D56" i="14"/>
  <c r="S66" i="14"/>
  <c r="D75" i="14"/>
  <c r="D76" i="14"/>
  <c r="H100" i="14"/>
  <c r="V11" i="14"/>
  <c r="S17" i="14"/>
  <c r="V28" i="14"/>
  <c r="AB44" i="14"/>
  <c r="V57" i="14"/>
  <c r="H77" i="14"/>
  <c r="D84" i="14"/>
  <c r="V84" i="14"/>
  <c r="D92" i="14"/>
  <c r="V63" i="14"/>
  <c r="D63" i="14"/>
  <c r="V41" i="14"/>
  <c r="AA149" i="14"/>
  <c r="V61" i="14"/>
  <c r="AC149" i="14"/>
  <c r="D13" i="14"/>
  <c r="S20" i="14"/>
  <c r="H57" i="14"/>
  <c r="Z70" i="14"/>
  <c r="H136" i="14"/>
  <c r="V31" i="14"/>
  <c r="S37" i="14"/>
  <c r="M149" i="14"/>
  <c r="V69" i="14"/>
  <c r="V110" i="14"/>
  <c r="D110" i="14"/>
  <c r="H116" i="14"/>
  <c r="H130" i="14"/>
  <c r="V130" i="14"/>
  <c r="H145" i="14"/>
  <c r="AC45" i="14"/>
  <c r="AB135" i="14"/>
  <c r="Z135" i="14"/>
  <c r="X135" i="14"/>
  <c r="D23" i="14"/>
  <c r="H62" i="14"/>
  <c r="H87" i="14"/>
  <c r="AB115" i="14"/>
  <c r="Z115" i="14"/>
  <c r="X115" i="14"/>
  <c r="H65" i="14"/>
  <c r="P45" i="14"/>
  <c r="V19" i="14"/>
  <c r="X34" i="14"/>
  <c r="N149" i="14"/>
  <c r="D69" i="14"/>
  <c r="S77" i="14"/>
  <c r="V80" i="14"/>
  <c r="V90" i="14"/>
  <c r="D127" i="14"/>
  <c r="V127" i="14"/>
  <c r="D142" i="14"/>
  <c r="V142" i="14"/>
  <c r="V95" i="14"/>
  <c r="D95" i="14"/>
  <c r="S14" i="14"/>
  <c r="K149" i="14"/>
  <c r="D71" i="14"/>
  <c r="H93" i="14"/>
  <c r="V93" i="14"/>
  <c r="S19" i="14"/>
  <c r="H59" i="14"/>
  <c r="S78" i="14"/>
  <c r="V16" i="14"/>
  <c r="V33" i="14"/>
  <c r="V68" i="14"/>
  <c r="S86" i="14"/>
  <c r="D89" i="14"/>
  <c r="V89" i="14"/>
  <c r="D90" i="14"/>
  <c r="S108" i="14"/>
  <c r="H108" i="14"/>
  <c r="H142" i="14"/>
  <c r="AB83" i="14"/>
  <c r="X83" i="14"/>
  <c r="S12" i="14"/>
  <c r="H125" i="14"/>
  <c r="V125" i="14"/>
  <c r="D41" i="14"/>
  <c r="D80" i="14"/>
  <c r="S80" i="14"/>
  <c r="L149" i="14"/>
  <c r="V87" i="14"/>
  <c r="V67" i="14"/>
  <c r="H69" i="14"/>
  <c r="H110" i="14"/>
  <c r="V120" i="14"/>
  <c r="D120" i="14"/>
  <c r="Z23" i="14"/>
  <c r="X23" i="14"/>
  <c r="X44" i="14"/>
  <c r="V82" i="14"/>
  <c r="H7" i="14"/>
  <c r="S64" i="14"/>
  <c r="H73" i="14"/>
  <c r="AB34" i="14"/>
  <c r="S59" i="14"/>
  <c r="H70" i="14"/>
  <c r="H90" i="14"/>
  <c r="S100" i="14"/>
  <c r="H109" i="14"/>
  <c r="H97" i="14"/>
  <c r="H17" i="14"/>
  <c r="H146" i="14"/>
  <c r="D91" i="14"/>
  <c r="V18" i="14"/>
  <c r="S8" i="14"/>
  <c r="D18" i="14"/>
  <c r="S24" i="14"/>
  <c r="V39" i="14"/>
  <c r="V88" i="14"/>
  <c r="V122" i="14"/>
  <c r="S29" i="14"/>
  <c r="W45" i="14"/>
  <c r="V36" i="14"/>
  <c r="S84" i="14"/>
  <c r="S104" i="14"/>
  <c r="H114" i="14"/>
  <c r="H120" i="14"/>
  <c r="H135" i="14"/>
  <c r="Y149" i="14"/>
  <c r="S71" i="14"/>
  <c r="S87" i="14"/>
  <c r="AB23" i="14"/>
  <c r="Z24" i="14"/>
  <c r="D36" i="14"/>
  <c r="V54" i="14"/>
  <c r="S58" i="14"/>
  <c r="V62" i="14"/>
  <c r="X75" i="14"/>
  <c r="V79" i="14"/>
  <c r="V108" i="14"/>
  <c r="D108" i="14"/>
  <c r="H140" i="14"/>
  <c r="M195" i="14"/>
  <c r="H119" i="14"/>
  <c r="AD45" i="14"/>
  <c r="X9" i="14"/>
  <c r="H107" i="14"/>
  <c r="H132" i="14"/>
  <c r="V29" i="14"/>
  <c r="D77" i="14"/>
  <c r="H55" i="14"/>
  <c r="V13" i="14"/>
  <c r="Y45" i="14"/>
  <c r="AA45" i="14"/>
  <c r="V21" i="14"/>
  <c r="S27" i="14"/>
  <c r="V38" i="14"/>
  <c r="R45" i="14"/>
  <c r="W149" i="14"/>
  <c r="D62" i="14"/>
  <c r="S72" i="14"/>
  <c r="V113" i="14"/>
  <c r="AB116" i="14"/>
  <c r="X116" i="14"/>
  <c r="Z116" i="14"/>
  <c r="N195" i="14"/>
  <c r="D97" i="14"/>
  <c r="V128" i="14"/>
  <c r="V140" i="14"/>
  <c r="K195" i="14"/>
  <c r="V12" i="14"/>
  <c r="V17" i="14"/>
  <c r="V22" i="14"/>
  <c r="V27" i="14"/>
  <c r="V32" i="14"/>
  <c r="V37" i="14"/>
  <c r="V64" i="14"/>
  <c r="S79" i="14"/>
  <c r="H92" i="14"/>
  <c r="D96" i="14"/>
  <c r="D107" i="14"/>
  <c r="V107" i="14"/>
  <c r="D109" i="14"/>
  <c r="S116" i="14"/>
  <c r="D140" i="14"/>
  <c r="H144" i="14"/>
  <c r="L195" i="14"/>
  <c r="H83" i="14"/>
  <c r="V94" i="14"/>
  <c r="H9" i="14"/>
  <c r="V10" i="14"/>
  <c r="H14" i="14"/>
  <c r="V15" i="14"/>
  <c r="H19" i="14"/>
  <c r="V20" i="14"/>
  <c r="H24" i="14"/>
  <c r="V25" i="14"/>
  <c r="H29" i="14"/>
  <c r="V30" i="14"/>
  <c r="H34" i="14"/>
  <c r="V35" i="14"/>
  <c r="H39" i="14"/>
  <c r="H44" i="14"/>
  <c r="D58" i="14"/>
  <c r="V59" i="14"/>
  <c r="V73" i="14"/>
  <c r="S88" i="14"/>
  <c r="V119" i="14"/>
  <c r="D121" i="14"/>
  <c r="V121" i="14"/>
  <c r="H122" i="14"/>
  <c r="P195" i="14"/>
  <c r="D7" i="14"/>
  <c r="D12" i="14"/>
  <c r="D17" i="14"/>
  <c r="D22" i="14"/>
  <c r="D27" i="14"/>
  <c r="D32" i="14"/>
  <c r="D37" i="14"/>
  <c r="D42" i="14"/>
  <c r="D59" i="14"/>
  <c r="S74" i="14"/>
  <c r="S81" i="14"/>
  <c r="S89" i="14"/>
  <c r="V106" i="14"/>
  <c r="D119" i="14"/>
  <c r="H121" i="14"/>
  <c r="S131" i="14"/>
  <c r="Q195" i="14"/>
  <c r="S145" i="14"/>
  <c r="S56" i="14"/>
  <c r="S62" i="14"/>
  <c r="S91" i="14"/>
  <c r="S110" i="14"/>
  <c r="S144" i="14"/>
  <c r="H141" i="14"/>
  <c r="D79" i="14"/>
  <c r="S82" i="14"/>
  <c r="S97" i="14"/>
  <c r="D102" i="14"/>
  <c r="V102" i="14"/>
  <c r="V117" i="14"/>
  <c r="P149" i="14"/>
  <c r="S69" i="14"/>
  <c r="S75" i="14"/>
  <c r="D86" i="14"/>
  <c r="S92" i="14"/>
  <c r="D101" i="14"/>
  <c r="V101" i="14"/>
  <c r="D103" i="14"/>
  <c r="W195" i="14"/>
  <c r="Q149" i="14"/>
  <c r="S96" i="14"/>
  <c r="V97" i="14"/>
  <c r="V109" i="14"/>
  <c r="V114" i="14"/>
  <c r="S124" i="14"/>
  <c r="H124" i="14"/>
  <c r="R149" i="14"/>
  <c r="S76" i="14"/>
  <c r="AB96" i="14"/>
  <c r="X96" i="14"/>
  <c r="D100" i="14"/>
  <c r="V100" i="14"/>
  <c r="D116" i="14"/>
  <c r="V124" i="14"/>
  <c r="O195" i="14"/>
  <c r="O197" i="14" s="1"/>
  <c r="V74" i="14"/>
  <c r="S105" i="14"/>
  <c r="S99" i="14"/>
  <c r="S125" i="14"/>
  <c r="V129" i="14"/>
  <c r="S134" i="14"/>
  <c r="S135" i="14"/>
  <c r="R195" i="14"/>
  <c r="V112" i="14"/>
  <c r="V118" i="14"/>
  <c r="S119" i="14"/>
  <c r="S137" i="14"/>
  <c r="D132" i="14"/>
  <c r="V132" i="14"/>
  <c r="Y195" i="14"/>
  <c r="D104" i="14"/>
  <c r="S107" i="14"/>
  <c r="D117" i="14"/>
  <c r="S127" i="14"/>
  <c r="D147" i="14"/>
  <c r="V147" i="14"/>
  <c r="S95" i="14"/>
  <c r="S120" i="14"/>
  <c r="S139" i="14"/>
  <c r="S140" i="14"/>
  <c r="AA195" i="14"/>
  <c r="D98" i="14"/>
  <c r="S114" i="14"/>
  <c r="D124" i="14"/>
  <c r="AC195" i="14"/>
  <c r="AD195" i="14"/>
  <c r="C195" i="14"/>
  <c r="S115" i="14"/>
  <c r="S129" i="14"/>
  <c r="S142" i="14"/>
  <c r="S109" i="14"/>
  <c r="D126" i="14"/>
  <c r="V126" i="14"/>
  <c r="S130" i="14"/>
  <c r="D137" i="14"/>
  <c r="V137" i="14"/>
  <c r="V136" i="14"/>
  <c r="V141" i="14"/>
  <c r="V146" i="14"/>
  <c r="V134" i="14"/>
  <c r="V139" i="14"/>
  <c r="V144" i="14"/>
  <c r="D195" i="14" l="1"/>
  <c r="F46" i="14" s="1"/>
  <c r="Q197" i="14"/>
  <c r="L197" i="14"/>
  <c r="S149" i="14"/>
  <c r="U141" i="14" s="1"/>
  <c r="K197" i="14"/>
  <c r="AE149" i="14"/>
  <c r="M197" i="14"/>
  <c r="N197" i="14"/>
  <c r="AG149" i="14"/>
  <c r="AB106" i="14"/>
  <c r="X106" i="14"/>
  <c r="Z106" i="14"/>
  <c r="Z8" i="14"/>
  <c r="X8" i="14"/>
  <c r="AB8" i="14"/>
  <c r="X79" i="14"/>
  <c r="Z79" i="14"/>
  <c r="AB79" i="14"/>
  <c r="AB30" i="14"/>
  <c r="Z30" i="14"/>
  <c r="X30" i="14"/>
  <c r="H72" i="14"/>
  <c r="Z31" i="14"/>
  <c r="AB31" i="14"/>
  <c r="X31" i="14"/>
  <c r="X117" i="14"/>
  <c r="AB117" i="14"/>
  <c r="Z117" i="14"/>
  <c r="X41" i="14"/>
  <c r="Z41" i="14"/>
  <c r="AB41" i="14"/>
  <c r="AB25" i="14"/>
  <c r="Z25" i="14"/>
  <c r="X25" i="14"/>
  <c r="H98" i="14"/>
  <c r="X74" i="14"/>
  <c r="AB74" i="14"/>
  <c r="Z74" i="14"/>
  <c r="AB21" i="14"/>
  <c r="Z21" i="14"/>
  <c r="X21" i="14"/>
  <c r="AB68" i="14"/>
  <c r="X68" i="14"/>
  <c r="Z68" i="14"/>
  <c r="AB118" i="14"/>
  <c r="Z118" i="14"/>
  <c r="X118" i="14"/>
  <c r="AB88" i="14"/>
  <c r="X88" i="14"/>
  <c r="Z88" i="14"/>
  <c r="Z33" i="14"/>
  <c r="X33" i="14"/>
  <c r="AB33" i="14"/>
  <c r="Y197" i="14"/>
  <c r="AB139" i="14"/>
  <c r="Z139" i="14"/>
  <c r="X139" i="14"/>
  <c r="AB121" i="14"/>
  <c r="X121" i="14"/>
  <c r="Z121" i="14"/>
  <c r="AB17" i="14"/>
  <c r="Z17" i="14"/>
  <c r="X17" i="14"/>
  <c r="AB108" i="14"/>
  <c r="X108" i="14"/>
  <c r="Z108" i="14"/>
  <c r="X16" i="14"/>
  <c r="Z16" i="14"/>
  <c r="AB16" i="14"/>
  <c r="AB134" i="14"/>
  <c r="Z134" i="14"/>
  <c r="X134" i="14"/>
  <c r="AE195" i="14"/>
  <c r="AG195" i="14"/>
  <c r="S195" i="14" s="1"/>
  <c r="H111" i="14"/>
  <c r="V111" i="14"/>
  <c r="H134" i="14"/>
  <c r="X120" i="14"/>
  <c r="AB120" i="14"/>
  <c r="Z120" i="14"/>
  <c r="AB130" i="14"/>
  <c r="Z130" i="14"/>
  <c r="X130" i="14"/>
  <c r="Z11" i="14"/>
  <c r="X11" i="14"/>
  <c r="AB11" i="14"/>
  <c r="AB126" i="14"/>
  <c r="X126" i="14"/>
  <c r="Z126" i="14"/>
  <c r="AG45" i="14"/>
  <c r="X132" i="14"/>
  <c r="AB132" i="14"/>
  <c r="Z132" i="14"/>
  <c r="V76" i="14"/>
  <c r="H76" i="14"/>
  <c r="H88" i="14"/>
  <c r="Z29" i="14"/>
  <c r="AB29" i="14"/>
  <c r="X29" i="14"/>
  <c r="H12" i="14"/>
  <c r="X84" i="14"/>
  <c r="AB84" i="14"/>
  <c r="Z84" i="14"/>
  <c r="AB129" i="14"/>
  <c r="X129" i="14"/>
  <c r="Z129" i="14"/>
  <c r="AB124" i="14"/>
  <c r="X124" i="14"/>
  <c r="Z124" i="14"/>
  <c r="AB101" i="14"/>
  <c r="X101" i="14"/>
  <c r="Z101" i="14"/>
  <c r="H71" i="14"/>
  <c r="V71" i="14"/>
  <c r="AB73" i="14"/>
  <c r="X73" i="14"/>
  <c r="Z73" i="14"/>
  <c r="AB54" i="14"/>
  <c r="Z54" i="14"/>
  <c r="X54" i="14"/>
  <c r="AB93" i="14"/>
  <c r="X93" i="14"/>
  <c r="Z93" i="14"/>
  <c r="H99" i="14"/>
  <c r="V99" i="14"/>
  <c r="AB32" i="14"/>
  <c r="Z32" i="14"/>
  <c r="X32" i="14"/>
  <c r="AC197" i="14"/>
  <c r="AB144" i="14"/>
  <c r="Z144" i="14"/>
  <c r="X144" i="14"/>
  <c r="Z39" i="14"/>
  <c r="X39" i="14"/>
  <c r="AB39" i="14"/>
  <c r="H37" i="14"/>
  <c r="AB7" i="14"/>
  <c r="Z7" i="14"/>
  <c r="X7" i="14"/>
  <c r="Z26" i="14"/>
  <c r="X26" i="14"/>
  <c r="AB26" i="14"/>
  <c r="H123" i="14"/>
  <c r="V123" i="14"/>
  <c r="AB113" i="14"/>
  <c r="Z113" i="14"/>
  <c r="X113" i="14"/>
  <c r="Z18" i="14"/>
  <c r="X18" i="14"/>
  <c r="AB18" i="14"/>
  <c r="H148" i="14"/>
  <c r="V148" i="14"/>
  <c r="H63" i="14"/>
  <c r="AB67" i="14"/>
  <c r="Z67" i="14"/>
  <c r="X67" i="14"/>
  <c r="AB90" i="14"/>
  <c r="X90" i="14"/>
  <c r="Z90" i="14"/>
  <c r="Z145" i="14"/>
  <c r="AB145" i="14"/>
  <c r="X145" i="14"/>
  <c r="U142" i="14"/>
  <c r="U115" i="14"/>
  <c r="U89" i="14"/>
  <c r="U84" i="14"/>
  <c r="U79" i="14"/>
  <c r="U69" i="14"/>
  <c r="U64" i="14"/>
  <c r="U59" i="14"/>
  <c r="U143" i="14"/>
  <c r="U75" i="14"/>
  <c r="U97" i="14"/>
  <c r="U88" i="14"/>
  <c r="U145" i="14"/>
  <c r="U71" i="14"/>
  <c r="U85" i="14"/>
  <c r="X137" i="14"/>
  <c r="AB137" i="14"/>
  <c r="Z137" i="14"/>
  <c r="P197" i="14"/>
  <c r="H40" i="14"/>
  <c r="H106" i="14"/>
  <c r="H58" i="14"/>
  <c r="V58" i="14"/>
  <c r="Z14" i="14"/>
  <c r="X14" i="14"/>
  <c r="AB14" i="14"/>
  <c r="AB15" i="14"/>
  <c r="Z15" i="14"/>
  <c r="X15" i="14"/>
  <c r="H79" i="14"/>
  <c r="X142" i="14"/>
  <c r="Z142" i="14"/>
  <c r="AB142" i="14"/>
  <c r="AB63" i="14"/>
  <c r="X63" i="14"/>
  <c r="Z63" i="14"/>
  <c r="C197" i="14"/>
  <c r="D45" i="14"/>
  <c r="X107" i="14"/>
  <c r="Z107" i="14"/>
  <c r="AB107" i="14"/>
  <c r="X59" i="14"/>
  <c r="Z59" i="14"/>
  <c r="AB59" i="14"/>
  <c r="X94" i="14"/>
  <c r="AB94" i="14"/>
  <c r="Z94" i="14"/>
  <c r="V91" i="14"/>
  <c r="H91" i="14"/>
  <c r="AB80" i="14"/>
  <c r="Z80" i="14"/>
  <c r="X80" i="14"/>
  <c r="X110" i="14"/>
  <c r="AB110" i="14"/>
  <c r="Z110" i="14"/>
  <c r="H78" i="14"/>
  <c r="X122" i="14"/>
  <c r="AB122" i="14"/>
  <c r="Z122" i="14"/>
  <c r="D149" i="14"/>
  <c r="X102" i="14"/>
  <c r="AB102" i="14"/>
  <c r="Z102" i="14"/>
  <c r="AB22" i="14"/>
  <c r="Z22" i="14"/>
  <c r="X22" i="14"/>
  <c r="AB20" i="14"/>
  <c r="Z20" i="14"/>
  <c r="X20" i="14"/>
  <c r="H118" i="14"/>
  <c r="AB12" i="14"/>
  <c r="Z12" i="14"/>
  <c r="X12" i="14"/>
  <c r="H117" i="14"/>
  <c r="AB119" i="14"/>
  <c r="X119" i="14"/>
  <c r="Z119" i="14"/>
  <c r="H8" i="14"/>
  <c r="F195" i="14"/>
  <c r="H104" i="14"/>
  <c r="V104" i="14"/>
  <c r="AB10" i="14"/>
  <c r="Z10" i="14"/>
  <c r="X10" i="14"/>
  <c r="H15" i="14"/>
  <c r="Z62" i="14"/>
  <c r="X62" i="14"/>
  <c r="AB62" i="14"/>
  <c r="X127" i="14"/>
  <c r="Z127" i="14"/>
  <c r="AB127" i="14"/>
  <c r="AB146" i="14"/>
  <c r="Z146" i="14"/>
  <c r="X146" i="14"/>
  <c r="AB141" i="14"/>
  <c r="Z141" i="14"/>
  <c r="X141" i="14"/>
  <c r="AB100" i="14"/>
  <c r="Z100" i="14"/>
  <c r="X100" i="14"/>
  <c r="H138" i="14"/>
  <c r="V138" i="14"/>
  <c r="X140" i="14"/>
  <c r="Z140" i="14"/>
  <c r="AB140" i="14"/>
  <c r="H30" i="14"/>
  <c r="Z43" i="14"/>
  <c r="X43" i="14"/>
  <c r="AB43" i="14"/>
  <c r="AA197" i="14"/>
  <c r="H27" i="14"/>
  <c r="H133" i="14"/>
  <c r="V133" i="14"/>
  <c r="H103" i="14"/>
  <c r="V103" i="14"/>
  <c r="H131" i="14"/>
  <c r="V131" i="14"/>
  <c r="V72" i="14"/>
  <c r="Z19" i="14"/>
  <c r="AB19" i="14"/>
  <c r="X19" i="14"/>
  <c r="G195" i="14"/>
  <c r="H195" i="14" s="1"/>
  <c r="AB125" i="14"/>
  <c r="Z125" i="14"/>
  <c r="X125" i="14"/>
  <c r="X112" i="14"/>
  <c r="AB112" i="14"/>
  <c r="Z112" i="14"/>
  <c r="Z28" i="14"/>
  <c r="X28" i="14"/>
  <c r="AB28" i="14"/>
  <c r="Z13" i="14"/>
  <c r="X13" i="14"/>
  <c r="AB13" i="14"/>
  <c r="H22" i="14"/>
  <c r="AB136" i="14"/>
  <c r="Z136" i="14"/>
  <c r="X136" i="14"/>
  <c r="AB114" i="14"/>
  <c r="X114" i="14"/>
  <c r="Z114" i="14"/>
  <c r="V78" i="14"/>
  <c r="R197" i="14"/>
  <c r="S45" i="14"/>
  <c r="AB87" i="14"/>
  <c r="Z87" i="14"/>
  <c r="X87" i="14"/>
  <c r="AB89" i="14"/>
  <c r="X89" i="14"/>
  <c r="Z89" i="14"/>
  <c r="H85" i="14"/>
  <c r="V85" i="14"/>
  <c r="V40" i="14"/>
  <c r="AB128" i="14"/>
  <c r="Z128" i="14"/>
  <c r="X128" i="14"/>
  <c r="X69" i="14"/>
  <c r="Z69" i="14"/>
  <c r="AB69" i="14"/>
  <c r="V98" i="14"/>
  <c r="AB109" i="14"/>
  <c r="X109" i="14"/>
  <c r="Z109" i="14"/>
  <c r="X64" i="14"/>
  <c r="AB64" i="14"/>
  <c r="Z64" i="14"/>
  <c r="Z38" i="14"/>
  <c r="X38" i="14"/>
  <c r="AB38" i="14"/>
  <c r="AD197" i="14"/>
  <c r="AB36" i="14"/>
  <c r="Z36" i="14"/>
  <c r="X36" i="14"/>
  <c r="G45" i="14"/>
  <c r="Z57" i="14"/>
  <c r="X57" i="14"/>
  <c r="AB57" i="14"/>
  <c r="AB37" i="14"/>
  <c r="Z37" i="14"/>
  <c r="X37" i="14"/>
  <c r="H86" i="14"/>
  <c r="V86" i="14"/>
  <c r="X97" i="14"/>
  <c r="AB97" i="14"/>
  <c r="Z97" i="14"/>
  <c r="X82" i="14"/>
  <c r="AB82" i="14"/>
  <c r="Z82" i="14"/>
  <c r="AB61" i="14"/>
  <c r="Z61" i="14"/>
  <c r="X61" i="14"/>
  <c r="H60" i="14"/>
  <c r="V60" i="14"/>
  <c r="AB56" i="14"/>
  <c r="Z56" i="14"/>
  <c r="X56" i="14"/>
  <c r="X147" i="14"/>
  <c r="AB147" i="14"/>
  <c r="Z147" i="14"/>
  <c r="H143" i="14"/>
  <c r="V143" i="14"/>
  <c r="AB27" i="14"/>
  <c r="Z27" i="14"/>
  <c r="X27" i="14"/>
  <c r="H66" i="14"/>
  <c r="V66" i="14"/>
  <c r="H68" i="14"/>
  <c r="X95" i="14"/>
  <c r="AB95" i="14"/>
  <c r="Z95" i="14"/>
  <c r="H147" i="14"/>
  <c r="AE45" i="14"/>
  <c r="AB35" i="14"/>
  <c r="Z35" i="14"/>
  <c r="X35" i="14"/>
  <c r="H42" i="14"/>
  <c r="H105" i="14"/>
  <c r="V105" i="14"/>
  <c r="V42" i="14"/>
  <c r="H32" i="14"/>
  <c r="W197" i="14"/>
  <c r="V81" i="14"/>
  <c r="H81" i="14"/>
  <c r="G149" i="14"/>
  <c r="H149" i="14" s="1"/>
  <c r="U99" i="14" l="1"/>
  <c r="U104" i="14"/>
  <c r="U109" i="14"/>
  <c r="U65" i="14"/>
  <c r="U116" i="14"/>
  <c r="U119" i="14"/>
  <c r="U147" i="14"/>
  <c r="U114" i="14"/>
  <c r="U66" i="14"/>
  <c r="U124" i="14"/>
  <c r="U61" i="14"/>
  <c r="U112" i="14"/>
  <c r="U129" i="14"/>
  <c r="U56" i="14"/>
  <c r="U90" i="14"/>
  <c r="U76" i="14"/>
  <c r="U144" i="14"/>
  <c r="U122" i="14"/>
  <c r="U133" i="14"/>
  <c r="U70" i="14"/>
  <c r="U94" i="14"/>
  <c r="U134" i="14"/>
  <c r="U135" i="14"/>
  <c r="U139" i="14"/>
  <c r="U148" i="14"/>
  <c r="U111" i="14"/>
  <c r="U54" i="14"/>
  <c r="U136" i="14"/>
  <c r="U184" i="14"/>
  <c r="U188" i="14"/>
  <c r="U192" i="14"/>
  <c r="U194" i="14"/>
  <c r="U190" i="14"/>
  <c r="U186" i="14"/>
  <c r="U182" i="14"/>
  <c r="U180" i="14"/>
  <c r="U178" i="14"/>
  <c r="U176" i="14"/>
  <c r="U174" i="14"/>
  <c r="U172" i="14"/>
  <c r="U170" i="14"/>
  <c r="U168" i="14"/>
  <c r="U166" i="14"/>
  <c r="U164" i="14"/>
  <c r="U162" i="14"/>
  <c r="U160" i="14"/>
  <c r="U158" i="14"/>
  <c r="U193" i="14"/>
  <c r="U183" i="14"/>
  <c r="U181" i="14"/>
  <c r="U179" i="14"/>
  <c r="U177" i="14"/>
  <c r="U187" i="14"/>
  <c r="U173" i="14"/>
  <c r="U163" i="14"/>
  <c r="U159" i="14"/>
  <c r="U169" i="14"/>
  <c r="U189" i="14"/>
  <c r="U175" i="14"/>
  <c r="U165" i="14"/>
  <c r="U185" i="14"/>
  <c r="U171" i="14"/>
  <c r="U161" i="14"/>
  <c r="U191" i="14"/>
  <c r="U167" i="14"/>
  <c r="J194" i="14"/>
  <c r="J192" i="14"/>
  <c r="J190" i="14"/>
  <c r="J188" i="14"/>
  <c r="J186" i="14"/>
  <c r="J184" i="14"/>
  <c r="J182" i="14"/>
  <c r="J180" i="14"/>
  <c r="J178" i="14"/>
  <c r="J176" i="14"/>
  <c r="J174" i="14"/>
  <c r="J172" i="14"/>
  <c r="J170" i="14"/>
  <c r="J168" i="14"/>
  <c r="J166" i="14"/>
  <c r="J164" i="14"/>
  <c r="J162" i="14"/>
  <c r="J160" i="14"/>
  <c r="J158" i="14"/>
  <c r="J173" i="14"/>
  <c r="J163" i="14"/>
  <c r="J189" i="14"/>
  <c r="J187" i="14"/>
  <c r="J183" i="14"/>
  <c r="J193" i="14"/>
  <c r="J169" i="14"/>
  <c r="J159" i="14"/>
  <c r="J179" i="14"/>
  <c r="J175" i="14"/>
  <c r="J165" i="14"/>
  <c r="J171" i="14"/>
  <c r="J161" i="14"/>
  <c r="J191" i="14"/>
  <c r="J177" i="14"/>
  <c r="J167" i="14"/>
  <c r="J185" i="14"/>
  <c r="J181" i="14"/>
  <c r="F194" i="14"/>
  <c r="F192" i="14"/>
  <c r="F190" i="14"/>
  <c r="F188" i="14"/>
  <c r="F186" i="14"/>
  <c r="F184" i="14"/>
  <c r="F182" i="14"/>
  <c r="F180" i="14"/>
  <c r="F178" i="14"/>
  <c r="F176" i="14"/>
  <c r="F174" i="14"/>
  <c r="F172" i="14"/>
  <c r="F170" i="14"/>
  <c r="F168" i="14"/>
  <c r="F166" i="14"/>
  <c r="F164" i="14"/>
  <c r="F162" i="14"/>
  <c r="F160" i="14"/>
  <c r="F158" i="14"/>
  <c r="F187" i="14"/>
  <c r="F191" i="14"/>
  <c r="F177" i="14"/>
  <c r="F167" i="14"/>
  <c r="F165" i="14"/>
  <c r="F181" i="14"/>
  <c r="F173" i="14"/>
  <c r="F163" i="14"/>
  <c r="F185" i="14"/>
  <c r="F183" i="14"/>
  <c r="F193" i="14"/>
  <c r="F169" i="14"/>
  <c r="F159" i="14"/>
  <c r="F179" i="14"/>
  <c r="F175" i="14"/>
  <c r="F171" i="14"/>
  <c r="F161" i="14"/>
  <c r="F189" i="14"/>
  <c r="U108" i="14"/>
  <c r="U96" i="14"/>
  <c r="U125" i="14"/>
  <c r="U121" i="14"/>
  <c r="U149" i="14"/>
  <c r="U74" i="14"/>
  <c r="U81" i="14"/>
  <c r="U126" i="14"/>
  <c r="U130" i="14"/>
  <c r="U137" i="14"/>
  <c r="U60" i="14"/>
  <c r="U91" i="14"/>
  <c r="U107" i="14"/>
  <c r="U118" i="14"/>
  <c r="U98" i="14"/>
  <c r="U113" i="14"/>
  <c r="U117" i="14"/>
  <c r="U110" i="14"/>
  <c r="U127" i="14"/>
  <c r="U58" i="14"/>
  <c r="U146" i="14"/>
  <c r="U138" i="14"/>
  <c r="U86" i="14"/>
  <c r="U63" i="14"/>
  <c r="U95" i="14"/>
  <c r="U103" i="14"/>
  <c r="U93" i="14"/>
  <c r="U101" i="14"/>
  <c r="U132" i="14"/>
  <c r="U73" i="14"/>
  <c r="U83" i="14"/>
  <c r="U120" i="14"/>
  <c r="U78" i="14"/>
  <c r="U80" i="14"/>
  <c r="U105" i="14"/>
  <c r="U140" i="14"/>
  <c r="U123" i="14"/>
  <c r="U131" i="14"/>
  <c r="U100" i="14"/>
  <c r="U57" i="14"/>
  <c r="U55" i="14"/>
  <c r="U68" i="14"/>
  <c r="U106" i="14"/>
  <c r="U62" i="14"/>
  <c r="AE197" i="14"/>
  <c r="U67" i="14"/>
  <c r="U72" i="14"/>
  <c r="U77" i="14"/>
  <c r="U82" i="14"/>
  <c r="U92" i="14"/>
  <c r="U102" i="14"/>
  <c r="U46" i="14"/>
  <c r="J46" i="14"/>
  <c r="U87" i="14"/>
  <c r="U128" i="14"/>
  <c r="AG197" i="14"/>
  <c r="AF149" i="14"/>
  <c r="S197" i="14"/>
  <c r="V149" i="14"/>
  <c r="AB149" i="14" s="1"/>
  <c r="AF45" i="14"/>
  <c r="U195" i="14"/>
  <c r="G197" i="14"/>
  <c r="H197" i="14" s="1"/>
  <c r="H45" i="14"/>
  <c r="AB66" i="14"/>
  <c r="Z66" i="14"/>
  <c r="X66" i="14"/>
  <c r="AB138" i="14"/>
  <c r="Z138" i="14"/>
  <c r="X138" i="14"/>
  <c r="F144" i="14"/>
  <c r="F139" i="14"/>
  <c r="F134" i="14"/>
  <c r="F129" i="14"/>
  <c r="F124" i="14"/>
  <c r="F119" i="14"/>
  <c r="F114" i="14"/>
  <c r="F109" i="14"/>
  <c r="F104" i="14"/>
  <c r="F99" i="14"/>
  <c r="F146" i="14"/>
  <c r="F141" i="14"/>
  <c r="F136" i="14"/>
  <c r="F131" i="14"/>
  <c r="F126" i="14"/>
  <c r="F121" i="14"/>
  <c r="F116" i="14"/>
  <c r="F111" i="14"/>
  <c r="F106" i="14"/>
  <c r="F101" i="14"/>
  <c r="F96" i="14"/>
  <c r="F148" i="14"/>
  <c r="F143" i="14"/>
  <c r="F138" i="14"/>
  <c r="F133" i="14"/>
  <c r="F128" i="14"/>
  <c r="F123" i="14"/>
  <c r="F118" i="14"/>
  <c r="F113" i="14"/>
  <c r="F108" i="14"/>
  <c r="F103" i="14"/>
  <c r="F98" i="14"/>
  <c r="F149" i="14"/>
  <c r="F100" i="14"/>
  <c r="F89" i="14"/>
  <c r="F112" i="14"/>
  <c r="F94" i="14"/>
  <c r="F135" i="14"/>
  <c r="F125" i="14"/>
  <c r="F105" i="14"/>
  <c r="F91" i="14"/>
  <c r="F86" i="14"/>
  <c r="F81" i="14"/>
  <c r="F76" i="14"/>
  <c r="F71" i="14"/>
  <c r="F66" i="14"/>
  <c r="F61" i="14"/>
  <c r="F147" i="14"/>
  <c r="F117" i="14"/>
  <c r="F132" i="14"/>
  <c r="F145" i="14"/>
  <c r="F110" i="14"/>
  <c r="F93" i="14"/>
  <c r="F88" i="14"/>
  <c r="F83" i="14"/>
  <c r="F78" i="14"/>
  <c r="F73" i="14"/>
  <c r="F68" i="14"/>
  <c r="F63" i="14"/>
  <c r="F58" i="14"/>
  <c r="F142" i="14"/>
  <c r="F115" i="14"/>
  <c r="F90" i="14"/>
  <c r="F85" i="14"/>
  <c r="F80" i="14"/>
  <c r="F75" i="14"/>
  <c r="F70" i="14"/>
  <c r="F65" i="14"/>
  <c r="F60" i="14"/>
  <c r="F67" i="14"/>
  <c r="F87" i="14"/>
  <c r="F102" i="14"/>
  <c r="F79" i="14"/>
  <c r="F122" i="14"/>
  <c r="F72" i="14"/>
  <c r="F55" i="14"/>
  <c r="F59" i="14"/>
  <c r="F120" i="14"/>
  <c r="F77" i="14"/>
  <c r="F137" i="14"/>
  <c r="F97" i="14"/>
  <c r="F95" i="14"/>
  <c r="F57" i="14"/>
  <c r="F54" i="14"/>
  <c r="F84" i="14"/>
  <c r="F140" i="14"/>
  <c r="F62" i="14"/>
  <c r="F127" i="14"/>
  <c r="F69" i="14"/>
  <c r="F92" i="14"/>
  <c r="F64" i="14"/>
  <c r="F130" i="14"/>
  <c r="F82" i="14"/>
  <c r="F107" i="14"/>
  <c r="F56" i="14"/>
  <c r="F74" i="14"/>
  <c r="AB81" i="14"/>
  <c r="Z81" i="14"/>
  <c r="X81" i="14"/>
  <c r="AB40" i="14"/>
  <c r="Z40" i="14"/>
  <c r="X40" i="14"/>
  <c r="V195" i="14"/>
  <c r="AB42" i="14"/>
  <c r="Z42" i="14"/>
  <c r="X42" i="14"/>
  <c r="AB85" i="14"/>
  <c r="Z85" i="14"/>
  <c r="X85" i="14"/>
  <c r="AF195" i="14"/>
  <c r="F45" i="14"/>
  <c r="F40" i="14"/>
  <c r="F35" i="14"/>
  <c r="F30" i="14"/>
  <c r="F25" i="14"/>
  <c r="F20" i="14"/>
  <c r="F15" i="14"/>
  <c r="F10" i="14"/>
  <c r="F42" i="14"/>
  <c r="F37" i="14"/>
  <c r="F32" i="14"/>
  <c r="F27" i="14"/>
  <c r="F22" i="14"/>
  <c r="F17" i="14"/>
  <c r="F12" i="14"/>
  <c r="F7" i="14"/>
  <c r="F36" i="14"/>
  <c r="F39" i="14"/>
  <c r="F34" i="14"/>
  <c r="F11" i="14"/>
  <c r="F23" i="14"/>
  <c r="F18" i="14"/>
  <c r="F9" i="14"/>
  <c r="F33" i="14"/>
  <c r="F16" i="14"/>
  <c r="F14" i="14"/>
  <c r="F38" i="14"/>
  <c r="F21" i="14"/>
  <c r="F19" i="14"/>
  <c r="F31" i="14"/>
  <c r="F44" i="14"/>
  <c r="F28" i="14"/>
  <c r="F29" i="14"/>
  <c r="F13" i="14"/>
  <c r="F43" i="14"/>
  <c r="F26" i="14"/>
  <c r="F24" i="14"/>
  <c r="F41" i="14"/>
  <c r="F8" i="14"/>
  <c r="AB123" i="14"/>
  <c r="Z123" i="14"/>
  <c r="X123" i="14"/>
  <c r="AB143" i="14"/>
  <c r="Z143" i="14"/>
  <c r="X143" i="14"/>
  <c r="V45" i="14"/>
  <c r="J195" i="14"/>
  <c r="D197" i="14"/>
  <c r="J144" i="14"/>
  <c r="J139" i="14"/>
  <c r="J134" i="14"/>
  <c r="J129" i="14"/>
  <c r="J124" i="14"/>
  <c r="J119" i="14"/>
  <c r="J114" i="14"/>
  <c r="J109" i="14"/>
  <c r="J104" i="14"/>
  <c r="J99" i="14"/>
  <c r="J148" i="14"/>
  <c r="J143" i="14"/>
  <c r="J138" i="14"/>
  <c r="J133" i="14"/>
  <c r="J128" i="14"/>
  <c r="J123" i="14"/>
  <c r="J118" i="14"/>
  <c r="J113" i="14"/>
  <c r="J108" i="14"/>
  <c r="J103" i="14"/>
  <c r="J98" i="14"/>
  <c r="J135" i="14"/>
  <c r="J125" i="14"/>
  <c r="J105" i="14"/>
  <c r="J91" i="14"/>
  <c r="J86" i="14"/>
  <c r="J81" i="14"/>
  <c r="J147" i="14"/>
  <c r="J117" i="14"/>
  <c r="J111" i="14"/>
  <c r="J132" i="14"/>
  <c r="J146" i="14"/>
  <c r="J131" i="14"/>
  <c r="J110" i="14"/>
  <c r="J93" i="14"/>
  <c r="J145" i="14"/>
  <c r="J116" i="14"/>
  <c r="J97" i="14"/>
  <c r="J122" i="14"/>
  <c r="J130" i="14"/>
  <c r="J115" i="14"/>
  <c r="J101" i="14"/>
  <c r="J79" i="14"/>
  <c r="J60" i="14"/>
  <c r="J102" i="14"/>
  <c r="J72" i="14"/>
  <c r="J66" i="14"/>
  <c r="J55" i="14"/>
  <c r="J95" i="14"/>
  <c r="J76" i="14"/>
  <c r="J57" i="14"/>
  <c r="J78" i="14"/>
  <c r="J59" i="14"/>
  <c r="J140" i="14"/>
  <c r="J149" i="14"/>
  <c r="J85" i="14"/>
  <c r="J65" i="14"/>
  <c r="J106" i="14"/>
  <c r="J54" i="14"/>
  <c r="J120" i="14"/>
  <c r="J77" i="14"/>
  <c r="J71" i="14"/>
  <c r="J137" i="14"/>
  <c r="J136" i="14"/>
  <c r="J121" i="14"/>
  <c r="J84" i="14"/>
  <c r="J64" i="14"/>
  <c r="J58" i="14"/>
  <c r="J107" i="14"/>
  <c r="J70" i="14"/>
  <c r="J82" i="14"/>
  <c r="J75" i="14"/>
  <c r="J90" i="14"/>
  <c r="J73" i="14"/>
  <c r="J61" i="14"/>
  <c r="J88" i="14"/>
  <c r="J87" i="14"/>
  <c r="J126" i="14"/>
  <c r="J67" i="14"/>
  <c r="J127" i="14"/>
  <c r="J89" i="14"/>
  <c r="J74" i="14"/>
  <c r="J141" i="14"/>
  <c r="J80" i="14"/>
  <c r="J69" i="14"/>
  <c r="J68" i="14"/>
  <c r="J142" i="14"/>
  <c r="J96" i="14"/>
  <c r="J92" i="14"/>
  <c r="J83" i="14"/>
  <c r="J62" i="14"/>
  <c r="J63" i="14"/>
  <c r="J56" i="14"/>
  <c r="J100" i="14"/>
  <c r="J94" i="14"/>
  <c r="J112" i="14"/>
  <c r="AB86" i="14"/>
  <c r="Z86" i="14"/>
  <c r="X86" i="14"/>
  <c r="AB58" i="14"/>
  <c r="X58" i="14"/>
  <c r="Z58" i="14"/>
  <c r="AB78" i="14"/>
  <c r="X78" i="14"/>
  <c r="Z78" i="14"/>
  <c r="AB133" i="14"/>
  <c r="Z133" i="14"/>
  <c r="X133" i="14"/>
  <c r="AB104" i="14"/>
  <c r="X104" i="14"/>
  <c r="Z104" i="14"/>
  <c r="AB148" i="14"/>
  <c r="Z148" i="14"/>
  <c r="X148" i="14"/>
  <c r="AB71" i="14"/>
  <c r="Z71" i="14"/>
  <c r="X71" i="14"/>
  <c r="U41" i="14"/>
  <c r="U36" i="14"/>
  <c r="U31" i="14"/>
  <c r="U26" i="14"/>
  <c r="U21" i="14"/>
  <c r="U16" i="14"/>
  <c r="U11" i="14"/>
  <c r="U30" i="14"/>
  <c r="U25" i="14"/>
  <c r="U10" i="14"/>
  <c r="U43" i="14"/>
  <c r="U38" i="14"/>
  <c r="U33" i="14"/>
  <c r="U28" i="14"/>
  <c r="U23" i="14"/>
  <c r="U18" i="14"/>
  <c r="U13" i="14"/>
  <c r="U8" i="14"/>
  <c r="U20" i="14"/>
  <c r="U40" i="14"/>
  <c r="U35" i="14"/>
  <c r="U45" i="14"/>
  <c r="U15" i="14"/>
  <c r="U9" i="14"/>
  <c r="U42" i="14"/>
  <c r="U24" i="14"/>
  <c r="U34" i="14"/>
  <c r="U29" i="14"/>
  <c r="U7" i="14"/>
  <c r="U39" i="14"/>
  <c r="U22" i="14"/>
  <c r="U37" i="14"/>
  <c r="U17" i="14"/>
  <c r="U12" i="14"/>
  <c r="U19" i="14"/>
  <c r="U44" i="14"/>
  <c r="U27" i="14"/>
  <c r="U32" i="14"/>
  <c r="U14" i="14"/>
  <c r="AB105" i="14"/>
  <c r="Z105" i="14"/>
  <c r="X105" i="14"/>
  <c r="AB111" i="14"/>
  <c r="X111" i="14"/>
  <c r="Z111" i="14"/>
  <c r="AB98" i="14"/>
  <c r="Z98" i="14"/>
  <c r="X98" i="14"/>
  <c r="AB72" i="14"/>
  <c r="Z72" i="14"/>
  <c r="X72" i="14"/>
  <c r="AB103" i="14"/>
  <c r="Z103" i="14"/>
  <c r="X103" i="14"/>
  <c r="AB60" i="14"/>
  <c r="Z60" i="14"/>
  <c r="X60" i="14"/>
  <c r="AB131" i="14"/>
  <c r="Z131" i="14"/>
  <c r="X131" i="14"/>
  <c r="AB76" i="14"/>
  <c r="Z76" i="14"/>
  <c r="X76" i="14"/>
  <c r="AB99" i="14"/>
  <c r="X99" i="14"/>
  <c r="Z99" i="14"/>
  <c r="AB91" i="14"/>
  <c r="Z91" i="14"/>
  <c r="X91" i="14"/>
  <c r="AF197" i="14" l="1"/>
  <c r="X149" i="14"/>
  <c r="Z149" i="14"/>
  <c r="AB195" i="14"/>
  <c r="Z195" i="14"/>
  <c r="X195" i="14"/>
  <c r="V197" i="14"/>
  <c r="AB45" i="14"/>
  <c r="Z45" i="14"/>
  <c r="X45" i="14"/>
  <c r="J42" i="14"/>
  <c r="J37" i="14"/>
  <c r="J32" i="14"/>
  <c r="J27" i="14"/>
  <c r="J22" i="14"/>
  <c r="J17" i="14"/>
  <c r="J12" i="14"/>
  <c r="J7" i="14"/>
  <c r="J44" i="14"/>
  <c r="J39" i="14"/>
  <c r="J34" i="14"/>
  <c r="J29" i="14"/>
  <c r="J24" i="14"/>
  <c r="J19" i="14"/>
  <c r="J14" i="14"/>
  <c r="J9" i="14"/>
  <c r="J35" i="14"/>
  <c r="J21" i="14"/>
  <c r="J36" i="14"/>
  <c r="J33" i="14"/>
  <c r="J16" i="14"/>
  <c r="J8" i="14"/>
  <c r="J31" i="14"/>
  <c r="J15" i="14"/>
  <c r="J26" i="14"/>
  <c r="J13" i="14"/>
  <c r="J30" i="14"/>
  <c r="J20" i="14"/>
  <c r="J45" i="14"/>
  <c r="J28" i="14"/>
  <c r="J10" i="14"/>
  <c r="J18" i="14"/>
  <c r="J11" i="14"/>
  <c r="J43" i="14"/>
  <c r="J41" i="14"/>
  <c r="J25" i="14"/>
  <c r="J23" i="14"/>
  <c r="J40" i="14"/>
  <c r="J38" i="14"/>
  <c r="AB197" i="14" l="1"/>
  <c r="Z197" i="14"/>
  <c r="X197" i="14"/>
  <c r="U196" i="13"/>
  <c r="T196" i="13"/>
  <c r="R196" i="13"/>
  <c r="P196" i="13"/>
  <c r="N196" i="13"/>
  <c r="I196" i="13"/>
  <c r="J196" i="13" s="1"/>
  <c r="H196" i="13"/>
  <c r="G196" i="13"/>
  <c r="C196" i="13"/>
  <c r="D196" i="13" s="1"/>
  <c r="A196" i="13"/>
  <c r="U150" i="13"/>
  <c r="T150" i="13"/>
  <c r="R150" i="13"/>
  <c r="P150" i="13"/>
  <c r="N150" i="13"/>
  <c r="I150" i="13"/>
  <c r="H150" i="13"/>
  <c r="G150" i="13"/>
  <c r="C150" i="13"/>
  <c r="A150" i="13"/>
  <c r="M149" i="13"/>
  <c r="S149" i="13" s="1"/>
  <c r="J149" i="13"/>
  <c r="D149" i="13"/>
  <c r="M148" i="13"/>
  <c r="O148" i="13" s="1"/>
  <c r="J148" i="13"/>
  <c r="D148" i="13"/>
  <c r="M147" i="13"/>
  <c r="O147" i="13" s="1"/>
  <c r="J147" i="13"/>
  <c r="D147" i="13"/>
  <c r="M146" i="13"/>
  <c r="S146" i="13" s="1"/>
  <c r="J146" i="13"/>
  <c r="D146" i="13"/>
  <c r="M145" i="13"/>
  <c r="S145" i="13" s="1"/>
  <c r="J145" i="13"/>
  <c r="D145" i="13"/>
  <c r="M144" i="13"/>
  <c r="S144" i="13" s="1"/>
  <c r="J144" i="13"/>
  <c r="D144" i="13"/>
  <c r="M143" i="13"/>
  <c r="S143" i="13" s="1"/>
  <c r="J143" i="13"/>
  <c r="D143" i="13"/>
  <c r="M142" i="13"/>
  <c r="S142" i="13" s="1"/>
  <c r="J142" i="13"/>
  <c r="D142" i="13"/>
  <c r="M141" i="13"/>
  <c r="S141" i="13" s="1"/>
  <c r="J141" i="13"/>
  <c r="D141" i="13"/>
  <c r="M140" i="13"/>
  <c r="S140" i="13" s="1"/>
  <c r="J140" i="13"/>
  <c r="D140" i="13"/>
  <c r="M139" i="13"/>
  <c r="O139" i="13" s="1"/>
  <c r="J139" i="13"/>
  <c r="D139" i="13"/>
  <c r="M138" i="13"/>
  <c r="J138" i="13"/>
  <c r="D138" i="13"/>
  <c r="M137" i="13"/>
  <c r="S137" i="13" s="1"/>
  <c r="J137" i="13"/>
  <c r="D137" i="13"/>
  <c r="M136" i="13"/>
  <c r="S136" i="13" s="1"/>
  <c r="J136" i="13"/>
  <c r="D136" i="13"/>
  <c r="M135" i="13"/>
  <c r="S135" i="13" s="1"/>
  <c r="J135" i="13"/>
  <c r="D135" i="13"/>
  <c r="M134" i="13"/>
  <c r="Q134" i="13" s="1"/>
  <c r="J134" i="13"/>
  <c r="D134" i="13"/>
  <c r="M133" i="13"/>
  <c r="Q133" i="13" s="1"/>
  <c r="J133" i="13"/>
  <c r="D133" i="13"/>
  <c r="M132" i="13"/>
  <c r="S132" i="13" s="1"/>
  <c r="J132" i="13"/>
  <c r="D132" i="13"/>
  <c r="M131" i="13"/>
  <c r="S131" i="13" s="1"/>
  <c r="J131" i="13"/>
  <c r="D131" i="13"/>
  <c r="M130" i="13"/>
  <c r="S130" i="13" s="1"/>
  <c r="J130" i="13"/>
  <c r="D130" i="13"/>
  <c r="M129" i="13"/>
  <c r="S129" i="13" s="1"/>
  <c r="J129" i="13"/>
  <c r="D129" i="13"/>
  <c r="M128" i="13"/>
  <c r="O128" i="13" s="1"/>
  <c r="J128" i="13"/>
  <c r="D128" i="13"/>
  <c r="M127" i="13"/>
  <c r="S127" i="13" s="1"/>
  <c r="J127" i="13"/>
  <c r="D127" i="13"/>
  <c r="M126" i="13"/>
  <c r="S126" i="13" s="1"/>
  <c r="J126" i="13"/>
  <c r="D126" i="13"/>
  <c r="M125" i="13"/>
  <c r="Q125" i="13" s="1"/>
  <c r="J125" i="13"/>
  <c r="D125" i="13"/>
  <c r="M124" i="13"/>
  <c r="Q124" i="13" s="1"/>
  <c r="J124" i="13"/>
  <c r="D124" i="13"/>
  <c r="M123" i="13"/>
  <c r="Q123" i="13" s="1"/>
  <c r="J123" i="13"/>
  <c r="D123" i="13"/>
  <c r="M122" i="13"/>
  <c r="Q122" i="13" s="1"/>
  <c r="J122" i="13"/>
  <c r="D122" i="13"/>
  <c r="M121" i="13"/>
  <c r="S121" i="13" s="1"/>
  <c r="J121" i="13"/>
  <c r="D121" i="13"/>
  <c r="M120" i="13"/>
  <c r="S120" i="13" s="1"/>
  <c r="J120" i="13"/>
  <c r="D120" i="13"/>
  <c r="M119" i="13"/>
  <c r="S119" i="13" s="1"/>
  <c r="J119" i="13"/>
  <c r="D119" i="13"/>
  <c r="M118" i="13"/>
  <c r="J118" i="13"/>
  <c r="D118" i="13"/>
  <c r="M117" i="13"/>
  <c r="Q117" i="13" s="1"/>
  <c r="J117" i="13"/>
  <c r="D117" i="13"/>
  <c r="M116" i="13"/>
  <c r="S116" i="13" s="1"/>
  <c r="J116" i="13"/>
  <c r="D116" i="13"/>
  <c r="M115" i="13"/>
  <c r="S115" i="13" s="1"/>
  <c r="J115" i="13"/>
  <c r="D115" i="13"/>
  <c r="M114" i="13"/>
  <c r="Q114" i="13" s="1"/>
  <c r="J114" i="13"/>
  <c r="D114" i="13"/>
  <c r="M113" i="13"/>
  <c r="S113" i="13" s="1"/>
  <c r="J113" i="13"/>
  <c r="D113" i="13"/>
  <c r="M112" i="13"/>
  <c r="S112" i="13" s="1"/>
  <c r="J112" i="13"/>
  <c r="D112" i="13"/>
  <c r="M111" i="13"/>
  <c r="S111" i="13" s="1"/>
  <c r="J111" i="13"/>
  <c r="D111" i="13"/>
  <c r="M110" i="13"/>
  <c r="S110" i="13" s="1"/>
  <c r="J110" i="13"/>
  <c r="D110" i="13"/>
  <c r="M109" i="13"/>
  <c r="S109" i="13" s="1"/>
  <c r="J109" i="13"/>
  <c r="D109" i="13"/>
  <c r="M108" i="13"/>
  <c r="O108" i="13" s="1"/>
  <c r="J108" i="13"/>
  <c r="D108" i="13"/>
  <c r="M107" i="13"/>
  <c r="S107" i="13" s="1"/>
  <c r="J107" i="13"/>
  <c r="D107" i="13"/>
  <c r="M106" i="13"/>
  <c r="Q106" i="13" s="1"/>
  <c r="J106" i="13"/>
  <c r="D106" i="13"/>
  <c r="M105" i="13"/>
  <c r="S105" i="13" s="1"/>
  <c r="J105" i="13"/>
  <c r="D105" i="13"/>
  <c r="M103" i="13"/>
  <c r="S103" i="13" s="1"/>
  <c r="J103" i="13"/>
  <c r="D103" i="13"/>
  <c r="M102" i="13"/>
  <c r="S102" i="13" s="1"/>
  <c r="J102" i="13"/>
  <c r="D102" i="13"/>
  <c r="M101" i="13"/>
  <c r="Q101" i="13" s="1"/>
  <c r="J101" i="13"/>
  <c r="D101" i="13"/>
  <c r="M100" i="13"/>
  <c r="S100" i="13" s="1"/>
  <c r="J100" i="13"/>
  <c r="D100" i="13"/>
  <c r="M99" i="13"/>
  <c r="S99" i="13" s="1"/>
  <c r="J99" i="13"/>
  <c r="D99" i="13"/>
  <c r="M98" i="13"/>
  <c r="S98" i="13" s="1"/>
  <c r="J98" i="13"/>
  <c r="D98" i="13"/>
  <c r="M97" i="13"/>
  <c r="J97" i="13"/>
  <c r="D97" i="13"/>
  <c r="M96" i="13"/>
  <c r="S96" i="13" s="1"/>
  <c r="J96" i="13"/>
  <c r="D96" i="13"/>
  <c r="M95" i="13"/>
  <c r="S95" i="13" s="1"/>
  <c r="J95" i="13"/>
  <c r="D95" i="13"/>
  <c r="M94" i="13"/>
  <c r="S94" i="13" s="1"/>
  <c r="J94" i="13"/>
  <c r="D94" i="13"/>
  <c r="M93" i="13"/>
  <c r="Q93" i="13" s="1"/>
  <c r="J93" i="13"/>
  <c r="D93" i="13"/>
  <c r="M92" i="13"/>
  <c r="S92" i="13" s="1"/>
  <c r="J92" i="13"/>
  <c r="D92" i="13"/>
  <c r="M91" i="13"/>
  <c r="S91" i="13" s="1"/>
  <c r="J91" i="13"/>
  <c r="D91" i="13"/>
  <c r="M90" i="13"/>
  <c r="Q90" i="13" s="1"/>
  <c r="J90" i="13"/>
  <c r="D90" i="13"/>
  <c r="M89" i="13"/>
  <c r="S89" i="13" s="1"/>
  <c r="J89" i="13"/>
  <c r="D89" i="13"/>
  <c r="M88" i="13"/>
  <c r="Q88" i="13" s="1"/>
  <c r="J88" i="13"/>
  <c r="D88" i="13"/>
  <c r="M87" i="13"/>
  <c r="O87" i="13" s="1"/>
  <c r="J87" i="13"/>
  <c r="D87" i="13"/>
  <c r="M86" i="13"/>
  <c r="S86" i="13" s="1"/>
  <c r="J86" i="13"/>
  <c r="D86" i="13"/>
  <c r="M85" i="13"/>
  <c r="S85" i="13" s="1"/>
  <c r="J85" i="13"/>
  <c r="D85" i="13"/>
  <c r="M84" i="13"/>
  <c r="S84" i="13" s="1"/>
  <c r="J84" i="13"/>
  <c r="D84" i="13"/>
  <c r="M83" i="13"/>
  <c r="Q83" i="13" s="1"/>
  <c r="J83" i="13"/>
  <c r="D83" i="13"/>
  <c r="M82" i="13"/>
  <c r="S82" i="13" s="1"/>
  <c r="J82" i="13"/>
  <c r="D82" i="13"/>
  <c r="M81" i="13"/>
  <c r="O81" i="13" s="1"/>
  <c r="J81" i="13"/>
  <c r="D81" i="13"/>
  <c r="M80" i="13"/>
  <c r="S80" i="13" s="1"/>
  <c r="J80" i="13"/>
  <c r="D80" i="13"/>
  <c r="M79" i="13"/>
  <c r="S79" i="13" s="1"/>
  <c r="J79" i="13"/>
  <c r="D79" i="13"/>
  <c r="M78" i="13"/>
  <c r="S78" i="13" s="1"/>
  <c r="J78" i="13"/>
  <c r="D78" i="13"/>
  <c r="M77" i="13"/>
  <c r="J77" i="13"/>
  <c r="D77" i="13"/>
  <c r="M76" i="13"/>
  <c r="S76" i="13" s="1"/>
  <c r="J76" i="13"/>
  <c r="D76" i="13"/>
  <c r="M75" i="13"/>
  <c r="S75" i="13" s="1"/>
  <c r="J75" i="13"/>
  <c r="D75" i="13"/>
  <c r="M74" i="13"/>
  <c r="S74" i="13" s="1"/>
  <c r="J74" i="13"/>
  <c r="D74" i="13"/>
  <c r="M73" i="13"/>
  <c r="Q73" i="13" s="1"/>
  <c r="J73" i="13"/>
  <c r="D73" i="13"/>
  <c r="M72" i="13"/>
  <c r="S72" i="13" s="1"/>
  <c r="J72" i="13"/>
  <c r="D72" i="13"/>
  <c r="M71" i="13"/>
  <c r="S71" i="13" s="1"/>
  <c r="J71" i="13"/>
  <c r="D71" i="13"/>
  <c r="M70" i="13"/>
  <c r="Q70" i="13" s="1"/>
  <c r="J70" i="13"/>
  <c r="D70" i="13"/>
  <c r="M69" i="13"/>
  <c r="S69" i="13" s="1"/>
  <c r="J69" i="13"/>
  <c r="D69" i="13"/>
  <c r="M68" i="13"/>
  <c r="Q68" i="13" s="1"/>
  <c r="J68" i="13"/>
  <c r="D68" i="13"/>
  <c r="M67" i="13"/>
  <c r="S67" i="13" s="1"/>
  <c r="J67" i="13"/>
  <c r="D67" i="13"/>
  <c r="M66" i="13"/>
  <c r="S66" i="13" s="1"/>
  <c r="J66" i="13"/>
  <c r="D66" i="13"/>
  <c r="M65" i="13"/>
  <c r="S65" i="13" s="1"/>
  <c r="J65" i="13"/>
  <c r="D65" i="13"/>
  <c r="M64" i="13"/>
  <c r="S64" i="13" s="1"/>
  <c r="J64" i="13"/>
  <c r="D64" i="13"/>
  <c r="M63" i="13"/>
  <c r="Q63" i="13" s="1"/>
  <c r="J63" i="13"/>
  <c r="D63" i="13"/>
  <c r="M62" i="13"/>
  <c r="S62" i="13" s="1"/>
  <c r="J62" i="13"/>
  <c r="D62" i="13"/>
  <c r="M61" i="13"/>
  <c r="S61" i="13" s="1"/>
  <c r="J61" i="13"/>
  <c r="D61" i="13"/>
  <c r="M60" i="13"/>
  <c r="S60" i="13" s="1"/>
  <c r="J60" i="13"/>
  <c r="D60" i="13"/>
  <c r="M59" i="13"/>
  <c r="Q59" i="13" s="1"/>
  <c r="J59" i="13"/>
  <c r="D59" i="13"/>
  <c r="M58" i="13"/>
  <c r="S58" i="13" s="1"/>
  <c r="J58" i="13"/>
  <c r="D58" i="13"/>
  <c r="M57" i="13"/>
  <c r="Q57" i="13" s="1"/>
  <c r="J57" i="13"/>
  <c r="D57" i="13"/>
  <c r="M56" i="13"/>
  <c r="S56" i="13" s="1"/>
  <c r="J56" i="13"/>
  <c r="D56" i="13"/>
  <c r="M55" i="13"/>
  <c r="S55" i="13" s="1"/>
  <c r="J55" i="13"/>
  <c r="D55" i="13"/>
  <c r="M54" i="13"/>
  <c r="S54" i="13" s="1"/>
  <c r="J54" i="13"/>
  <c r="D54" i="13"/>
  <c r="U45" i="13"/>
  <c r="T45" i="13"/>
  <c r="R45" i="13"/>
  <c r="P45" i="13"/>
  <c r="N45" i="13"/>
  <c r="I45" i="13"/>
  <c r="H45" i="13"/>
  <c r="G45" i="13"/>
  <c r="C45" i="13"/>
  <c r="A45" i="13"/>
  <c r="M44" i="13"/>
  <c r="S44" i="13" s="1"/>
  <c r="J44" i="13"/>
  <c r="D44" i="13"/>
  <c r="M43" i="13"/>
  <c r="O43" i="13" s="1"/>
  <c r="J43" i="13"/>
  <c r="D43" i="13"/>
  <c r="M42" i="13"/>
  <c r="Q42" i="13" s="1"/>
  <c r="J42" i="13"/>
  <c r="D42" i="13"/>
  <c r="M41" i="13"/>
  <c r="O41" i="13" s="1"/>
  <c r="J41" i="13"/>
  <c r="D41" i="13"/>
  <c r="M40" i="13"/>
  <c r="S40" i="13" s="1"/>
  <c r="J40" i="13"/>
  <c r="D40" i="13"/>
  <c r="M39" i="13"/>
  <c r="Q39" i="13" s="1"/>
  <c r="J39" i="13"/>
  <c r="D39" i="13"/>
  <c r="M38" i="13"/>
  <c r="S38" i="13" s="1"/>
  <c r="J38" i="13"/>
  <c r="D38" i="13"/>
  <c r="M37" i="13"/>
  <c r="O37" i="13" s="1"/>
  <c r="J37" i="13"/>
  <c r="D37" i="13"/>
  <c r="M36" i="13"/>
  <c r="S36" i="13" s="1"/>
  <c r="J36" i="13"/>
  <c r="D36" i="13"/>
  <c r="M35" i="13"/>
  <c r="O35" i="13" s="1"/>
  <c r="J35" i="13"/>
  <c r="D35" i="13"/>
  <c r="M34" i="13"/>
  <c r="S34" i="13" s="1"/>
  <c r="J34" i="13"/>
  <c r="D34" i="13"/>
  <c r="M33" i="13"/>
  <c r="O33" i="13" s="1"/>
  <c r="J33" i="13"/>
  <c r="D33" i="13"/>
  <c r="M32" i="13"/>
  <c r="O32" i="13" s="1"/>
  <c r="J32" i="13"/>
  <c r="D32" i="13"/>
  <c r="M31" i="13"/>
  <c r="O31" i="13" s="1"/>
  <c r="J31" i="13"/>
  <c r="D31" i="13"/>
  <c r="M30" i="13"/>
  <c r="S30" i="13" s="1"/>
  <c r="J30" i="13"/>
  <c r="D30" i="13"/>
  <c r="M29" i="13"/>
  <c r="O29" i="13" s="1"/>
  <c r="J29" i="13"/>
  <c r="D29" i="13"/>
  <c r="M28" i="13"/>
  <c r="O28" i="13" s="1"/>
  <c r="J28" i="13"/>
  <c r="D28" i="13"/>
  <c r="M27" i="13"/>
  <c r="O27" i="13" s="1"/>
  <c r="J27" i="13"/>
  <c r="D27" i="13"/>
  <c r="M26" i="13"/>
  <c r="S26" i="13" s="1"/>
  <c r="J26" i="13"/>
  <c r="D26" i="13"/>
  <c r="M25" i="13"/>
  <c r="J25" i="13"/>
  <c r="D25" i="13"/>
  <c r="M24" i="13"/>
  <c r="S24" i="13" s="1"/>
  <c r="J24" i="13"/>
  <c r="D24" i="13"/>
  <c r="M23" i="13"/>
  <c r="O23" i="13" s="1"/>
  <c r="J23" i="13"/>
  <c r="D23" i="13"/>
  <c r="M22" i="13"/>
  <c r="Q22" i="13" s="1"/>
  <c r="J22" i="13"/>
  <c r="D22" i="13"/>
  <c r="M21" i="13"/>
  <c r="O21" i="13" s="1"/>
  <c r="J21" i="13"/>
  <c r="D21" i="13"/>
  <c r="M20" i="13"/>
  <c r="Q20" i="13" s="1"/>
  <c r="J20" i="13"/>
  <c r="D20" i="13"/>
  <c r="M19" i="13"/>
  <c r="O19" i="13" s="1"/>
  <c r="J19" i="13"/>
  <c r="D19" i="13"/>
  <c r="M18" i="13"/>
  <c r="J18" i="13"/>
  <c r="D18" i="13"/>
  <c r="M17" i="13"/>
  <c r="O17" i="13" s="1"/>
  <c r="J17" i="13"/>
  <c r="D17" i="13"/>
  <c r="M16" i="13"/>
  <c r="S16" i="13" s="1"/>
  <c r="J16" i="13"/>
  <c r="D16" i="13"/>
  <c r="M15" i="13"/>
  <c r="O15" i="13" s="1"/>
  <c r="J15" i="13"/>
  <c r="D15" i="13"/>
  <c r="M14" i="13"/>
  <c r="Q14" i="13" s="1"/>
  <c r="J14" i="13"/>
  <c r="D14" i="13"/>
  <c r="M13" i="13"/>
  <c r="O13" i="13" s="1"/>
  <c r="J13" i="13"/>
  <c r="D13" i="13"/>
  <c r="M12" i="13"/>
  <c r="Q12" i="13" s="1"/>
  <c r="J12" i="13"/>
  <c r="D12" i="13"/>
  <c r="M11" i="13"/>
  <c r="O11" i="13" s="1"/>
  <c r="J11" i="13"/>
  <c r="D11" i="13"/>
  <c r="M10" i="13"/>
  <c r="S10" i="13" s="1"/>
  <c r="J10" i="13"/>
  <c r="D10" i="13"/>
  <c r="M9" i="13"/>
  <c r="O9" i="13" s="1"/>
  <c r="J9" i="13"/>
  <c r="D9" i="13"/>
  <c r="M8" i="13"/>
  <c r="S8" i="13" s="1"/>
  <c r="J8" i="13"/>
  <c r="D8" i="13"/>
  <c r="O7" i="13"/>
  <c r="J7" i="13"/>
  <c r="D7" i="13"/>
  <c r="F191" i="13" l="1"/>
  <c r="F193" i="13"/>
  <c r="F189" i="13"/>
  <c r="F187" i="13"/>
  <c r="F195" i="13"/>
  <c r="F185" i="13"/>
  <c r="F183" i="13"/>
  <c r="F181" i="13"/>
  <c r="F179" i="13"/>
  <c r="F177" i="13"/>
  <c r="F175" i="13"/>
  <c r="F173" i="13"/>
  <c r="F171" i="13"/>
  <c r="F169" i="13"/>
  <c r="F167" i="13"/>
  <c r="F165" i="13"/>
  <c r="F163" i="13"/>
  <c r="F161" i="13"/>
  <c r="F159" i="13"/>
  <c r="F170" i="13"/>
  <c r="F188" i="13"/>
  <c r="F186" i="13"/>
  <c r="F192" i="13"/>
  <c r="F176" i="13"/>
  <c r="F190" i="13"/>
  <c r="F182" i="13"/>
  <c r="F160" i="13"/>
  <c r="F166" i="13"/>
  <c r="F172" i="13"/>
  <c r="F194" i="13"/>
  <c r="F178" i="13"/>
  <c r="F162" i="13"/>
  <c r="F184" i="13"/>
  <c r="F168" i="13"/>
  <c r="F174" i="13"/>
  <c r="F180" i="13"/>
  <c r="F164" i="13"/>
  <c r="A198" i="13"/>
  <c r="L189" i="13"/>
  <c r="L191" i="13"/>
  <c r="L193" i="13"/>
  <c r="L173" i="13"/>
  <c r="L195" i="13"/>
  <c r="L187" i="13"/>
  <c r="L185" i="13"/>
  <c r="L183" i="13"/>
  <c r="L181" i="13"/>
  <c r="L179" i="13"/>
  <c r="L177" i="13"/>
  <c r="L175" i="13"/>
  <c r="L171" i="13"/>
  <c r="L169" i="13"/>
  <c r="L167" i="13"/>
  <c r="L165" i="13"/>
  <c r="L163" i="13"/>
  <c r="L161" i="13"/>
  <c r="L159" i="13"/>
  <c r="L176" i="13"/>
  <c r="L188" i="13"/>
  <c r="L192" i="13"/>
  <c r="L190" i="13"/>
  <c r="L182" i="13"/>
  <c r="L160" i="13"/>
  <c r="L184" i="13"/>
  <c r="L166" i="13"/>
  <c r="L172" i="13"/>
  <c r="L194" i="13"/>
  <c r="L178" i="13"/>
  <c r="L162" i="13"/>
  <c r="L168" i="13"/>
  <c r="L174" i="13"/>
  <c r="L180" i="13"/>
  <c r="L164" i="13"/>
  <c r="L170" i="13"/>
  <c r="L186" i="13"/>
  <c r="T198" i="13"/>
  <c r="U198" i="13"/>
  <c r="S14" i="13"/>
  <c r="S128" i="13"/>
  <c r="O60" i="13"/>
  <c r="M45" i="13"/>
  <c r="O45" i="13" s="1"/>
  <c r="O141" i="13"/>
  <c r="S139" i="13"/>
  <c r="S88" i="13"/>
  <c r="O137" i="13"/>
  <c r="Q92" i="13"/>
  <c r="Q62" i="13"/>
  <c r="Q66" i="13"/>
  <c r="O78" i="13"/>
  <c r="Q147" i="13"/>
  <c r="Q78" i="13"/>
  <c r="S147" i="13"/>
  <c r="S133" i="13"/>
  <c r="S17" i="13"/>
  <c r="S106" i="13"/>
  <c r="Q137" i="13"/>
  <c r="S37" i="13"/>
  <c r="O85" i="13"/>
  <c r="O14" i="13"/>
  <c r="I198" i="13"/>
  <c r="J198" i="13" s="1"/>
  <c r="Q148" i="13"/>
  <c r="O98" i="13"/>
  <c r="O145" i="13"/>
  <c r="Q145" i="13"/>
  <c r="S123" i="13"/>
  <c r="S57" i="13"/>
  <c r="Q91" i="13"/>
  <c r="Q84" i="13"/>
  <c r="Q139" i="13"/>
  <c r="S68" i="13"/>
  <c r="S134" i="13"/>
  <c r="S23" i="13"/>
  <c r="Q127" i="13"/>
  <c r="O16" i="13"/>
  <c r="S43" i="13"/>
  <c r="O72" i="13"/>
  <c r="O86" i="13"/>
  <c r="S117" i="13"/>
  <c r="S20" i="13"/>
  <c r="Q72" i="13"/>
  <c r="O62" i="13"/>
  <c r="S90" i="13"/>
  <c r="O135" i="13"/>
  <c r="W196" i="13"/>
  <c r="O76" i="13"/>
  <c r="O132" i="13"/>
  <c r="O142" i="13"/>
  <c r="S125" i="13"/>
  <c r="Q142" i="13"/>
  <c r="O70" i="13"/>
  <c r="S70" i="13"/>
  <c r="S73" i="13"/>
  <c r="O91" i="13"/>
  <c r="Q136" i="13"/>
  <c r="C198" i="13"/>
  <c r="O119" i="13"/>
  <c r="Q126" i="13"/>
  <c r="Q103" i="13"/>
  <c r="Q119" i="13"/>
  <c r="Q71" i="13"/>
  <c r="Q112" i="13"/>
  <c r="Q30" i="13"/>
  <c r="S59" i="13"/>
  <c r="O65" i="13"/>
  <c r="O82" i="13"/>
  <c r="O102" i="13"/>
  <c r="Q108" i="13"/>
  <c r="O111" i="13"/>
  <c r="Q65" i="13"/>
  <c r="Q82" i="13"/>
  <c r="S93" i="13"/>
  <c r="O96" i="13"/>
  <c r="Q102" i="13"/>
  <c r="S108" i="13"/>
  <c r="Q111" i="13"/>
  <c r="Q128" i="13"/>
  <c r="O131" i="13"/>
  <c r="S21" i="13"/>
  <c r="Q76" i="13"/>
  <c r="Q85" i="13"/>
  <c r="Q96" i="13"/>
  <c r="Q131" i="13"/>
  <c r="O54" i="13"/>
  <c r="M150" i="13"/>
  <c r="S150" i="13" s="1"/>
  <c r="Q54" i="13"/>
  <c r="O57" i="13"/>
  <c r="O68" i="13"/>
  <c r="O88" i="13"/>
  <c r="O106" i="13"/>
  <c r="S114" i="13"/>
  <c r="O117" i="13"/>
  <c r="O123" i="13"/>
  <c r="N198" i="13"/>
  <c r="Q21" i="13"/>
  <c r="O71" i="13"/>
  <c r="O126" i="13"/>
  <c r="G198" i="13"/>
  <c r="Q28" i="13"/>
  <c r="S31" i="13"/>
  <c r="O38" i="13"/>
  <c r="Q60" i="13"/>
  <c r="O74" i="13"/>
  <c r="O80" i="13"/>
  <c r="O94" i="13"/>
  <c r="O100" i="13"/>
  <c r="O109" i="13"/>
  <c r="O143" i="13"/>
  <c r="S148" i="13"/>
  <c r="H198" i="13"/>
  <c r="O22" i="13"/>
  <c r="S28" i="13"/>
  <c r="S35" i="13"/>
  <c r="Q38" i="13"/>
  <c r="O66" i="13"/>
  <c r="Q74" i="13"/>
  <c r="Q80" i="13"/>
  <c r="Q94" i="13"/>
  <c r="Q100" i="13"/>
  <c r="O103" i="13"/>
  <c r="Q109" i="13"/>
  <c r="O112" i="13"/>
  <c r="O129" i="13"/>
  <c r="Q143" i="13"/>
  <c r="Q129" i="13"/>
  <c r="Q24" i="13"/>
  <c r="S22" i="13"/>
  <c r="Q86" i="13"/>
  <c r="O115" i="13"/>
  <c r="O121" i="13"/>
  <c r="Q132" i="13"/>
  <c r="O146" i="13"/>
  <c r="Q115" i="13"/>
  <c r="Q121" i="13"/>
  <c r="Q146" i="13"/>
  <c r="O24" i="13"/>
  <c r="O10" i="13"/>
  <c r="Q16" i="13"/>
  <c r="S42" i="13"/>
  <c r="J45" i="13"/>
  <c r="L7" i="13" s="1"/>
  <c r="O58" i="13"/>
  <c r="O64" i="13"/>
  <c r="O107" i="13"/>
  <c r="Q135" i="13"/>
  <c r="Q141" i="13"/>
  <c r="Q10" i="13"/>
  <c r="Q58" i="13"/>
  <c r="Q64" i="13"/>
  <c r="O84" i="13"/>
  <c r="O92" i="13"/>
  <c r="Q107" i="13"/>
  <c r="O127" i="13"/>
  <c r="O149" i="13"/>
  <c r="O36" i="13"/>
  <c r="Q149" i="13"/>
  <c r="S12" i="13"/>
  <c r="Q36" i="13"/>
  <c r="Q75" i="13"/>
  <c r="Q95" i="13"/>
  <c r="Q98" i="13"/>
  <c r="O144" i="13"/>
  <c r="Q23" i="13"/>
  <c r="O56" i="13"/>
  <c r="O67" i="13"/>
  <c r="O105" i="13"/>
  <c r="O113" i="13"/>
  <c r="Q144" i="13"/>
  <c r="Q31" i="13"/>
  <c r="Q56" i="13"/>
  <c r="Q67" i="13"/>
  <c r="Q87" i="13"/>
  <c r="O90" i="13"/>
  <c r="Q105" i="13"/>
  <c r="Q113" i="13"/>
  <c r="O125" i="13"/>
  <c r="O133" i="13"/>
  <c r="Q17" i="13"/>
  <c r="Q43" i="13"/>
  <c r="S87" i="13"/>
  <c r="Q116" i="13"/>
  <c r="S122" i="13"/>
  <c r="Q15" i="13"/>
  <c r="S29" i="13"/>
  <c r="O63" i="13"/>
  <c r="S63" i="13"/>
  <c r="S81" i="13"/>
  <c r="Q13" i="13"/>
  <c r="Q27" i="13"/>
  <c r="O61" i="13"/>
  <c r="O79" i="13"/>
  <c r="S97" i="13"/>
  <c r="Q97" i="13"/>
  <c r="O97" i="13"/>
  <c r="S13" i="13"/>
  <c r="S27" i="13"/>
  <c r="Q61" i="13"/>
  <c r="Q79" i="13"/>
  <c r="L196" i="13"/>
  <c r="S138" i="13"/>
  <c r="Q138" i="13"/>
  <c r="O138" i="13"/>
  <c r="O101" i="13"/>
  <c r="Q120" i="13"/>
  <c r="Q29" i="13"/>
  <c r="S101" i="13"/>
  <c r="S41" i="13"/>
  <c r="Q81" i="13"/>
  <c r="F196" i="13"/>
  <c r="W150" i="13"/>
  <c r="J150" i="13" s="1"/>
  <c r="O59" i="13"/>
  <c r="O39" i="13"/>
  <c r="S39" i="13"/>
  <c r="S77" i="13"/>
  <c r="Q77" i="13"/>
  <c r="O77" i="13"/>
  <c r="S83" i="13"/>
  <c r="Q99" i="13"/>
  <c r="O8" i="13"/>
  <c r="Q8" i="13"/>
  <c r="O25" i="13"/>
  <c r="S25" i="13"/>
  <c r="Q25" i="13"/>
  <c r="O34" i="13"/>
  <c r="P198" i="13"/>
  <c r="O55" i="13"/>
  <c r="S124" i="13"/>
  <c r="O140" i="13"/>
  <c r="O120" i="13"/>
  <c r="O83" i="13"/>
  <c r="S32" i="13"/>
  <c r="Q32" i="13"/>
  <c r="O99" i="13"/>
  <c r="S118" i="13"/>
  <c r="Q118" i="13"/>
  <c r="O118" i="13"/>
  <c r="S15" i="13"/>
  <c r="S18" i="13"/>
  <c r="Q18" i="13"/>
  <c r="O18" i="13"/>
  <c r="Q41" i="13"/>
  <c r="O124" i="13"/>
  <c r="V45" i="13"/>
  <c r="O20" i="13"/>
  <c r="Q34" i="13"/>
  <c r="Q55" i="13"/>
  <c r="O122" i="13"/>
  <c r="Q140" i="13"/>
  <c r="W45" i="13"/>
  <c r="R198" i="13"/>
  <c r="Q11" i="13"/>
  <c r="O44" i="13"/>
  <c r="S11" i="13"/>
  <c r="O30" i="13"/>
  <c r="Q37" i="13"/>
  <c r="Q44" i="13"/>
  <c r="O75" i="13"/>
  <c r="O95" i="13"/>
  <c r="O116" i="13"/>
  <c r="O136" i="13"/>
  <c r="Q9" i="13"/>
  <c r="O42" i="13"/>
  <c r="O73" i="13"/>
  <c r="O93" i="13"/>
  <c r="O114" i="13"/>
  <c r="O134" i="13"/>
  <c r="M196" i="13"/>
  <c r="S9" i="13"/>
  <c r="Q35" i="13"/>
  <c r="Q7" i="13"/>
  <c r="O40" i="13"/>
  <c r="O26" i="13"/>
  <c r="Q33" i="13"/>
  <c r="Q40" i="13"/>
  <c r="O69" i="13"/>
  <c r="O110" i="13"/>
  <c r="O130" i="13"/>
  <c r="V196" i="13"/>
  <c r="O12" i="13"/>
  <c r="Q19" i="13"/>
  <c r="Q26" i="13"/>
  <c r="S33" i="13"/>
  <c r="Q69" i="13"/>
  <c r="Q89" i="13"/>
  <c r="Q110" i="13"/>
  <c r="Q130" i="13"/>
  <c r="S7" i="13"/>
  <c r="O89" i="13"/>
  <c r="S19" i="13"/>
  <c r="V150" i="13"/>
  <c r="D150" i="13" s="1"/>
  <c r="D45" i="13"/>
  <c r="Q45" i="13" l="1"/>
  <c r="S45" i="13"/>
  <c r="L40" i="13"/>
  <c r="L26" i="13"/>
  <c r="L12" i="13"/>
  <c r="L33" i="13"/>
  <c r="O150" i="13"/>
  <c r="L14" i="13"/>
  <c r="L21" i="13"/>
  <c r="L8" i="13"/>
  <c r="L29" i="13"/>
  <c r="L13" i="13"/>
  <c r="L15" i="13"/>
  <c r="L41" i="13"/>
  <c r="L27" i="13"/>
  <c r="L25" i="13"/>
  <c r="L34" i="13"/>
  <c r="L10" i="13"/>
  <c r="L20" i="13"/>
  <c r="L31" i="13"/>
  <c r="L19" i="13"/>
  <c r="L39" i="13"/>
  <c r="L17" i="13"/>
  <c r="L37" i="13"/>
  <c r="L9" i="13"/>
  <c r="L32" i="13"/>
  <c r="L38" i="13"/>
  <c r="L30" i="13"/>
  <c r="L36" i="13"/>
  <c r="L16" i="13"/>
  <c r="Q150" i="13"/>
  <c r="L22" i="13"/>
  <c r="L43" i="13"/>
  <c r="L23" i="13"/>
  <c r="L18" i="13"/>
  <c r="L42" i="13"/>
  <c r="L28" i="13"/>
  <c r="L44" i="13"/>
  <c r="L24" i="13"/>
  <c r="L45" i="13"/>
  <c r="L11" i="13"/>
  <c r="L35" i="13"/>
  <c r="F149" i="13"/>
  <c r="F147" i="13"/>
  <c r="F145" i="13"/>
  <c r="F143" i="13"/>
  <c r="F141" i="13"/>
  <c r="F139" i="13"/>
  <c r="F137" i="13"/>
  <c r="F135" i="13"/>
  <c r="F133" i="13"/>
  <c r="F131" i="13"/>
  <c r="F129" i="13"/>
  <c r="F127" i="13"/>
  <c r="F125" i="13"/>
  <c r="F123" i="13"/>
  <c r="F121" i="13"/>
  <c r="F119" i="13"/>
  <c r="F117" i="13"/>
  <c r="F115" i="13"/>
  <c r="F113" i="13"/>
  <c r="F111" i="13"/>
  <c r="F109" i="13"/>
  <c r="F107" i="13"/>
  <c r="F105" i="13"/>
  <c r="F102" i="13"/>
  <c r="F100" i="13"/>
  <c r="F98" i="13"/>
  <c r="F96" i="13"/>
  <c r="F94" i="13"/>
  <c r="F92" i="13"/>
  <c r="F90" i="13"/>
  <c r="F88" i="13"/>
  <c r="F86" i="13"/>
  <c r="F84" i="13"/>
  <c r="F82" i="13"/>
  <c r="F80" i="13"/>
  <c r="F78" i="13"/>
  <c r="F76" i="13"/>
  <c r="F74" i="13"/>
  <c r="F72" i="13"/>
  <c r="F70" i="13"/>
  <c r="F68" i="13"/>
  <c r="F66" i="13"/>
  <c r="F64" i="13"/>
  <c r="F62" i="13"/>
  <c r="F60" i="13"/>
  <c r="F58" i="13"/>
  <c r="F56" i="13"/>
  <c r="F54" i="13"/>
  <c r="F61" i="13"/>
  <c r="F144" i="13"/>
  <c r="F124" i="13"/>
  <c r="F103" i="13"/>
  <c r="F83" i="13"/>
  <c r="F63" i="13"/>
  <c r="F85" i="13"/>
  <c r="F150" i="13"/>
  <c r="F146" i="13"/>
  <c r="F126" i="13"/>
  <c r="F106" i="13"/>
  <c r="F65" i="13"/>
  <c r="F148" i="13"/>
  <c r="F128" i="13"/>
  <c r="F108" i="13"/>
  <c r="F87" i="13"/>
  <c r="F67" i="13"/>
  <c r="F130" i="13"/>
  <c r="F110" i="13"/>
  <c r="F89" i="13"/>
  <c r="F69" i="13"/>
  <c r="F132" i="13"/>
  <c r="F112" i="13"/>
  <c r="F91" i="13"/>
  <c r="F71" i="13"/>
  <c r="F134" i="13"/>
  <c r="F114" i="13"/>
  <c r="F93" i="13"/>
  <c r="F73" i="13"/>
  <c r="F138" i="13"/>
  <c r="F101" i="13"/>
  <c r="F97" i="13"/>
  <c r="F79" i="13"/>
  <c r="F120" i="13"/>
  <c r="F75" i="13"/>
  <c r="F122" i="13"/>
  <c r="F118" i="13"/>
  <c r="F140" i="13"/>
  <c r="F55" i="13"/>
  <c r="F95" i="13"/>
  <c r="F116" i="13"/>
  <c r="F136" i="13"/>
  <c r="F81" i="13"/>
  <c r="F99" i="13"/>
  <c r="F142" i="13"/>
  <c r="F77" i="13"/>
  <c r="F57" i="13"/>
  <c r="F59" i="13"/>
  <c r="Q196" i="13"/>
  <c r="S196" i="13"/>
  <c r="O196" i="13"/>
  <c r="V198" i="13"/>
  <c r="D198" i="13" s="1"/>
  <c r="W198" i="13"/>
  <c r="M198" i="13"/>
  <c r="L149" i="13"/>
  <c r="L147" i="13"/>
  <c r="L145" i="13"/>
  <c r="L143" i="13"/>
  <c r="L141" i="13"/>
  <c r="L139" i="13"/>
  <c r="L137" i="13"/>
  <c r="L135" i="13"/>
  <c r="L133" i="13"/>
  <c r="L131" i="13"/>
  <c r="L129" i="13"/>
  <c r="L127" i="13"/>
  <c r="L125" i="13"/>
  <c r="L123" i="13"/>
  <c r="L121" i="13"/>
  <c r="L119" i="13"/>
  <c r="L117" i="13"/>
  <c r="L115" i="13"/>
  <c r="L113" i="13"/>
  <c r="L111" i="13"/>
  <c r="L109" i="13"/>
  <c r="L107" i="13"/>
  <c r="L105" i="13"/>
  <c r="L102" i="13"/>
  <c r="L100" i="13"/>
  <c r="L98" i="13"/>
  <c r="L96" i="13"/>
  <c r="L94" i="13"/>
  <c r="L92" i="13"/>
  <c r="L90" i="13"/>
  <c r="L88" i="13"/>
  <c r="L86" i="13"/>
  <c r="L84" i="13"/>
  <c r="L82" i="13"/>
  <c r="L80" i="13"/>
  <c r="L78" i="13"/>
  <c r="L76" i="13"/>
  <c r="L74" i="13"/>
  <c r="L72" i="13"/>
  <c r="L70" i="13"/>
  <c r="L68" i="13"/>
  <c r="L66" i="13"/>
  <c r="L64" i="13"/>
  <c r="L150" i="13"/>
  <c r="L146" i="13"/>
  <c r="L126" i="13"/>
  <c r="L106" i="13"/>
  <c r="L85" i="13"/>
  <c r="L65" i="13"/>
  <c r="L87" i="13"/>
  <c r="L67" i="13"/>
  <c r="L130" i="13"/>
  <c r="L148" i="13"/>
  <c r="L128" i="13"/>
  <c r="L108" i="13"/>
  <c r="L110" i="13"/>
  <c r="L89" i="13"/>
  <c r="L69" i="13"/>
  <c r="L54" i="13"/>
  <c r="L56" i="13"/>
  <c r="L132" i="13"/>
  <c r="L112" i="13"/>
  <c r="L91" i="13"/>
  <c r="L71" i="13"/>
  <c r="L58" i="13"/>
  <c r="L60" i="13"/>
  <c r="L134" i="13"/>
  <c r="L114" i="13"/>
  <c r="L93" i="13"/>
  <c r="L73" i="13"/>
  <c r="L62" i="13"/>
  <c r="L136" i="13"/>
  <c r="L116" i="13"/>
  <c r="L95" i="13"/>
  <c r="L75" i="13"/>
  <c r="L120" i="13"/>
  <c r="L63" i="13"/>
  <c r="L55" i="13"/>
  <c r="L83" i="13"/>
  <c r="L138" i="13"/>
  <c r="L103" i="13"/>
  <c r="L122" i="13"/>
  <c r="L140" i="13"/>
  <c r="L101" i="13"/>
  <c r="L124" i="13"/>
  <c r="L142" i="13"/>
  <c r="L77" i="13"/>
  <c r="L57" i="13"/>
  <c r="L79" i="13"/>
  <c r="L61" i="13"/>
  <c r="L118" i="13"/>
  <c r="L81" i="13"/>
  <c r="L99" i="13"/>
  <c r="L59" i="13"/>
  <c r="L144" i="13"/>
  <c r="L97" i="13"/>
  <c r="F44" i="13"/>
  <c r="F42" i="13"/>
  <c r="F40" i="13"/>
  <c r="F38" i="13"/>
  <c r="F36" i="13"/>
  <c r="F34" i="13"/>
  <c r="F32" i="13"/>
  <c r="F30" i="13"/>
  <c r="F28" i="13"/>
  <c r="F26" i="13"/>
  <c r="F24" i="13"/>
  <c r="F22" i="13"/>
  <c r="F20" i="13"/>
  <c r="F18" i="13"/>
  <c r="F16" i="13"/>
  <c r="F14" i="13"/>
  <c r="F12" i="13"/>
  <c r="F10" i="13"/>
  <c r="F8" i="13"/>
  <c r="F43" i="13"/>
  <c r="F41" i="13"/>
  <c r="F39" i="13"/>
  <c r="F37" i="13"/>
  <c r="F35" i="13"/>
  <c r="F33" i="13"/>
  <c r="F31" i="13"/>
  <c r="F29" i="13"/>
  <c r="F27" i="13"/>
  <c r="F25" i="13"/>
  <c r="F23" i="13"/>
  <c r="F21" i="13"/>
  <c r="F19" i="13"/>
  <c r="F17" i="13"/>
  <c r="F15" i="13"/>
  <c r="F13" i="13"/>
  <c r="F11" i="13"/>
  <c r="F9" i="13"/>
  <c r="F7" i="13"/>
  <c r="F45" i="13"/>
  <c r="Q198" i="13" l="1"/>
  <c r="O198" i="13"/>
  <c r="S198" i="13"/>
  <c r="AJ195" i="12" l="1"/>
  <c r="AH195" i="12"/>
  <c r="AF195" i="12"/>
  <c r="AD195" i="12"/>
  <c r="AB195" i="12"/>
  <c r="W195" i="12"/>
  <c r="S195" i="12"/>
  <c r="R195" i="12"/>
  <c r="Q195" i="12"/>
  <c r="P195" i="12"/>
  <c r="L195" i="12"/>
  <c r="H195" i="12"/>
  <c r="G195" i="12"/>
  <c r="C195" i="12"/>
  <c r="A195" i="12"/>
  <c r="AJ149" i="12"/>
  <c r="AH149" i="12"/>
  <c r="AF149" i="12"/>
  <c r="AD149" i="12"/>
  <c r="AB149" i="12"/>
  <c r="W149" i="12"/>
  <c r="S149" i="12"/>
  <c r="R149" i="12"/>
  <c r="Q149" i="12"/>
  <c r="P149" i="12"/>
  <c r="L149" i="12"/>
  <c r="H149" i="12"/>
  <c r="G149" i="12"/>
  <c r="C149" i="12"/>
  <c r="A149" i="12"/>
  <c r="AA148" i="12"/>
  <c r="AC148" i="12" s="1"/>
  <c r="X148" i="12"/>
  <c r="T148" i="12"/>
  <c r="M148" i="12"/>
  <c r="I148" i="12"/>
  <c r="D148" i="12"/>
  <c r="AA147" i="12"/>
  <c r="AC147" i="12" s="1"/>
  <c r="X147" i="12"/>
  <c r="T147" i="12"/>
  <c r="M147" i="12"/>
  <c r="I147" i="12"/>
  <c r="D147" i="12"/>
  <c r="AA146" i="12"/>
  <c r="X146" i="12"/>
  <c r="T146" i="12"/>
  <c r="M146" i="12"/>
  <c r="I146" i="12"/>
  <c r="D146" i="12"/>
  <c r="AA145" i="12"/>
  <c r="AG145" i="12" s="1"/>
  <c r="X145" i="12"/>
  <c r="T145" i="12"/>
  <c r="M145" i="12"/>
  <c r="I145" i="12"/>
  <c r="D145" i="12"/>
  <c r="AA144" i="12"/>
  <c r="AE144" i="12" s="1"/>
  <c r="X144" i="12"/>
  <c r="T144" i="12"/>
  <c r="M144" i="12"/>
  <c r="I144" i="12"/>
  <c r="D144" i="12"/>
  <c r="AA143" i="12"/>
  <c r="AG143" i="12" s="1"/>
  <c r="X143" i="12"/>
  <c r="T143" i="12"/>
  <c r="M143" i="12"/>
  <c r="I143" i="12"/>
  <c r="D143" i="12"/>
  <c r="AA142" i="12"/>
  <c r="X142" i="12"/>
  <c r="T142" i="12"/>
  <c r="M142" i="12"/>
  <c r="I142" i="12"/>
  <c r="D142" i="12"/>
  <c r="AA141" i="12"/>
  <c r="AG141" i="12" s="1"/>
  <c r="X141" i="12"/>
  <c r="T141" i="12"/>
  <c r="M141" i="12"/>
  <c r="I141" i="12"/>
  <c r="D141" i="12"/>
  <c r="AA140" i="12"/>
  <c r="AE140" i="12" s="1"/>
  <c r="X140" i="12"/>
  <c r="T140" i="12"/>
  <c r="M140" i="12"/>
  <c r="I140" i="12"/>
  <c r="D140" i="12"/>
  <c r="AA139" i="12"/>
  <c r="AC139" i="12" s="1"/>
  <c r="X139" i="12"/>
  <c r="T139" i="12"/>
  <c r="M139" i="12"/>
  <c r="I139" i="12"/>
  <c r="D139" i="12"/>
  <c r="AA138" i="12"/>
  <c r="AG138" i="12" s="1"/>
  <c r="X138" i="12"/>
  <c r="T138" i="12"/>
  <c r="M138" i="12"/>
  <c r="I138" i="12"/>
  <c r="D138" i="12"/>
  <c r="AA137" i="12"/>
  <c r="X137" i="12"/>
  <c r="T137" i="12"/>
  <c r="M137" i="12"/>
  <c r="I137" i="12"/>
  <c r="D137" i="12"/>
  <c r="AA136" i="12"/>
  <c r="AG136" i="12" s="1"/>
  <c r="X136" i="12"/>
  <c r="T136" i="12"/>
  <c r="M136" i="12"/>
  <c r="I136" i="12"/>
  <c r="D136" i="12"/>
  <c r="AA135" i="12"/>
  <c r="AC135" i="12" s="1"/>
  <c r="X135" i="12"/>
  <c r="T135" i="12"/>
  <c r="M135" i="12"/>
  <c r="I135" i="12"/>
  <c r="D135" i="12"/>
  <c r="AA134" i="12"/>
  <c r="AG134" i="12" s="1"/>
  <c r="X134" i="12"/>
  <c r="T134" i="12"/>
  <c r="M134" i="12"/>
  <c r="I134" i="12"/>
  <c r="D134" i="12"/>
  <c r="AA133" i="12"/>
  <c r="AE133" i="12" s="1"/>
  <c r="X133" i="12"/>
  <c r="T133" i="12"/>
  <c r="M133" i="12"/>
  <c r="I133" i="12"/>
  <c r="D133" i="12"/>
  <c r="AA132" i="12"/>
  <c r="AG132" i="12" s="1"/>
  <c r="X132" i="12"/>
  <c r="T132" i="12"/>
  <c r="M132" i="12"/>
  <c r="I132" i="12"/>
  <c r="D132" i="12"/>
  <c r="AA131" i="12"/>
  <c r="AE131" i="12" s="1"/>
  <c r="X131" i="12"/>
  <c r="T131" i="12"/>
  <c r="M131" i="12"/>
  <c r="I131" i="12"/>
  <c r="D131" i="12"/>
  <c r="AA130" i="12"/>
  <c r="AC130" i="12" s="1"/>
  <c r="X130" i="12"/>
  <c r="T130" i="12"/>
  <c r="M130" i="12"/>
  <c r="I130" i="12"/>
  <c r="D130" i="12"/>
  <c r="AA129" i="12"/>
  <c r="AE129" i="12" s="1"/>
  <c r="X129" i="12"/>
  <c r="T129" i="12"/>
  <c r="M129" i="12"/>
  <c r="I129" i="12"/>
  <c r="D129" i="12"/>
  <c r="AA128" i="12"/>
  <c r="AC128" i="12" s="1"/>
  <c r="X128" i="12"/>
  <c r="T128" i="12"/>
  <c r="M128" i="12"/>
  <c r="I128" i="12"/>
  <c r="D128" i="12"/>
  <c r="AA127" i="12"/>
  <c r="AC127" i="12" s="1"/>
  <c r="X127" i="12"/>
  <c r="T127" i="12"/>
  <c r="M127" i="12"/>
  <c r="I127" i="12"/>
  <c r="D127" i="12"/>
  <c r="AA126" i="12"/>
  <c r="AG126" i="12" s="1"/>
  <c r="X126" i="12"/>
  <c r="T126" i="12"/>
  <c r="M126" i="12"/>
  <c r="I126" i="12"/>
  <c r="D126" i="12"/>
  <c r="AA125" i="12"/>
  <c r="AG125" i="12" s="1"/>
  <c r="X125" i="12"/>
  <c r="T125" i="12"/>
  <c r="M125" i="12"/>
  <c r="I125" i="12"/>
  <c r="D125" i="12"/>
  <c r="AA124" i="12"/>
  <c r="X124" i="12"/>
  <c r="T124" i="12"/>
  <c r="M124" i="12"/>
  <c r="I124" i="12"/>
  <c r="D124" i="12"/>
  <c r="AA123" i="12"/>
  <c r="X123" i="12"/>
  <c r="T123" i="12"/>
  <c r="M123" i="12"/>
  <c r="I123" i="12"/>
  <c r="D123" i="12"/>
  <c r="AA122" i="12"/>
  <c r="AG122" i="12" s="1"/>
  <c r="X122" i="12"/>
  <c r="T122" i="12"/>
  <c r="M122" i="12"/>
  <c r="I122" i="12"/>
  <c r="D122" i="12"/>
  <c r="AA121" i="12"/>
  <c r="AG121" i="12" s="1"/>
  <c r="X121" i="12"/>
  <c r="T121" i="12"/>
  <c r="M121" i="12"/>
  <c r="I121" i="12"/>
  <c r="D121" i="12"/>
  <c r="AA120" i="12"/>
  <c r="X120" i="12"/>
  <c r="T120" i="12"/>
  <c r="M120" i="12"/>
  <c r="I120" i="12"/>
  <c r="D120" i="12"/>
  <c r="AA119" i="12"/>
  <c r="X119" i="12"/>
  <c r="T119" i="12"/>
  <c r="M119" i="12"/>
  <c r="I119" i="12"/>
  <c r="D119" i="12"/>
  <c r="AA118" i="12"/>
  <c r="AE118" i="12" s="1"/>
  <c r="X118" i="12"/>
  <c r="T118" i="12"/>
  <c r="M118" i="12"/>
  <c r="I118" i="12"/>
  <c r="D118" i="12"/>
  <c r="AA117" i="12"/>
  <c r="X117" i="12"/>
  <c r="T117" i="12"/>
  <c r="M117" i="12"/>
  <c r="I117" i="12"/>
  <c r="D117" i="12"/>
  <c r="AA116" i="12"/>
  <c r="AC116" i="12" s="1"/>
  <c r="X116" i="12"/>
  <c r="T116" i="12"/>
  <c r="M116" i="12"/>
  <c r="I116" i="12"/>
  <c r="D116" i="12"/>
  <c r="AA115" i="12"/>
  <c r="AG115" i="12" s="1"/>
  <c r="X115" i="12"/>
  <c r="T115" i="12"/>
  <c r="M115" i="12"/>
  <c r="I115" i="12"/>
  <c r="D115" i="12"/>
  <c r="AA114" i="12"/>
  <c r="AG114" i="12" s="1"/>
  <c r="X114" i="12"/>
  <c r="T114" i="12"/>
  <c r="M114" i="12"/>
  <c r="I114" i="12"/>
  <c r="D114" i="12"/>
  <c r="AA113" i="12"/>
  <c r="X113" i="12"/>
  <c r="T113" i="12"/>
  <c r="M113" i="12"/>
  <c r="I113" i="12"/>
  <c r="D113" i="12"/>
  <c r="AA112" i="12"/>
  <c r="X112" i="12"/>
  <c r="T112" i="12"/>
  <c r="M112" i="12"/>
  <c r="I112" i="12"/>
  <c r="D112" i="12"/>
  <c r="AA111" i="12"/>
  <c r="X111" i="12"/>
  <c r="T111" i="12"/>
  <c r="M111" i="12"/>
  <c r="I111" i="12"/>
  <c r="D111" i="12"/>
  <c r="AA110" i="12"/>
  <c r="AG110" i="12" s="1"/>
  <c r="X110" i="12"/>
  <c r="T110" i="12"/>
  <c r="M110" i="12"/>
  <c r="I110" i="12"/>
  <c r="D110" i="12"/>
  <c r="AA109" i="12"/>
  <c r="AC109" i="12" s="1"/>
  <c r="X109" i="12"/>
  <c r="T109" i="12"/>
  <c r="M109" i="12"/>
  <c r="I109" i="12"/>
  <c r="D109" i="12"/>
  <c r="AA108" i="12"/>
  <c r="AC108" i="12" s="1"/>
  <c r="X108" i="12"/>
  <c r="T108" i="12"/>
  <c r="M108" i="12"/>
  <c r="I108" i="12"/>
  <c r="D108" i="12"/>
  <c r="AA107" i="12"/>
  <c r="AG107" i="12" s="1"/>
  <c r="X107" i="12"/>
  <c r="T107" i="12"/>
  <c r="M107" i="12"/>
  <c r="I107" i="12"/>
  <c r="D107" i="12"/>
  <c r="AA106" i="12"/>
  <c r="X106" i="12"/>
  <c r="T106" i="12"/>
  <c r="M106" i="12"/>
  <c r="I106" i="12"/>
  <c r="D106" i="12"/>
  <c r="AA105" i="12"/>
  <c r="AE105" i="12" s="1"/>
  <c r="X105" i="12"/>
  <c r="T105" i="12"/>
  <c r="M105" i="12"/>
  <c r="I105" i="12"/>
  <c r="D105" i="12"/>
  <c r="AA104" i="12"/>
  <c r="AC104" i="12" s="1"/>
  <c r="X104" i="12"/>
  <c r="T104" i="12"/>
  <c r="M104" i="12"/>
  <c r="I104" i="12"/>
  <c r="D104" i="12"/>
  <c r="AA103" i="12"/>
  <c r="AG103" i="12" s="1"/>
  <c r="X103" i="12"/>
  <c r="T103" i="12"/>
  <c r="M103" i="12"/>
  <c r="I103" i="12"/>
  <c r="D103" i="12"/>
  <c r="AA102" i="12"/>
  <c r="AC102" i="12" s="1"/>
  <c r="X102" i="12"/>
  <c r="T102" i="12"/>
  <c r="M102" i="12"/>
  <c r="I102" i="12"/>
  <c r="D102" i="12"/>
  <c r="AA101" i="12"/>
  <c r="AC101" i="12" s="1"/>
  <c r="X101" i="12"/>
  <c r="T101" i="12"/>
  <c r="M101" i="12"/>
  <c r="I101" i="12"/>
  <c r="D101" i="12"/>
  <c r="AA100" i="12"/>
  <c r="AE100" i="12" s="1"/>
  <c r="X100" i="12"/>
  <c r="T100" i="12"/>
  <c r="M100" i="12"/>
  <c r="I100" i="12"/>
  <c r="D100" i="12"/>
  <c r="AA99" i="12"/>
  <c r="AC99" i="12" s="1"/>
  <c r="X99" i="12"/>
  <c r="T99" i="12"/>
  <c r="M99" i="12"/>
  <c r="I99" i="12"/>
  <c r="D99" i="12"/>
  <c r="AA98" i="12"/>
  <c r="AG98" i="12" s="1"/>
  <c r="X98" i="12"/>
  <c r="T98" i="12"/>
  <c r="M98" i="12"/>
  <c r="I98" i="12"/>
  <c r="D98" i="12"/>
  <c r="AA97" i="12"/>
  <c r="AE97" i="12" s="1"/>
  <c r="X97" i="12"/>
  <c r="T97" i="12"/>
  <c r="M97" i="12"/>
  <c r="I97" i="12"/>
  <c r="D97" i="12"/>
  <c r="AA96" i="12"/>
  <c r="AG96" i="12" s="1"/>
  <c r="X96" i="12"/>
  <c r="T96" i="12"/>
  <c r="M96" i="12"/>
  <c r="I96" i="12"/>
  <c r="D96" i="12"/>
  <c r="AA95" i="12"/>
  <c r="X95" i="12"/>
  <c r="T95" i="12"/>
  <c r="M95" i="12"/>
  <c r="I95" i="12"/>
  <c r="D95" i="12"/>
  <c r="AA94" i="12"/>
  <c r="AE94" i="12" s="1"/>
  <c r="X94" i="12"/>
  <c r="T94" i="12"/>
  <c r="M94" i="12"/>
  <c r="I94" i="12"/>
  <c r="D94" i="12"/>
  <c r="AA93" i="12"/>
  <c r="AC93" i="12" s="1"/>
  <c r="X93" i="12"/>
  <c r="T93" i="12"/>
  <c r="M93" i="12"/>
  <c r="I93" i="12"/>
  <c r="D93" i="12"/>
  <c r="AA92" i="12"/>
  <c r="AG92" i="12" s="1"/>
  <c r="X92" i="12"/>
  <c r="T92" i="12"/>
  <c r="M92" i="12"/>
  <c r="I92" i="12"/>
  <c r="D92" i="12"/>
  <c r="AA91" i="12"/>
  <c r="X91" i="12"/>
  <c r="T91" i="12"/>
  <c r="M91" i="12"/>
  <c r="I91" i="12"/>
  <c r="D91" i="12"/>
  <c r="AA90" i="12"/>
  <c r="X90" i="12"/>
  <c r="T90" i="12"/>
  <c r="M90" i="12"/>
  <c r="I90" i="12"/>
  <c r="D90" i="12"/>
  <c r="AA89" i="12"/>
  <c r="AE89" i="12" s="1"/>
  <c r="X89" i="12"/>
  <c r="T89" i="12"/>
  <c r="M89" i="12"/>
  <c r="I89" i="12"/>
  <c r="D89" i="12"/>
  <c r="AA88" i="12"/>
  <c r="AC88" i="12" s="1"/>
  <c r="X88" i="12"/>
  <c r="T88" i="12"/>
  <c r="M88" i="12"/>
  <c r="I88" i="12"/>
  <c r="D88" i="12"/>
  <c r="AA87" i="12"/>
  <c r="AE87" i="12" s="1"/>
  <c r="X87" i="12"/>
  <c r="T87" i="12"/>
  <c r="M87" i="12"/>
  <c r="I87" i="12"/>
  <c r="D87" i="12"/>
  <c r="AA86" i="12"/>
  <c r="AG86" i="12" s="1"/>
  <c r="X86" i="12"/>
  <c r="T86" i="12"/>
  <c r="M86" i="12"/>
  <c r="I86" i="12"/>
  <c r="D86" i="12"/>
  <c r="AA85" i="12"/>
  <c r="X85" i="12"/>
  <c r="T85" i="12"/>
  <c r="M85" i="12"/>
  <c r="I85" i="12"/>
  <c r="D85" i="12"/>
  <c r="AA84" i="12"/>
  <c r="AC84" i="12" s="1"/>
  <c r="X84" i="12"/>
  <c r="T84" i="12"/>
  <c r="M84" i="12"/>
  <c r="I84" i="12"/>
  <c r="D84" i="12"/>
  <c r="AA83" i="12"/>
  <c r="AC83" i="12" s="1"/>
  <c r="X83" i="12"/>
  <c r="T83" i="12"/>
  <c r="M83" i="12"/>
  <c r="I83" i="12"/>
  <c r="D83" i="12"/>
  <c r="AA82" i="12"/>
  <c r="X82" i="12"/>
  <c r="T82" i="12"/>
  <c r="M82" i="12"/>
  <c r="I82" i="12"/>
  <c r="D82" i="12"/>
  <c r="AA81" i="12"/>
  <c r="AG81" i="12" s="1"/>
  <c r="X81" i="12"/>
  <c r="T81" i="12"/>
  <c r="M81" i="12"/>
  <c r="I81" i="12"/>
  <c r="D81" i="12"/>
  <c r="AA80" i="12"/>
  <c r="AE80" i="12" s="1"/>
  <c r="X80" i="12"/>
  <c r="T80" i="12"/>
  <c r="M80" i="12"/>
  <c r="I80" i="12"/>
  <c r="D80" i="12"/>
  <c r="AA79" i="12"/>
  <c r="X79" i="12"/>
  <c r="T79" i="12"/>
  <c r="M79" i="12"/>
  <c r="I79" i="12"/>
  <c r="D79" i="12"/>
  <c r="AA78" i="12"/>
  <c r="AE78" i="12" s="1"/>
  <c r="X78" i="12"/>
  <c r="T78" i="12"/>
  <c r="M78" i="12"/>
  <c r="I78" i="12"/>
  <c r="D78" i="12"/>
  <c r="AA77" i="12"/>
  <c r="AG77" i="12" s="1"/>
  <c r="X77" i="12"/>
  <c r="T77" i="12"/>
  <c r="M77" i="12"/>
  <c r="I77" i="12"/>
  <c r="D77" i="12"/>
  <c r="AA76" i="12"/>
  <c r="AC76" i="12" s="1"/>
  <c r="X76" i="12"/>
  <c r="T76" i="12"/>
  <c r="M76" i="12"/>
  <c r="I76" i="12"/>
  <c r="D76" i="12"/>
  <c r="AA75" i="12"/>
  <c r="AG75" i="12" s="1"/>
  <c r="X75" i="12"/>
  <c r="T75" i="12"/>
  <c r="M75" i="12"/>
  <c r="I75" i="12"/>
  <c r="D75" i="12"/>
  <c r="AA74" i="12"/>
  <c r="X74" i="12"/>
  <c r="T74" i="12"/>
  <c r="M74" i="12"/>
  <c r="I74" i="12"/>
  <c r="D74" i="12"/>
  <c r="AA73" i="12"/>
  <c r="AG73" i="12" s="1"/>
  <c r="X73" i="12"/>
  <c r="T73" i="12"/>
  <c r="M73" i="12"/>
  <c r="I73" i="12"/>
  <c r="D73" i="12"/>
  <c r="AA72" i="12"/>
  <c r="X72" i="12"/>
  <c r="T72" i="12"/>
  <c r="M72" i="12"/>
  <c r="I72" i="12"/>
  <c r="D72" i="12"/>
  <c r="AA71" i="12"/>
  <c r="X71" i="12"/>
  <c r="T71" i="12"/>
  <c r="M71" i="12"/>
  <c r="I71" i="12"/>
  <c r="D71" i="12"/>
  <c r="AA70" i="12"/>
  <c r="AG70" i="12" s="1"/>
  <c r="X70" i="12"/>
  <c r="T70" i="12"/>
  <c r="M70" i="12"/>
  <c r="I70" i="12"/>
  <c r="D70" i="12"/>
  <c r="AA69" i="12"/>
  <c r="AE69" i="12" s="1"/>
  <c r="X69" i="12"/>
  <c r="T69" i="12"/>
  <c r="M69" i="12"/>
  <c r="I69" i="12"/>
  <c r="D69" i="12"/>
  <c r="AA68" i="12"/>
  <c r="X68" i="12"/>
  <c r="T68" i="12"/>
  <c r="M68" i="12"/>
  <c r="I68" i="12"/>
  <c r="D68" i="12"/>
  <c r="AA67" i="12"/>
  <c r="AG67" i="12" s="1"/>
  <c r="X67" i="12"/>
  <c r="T67" i="12"/>
  <c r="M67" i="12"/>
  <c r="I67" i="12"/>
  <c r="D67" i="12"/>
  <c r="AA66" i="12"/>
  <c r="AC66" i="12" s="1"/>
  <c r="X66" i="12"/>
  <c r="T66" i="12"/>
  <c r="M66" i="12"/>
  <c r="I66" i="12"/>
  <c r="D66" i="12"/>
  <c r="AA65" i="12"/>
  <c r="AG65" i="12" s="1"/>
  <c r="X65" i="12"/>
  <c r="T65" i="12"/>
  <c r="M65" i="12"/>
  <c r="I65" i="12"/>
  <c r="D65" i="12"/>
  <c r="AA64" i="12"/>
  <c r="AC64" i="12" s="1"/>
  <c r="X64" i="12"/>
  <c r="T64" i="12"/>
  <c r="M64" i="12"/>
  <c r="I64" i="12"/>
  <c r="D64" i="12"/>
  <c r="AA63" i="12"/>
  <c r="X63" i="12"/>
  <c r="T63" i="12"/>
  <c r="M63" i="12"/>
  <c r="I63" i="12"/>
  <c r="D63" i="12"/>
  <c r="AA62" i="12"/>
  <c r="AG62" i="12" s="1"/>
  <c r="X62" i="12"/>
  <c r="T62" i="12"/>
  <c r="M62" i="12"/>
  <c r="I62" i="12"/>
  <c r="D62" i="12"/>
  <c r="AA61" i="12"/>
  <c r="X61" i="12"/>
  <c r="T61" i="12"/>
  <c r="M61" i="12"/>
  <c r="I61" i="12"/>
  <c r="D61" i="12"/>
  <c r="AA60" i="12"/>
  <c r="AE60" i="12" s="1"/>
  <c r="X60" i="12"/>
  <c r="T60" i="12"/>
  <c r="M60" i="12"/>
  <c r="I60" i="12"/>
  <c r="D60" i="12"/>
  <c r="AA59" i="12"/>
  <c r="AC59" i="12" s="1"/>
  <c r="X59" i="12"/>
  <c r="T59" i="12"/>
  <c r="M59" i="12"/>
  <c r="I59" i="12"/>
  <c r="D59" i="12"/>
  <c r="AA58" i="12"/>
  <c r="AG58" i="12" s="1"/>
  <c r="X58" i="12"/>
  <c r="T58" i="12"/>
  <c r="M58" i="12"/>
  <c r="I58" i="12"/>
  <c r="D58" i="12"/>
  <c r="AA57" i="12"/>
  <c r="X57" i="12"/>
  <c r="T57" i="12"/>
  <c r="M57" i="12"/>
  <c r="I57" i="12"/>
  <c r="D57" i="12"/>
  <c r="AA56" i="12"/>
  <c r="AE56" i="12" s="1"/>
  <c r="X56" i="12"/>
  <c r="T56" i="12"/>
  <c r="M56" i="12"/>
  <c r="I56" i="12"/>
  <c r="D56" i="12"/>
  <c r="AA55" i="12"/>
  <c r="AC55" i="12" s="1"/>
  <c r="X55" i="12"/>
  <c r="T55" i="12"/>
  <c r="M55" i="12"/>
  <c r="I55" i="12"/>
  <c r="D55" i="12"/>
  <c r="AA54" i="12"/>
  <c r="AC54" i="12" s="1"/>
  <c r="X54" i="12"/>
  <c r="T54" i="12"/>
  <c r="M54" i="12"/>
  <c r="I54" i="12"/>
  <c r="D54" i="12"/>
  <c r="AJ45" i="12"/>
  <c r="AH45" i="12"/>
  <c r="AF45" i="12"/>
  <c r="AD45" i="12"/>
  <c r="AB45" i="12"/>
  <c r="W45" i="12"/>
  <c r="S45" i="12"/>
  <c r="R45" i="12"/>
  <c r="Q45" i="12"/>
  <c r="P45" i="12"/>
  <c r="L45" i="12"/>
  <c r="H45" i="12"/>
  <c r="G45" i="12"/>
  <c r="C45" i="12"/>
  <c r="A45" i="12"/>
  <c r="AA44" i="12"/>
  <c r="X44" i="12"/>
  <c r="T44" i="12"/>
  <c r="M44" i="12"/>
  <c r="I44" i="12"/>
  <c r="D44" i="12"/>
  <c r="AA43" i="12"/>
  <c r="AE43" i="12" s="1"/>
  <c r="X43" i="12"/>
  <c r="T43" i="12"/>
  <c r="M43" i="12"/>
  <c r="I43" i="12"/>
  <c r="D43" i="12"/>
  <c r="AA42" i="12"/>
  <c r="AE42" i="12" s="1"/>
  <c r="X42" i="12"/>
  <c r="T42" i="12"/>
  <c r="M42" i="12"/>
  <c r="I42" i="12"/>
  <c r="D42" i="12"/>
  <c r="AA41" i="12"/>
  <c r="X41" i="12"/>
  <c r="T41" i="12"/>
  <c r="M41" i="12"/>
  <c r="I41" i="12"/>
  <c r="D41" i="12"/>
  <c r="AA40" i="12"/>
  <c r="AE40" i="12" s="1"/>
  <c r="X40" i="12"/>
  <c r="T40" i="12"/>
  <c r="M40" i="12"/>
  <c r="I40" i="12"/>
  <c r="D40" i="12"/>
  <c r="AA39" i="12"/>
  <c r="X39" i="12"/>
  <c r="T39" i="12"/>
  <c r="M39" i="12"/>
  <c r="I39" i="12"/>
  <c r="D39" i="12"/>
  <c r="AA38" i="12"/>
  <c r="X38" i="12"/>
  <c r="T38" i="12"/>
  <c r="M38" i="12"/>
  <c r="I38" i="12"/>
  <c r="D38" i="12"/>
  <c r="AA37" i="12"/>
  <c r="AG37" i="12" s="1"/>
  <c r="X37" i="12"/>
  <c r="T37" i="12"/>
  <c r="M37" i="12"/>
  <c r="I37" i="12"/>
  <c r="D37" i="12"/>
  <c r="AA36" i="12"/>
  <c r="X36" i="12"/>
  <c r="T36" i="12"/>
  <c r="M36" i="12"/>
  <c r="I36" i="12"/>
  <c r="D36" i="12"/>
  <c r="AA35" i="12"/>
  <c r="AC35" i="12" s="1"/>
  <c r="X35" i="12"/>
  <c r="T35" i="12"/>
  <c r="M35" i="12"/>
  <c r="I35" i="12"/>
  <c r="D35" i="12"/>
  <c r="AA34" i="12"/>
  <c r="AG34" i="12" s="1"/>
  <c r="X34" i="12"/>
  <c r="T34" i="12"/>
  <c r="M34" i="12"/>
  <c r="I34" i="12"/>
  <c r="D34" i="12"/>
  <c r="AA33" i="12"/>
  <c r="X33" i="12"/>
  <c r="T33" i="12"/>
  <c r="M33" i="12"/>
  <c r="I33" i="12"/>
  <c r="D33" i="12"/>
  <c r="AA32" i="12"/>
  <c r="AC32" i="12" s="1"/>
  <c r="X32" i="12"/>
  <c r="T32" i="12"/>
  <c r="M32" i="12"/>
  <c r="I32" i="12"/>
  <c r="D32" i="12"/>
  <c r="AA31" i="12"/>
  <c r="AG31" i="12" s="1"/>
  <c r="X31" i="12"/>
  <c r="T31" i="12"/>
  <c r="M31" i="12"/>
  <c r="I31" i="12"/>
  <c r="D31" i="12"/>
  <c r="AA30" i="12"/>
  <c r="X30" i="12"/>
  <c r="T30" i="12"/>
  <c r="M30" i="12"/>
  <c r="I30" i="12"/>
  <c r="D30" i="12"/>
  <c r="AA29" i="12"/>
  <c r="AE29" i="12" s="1"/>
  <c r="X29" i="12"/>
  <c r="T29" i="12"/>
  <c r="M29" i="12"/>
  <c r="I29" i="12"/>
  <c r="D29" i="12"/>
  <c r="AA28" i="12"/>
  <c r="X28" i="12"/>
  <c r="T28" i="12"/>
  <c r="M28" i="12"/>
  <c r="I28" i="12"/>
  <c r="D28" i="12"/>
  <c r="AA27" i="12"/>
  <c r="X27" i="12"/>
  <c r="T27" i="12"/>
  <c r="M27" i="12"/>
  <c r="I27" i="12"/>
  <c r="D27" i="12"/>
  <c r="AA26" i="12"/>
  <c r="AG26" i="12" s="1"/>
  <c r="X26" i="12"/>
  <c r="T26" i="12"/>
  <c r="M26" i="12"/>
  <c r="I26" i="12"/>
  <c r="D26" i="12"/>
  <c r="AA25" i="12"/>
  <c r="X25" i="12"/>
  <c r="T25" i="12"/>
  <c r="M25" i="12"/>
  <c r="I25" i="12"/>
  <c r="D25" i="12"/>
  <c r="AA24" i="12"/>
  <c r="AC24" i="12" s="1"/>
  <c r="X24" i="12"/>
  <c r="T24" i="12"/>
  <c r="M24" i="12"/>
  <c r="I24" i="12"/>
  <c r="D24" i="12"/>
  <c r="AA23" i="12"/>
  <c r="AG23" i="12" s="1"/>
  <c r="X23" i="12"/>
  <c r="T23" i="12"/>
  <c r="M23" i="12"/>
  <c r="I23" i="12"/>
  <c r="D23" i="12"/>
  <c r="AA22" i="12"/>
  <c r="AG22" i="12" s="1"/>
  <c r="X22" i="12"/>
  <c r="T22" i="12"/>
  <c r="M22" i="12"/>
  <c r="I22" i="12"/>
  <c r="D22" i="12"/>
  <c r="AA21" i="12"/>
  <c r="X21" i="12"/>
  <c r="T21" i="12"/>
  <c r="M21" i="12"/>
  <c r="I21" i="12"/>
  <c r="D21" i="12"/>
  <c r="AA20" i="12"/>
  <c r="AC20" i="12" s="1"/>
  <c r="X20" i="12"/>
  <c r="T20" i="12"/>
  <c r="M20" i="12"/>
  <c r="I20" i="12"/>
  <c r="D20" i="12"/>
  <c r="AA19" i="12"/>
  <c r="AG19" i="12" s="1"/>
  <c r="X19" i="12"/>
  <c r="T19" i="12"/>
  <c r="M19" i="12"/>
  <c r="I19" i="12"/>
  <c r="D19" i="12"/>
  <c r="AA18" i="12"/>
  <c r="X18" i="12"/>
  <c r="T18" i="12"/>
  <c r="M18" i="12"/>
  <c r="I18" i="12"/>
  <c r="D18" i="12"/>
  <c r="AA17" i="12"/>
  <c r="AC17" i="12" s="1"/>
  <c r="X17" i="12"/>
  <c r="T17" i="12"/>
  <c r="M17" i="12"/>
  <c r="I17" i="12"/>
  <c r="D17" i="12"/>
  <c r="AA16" i="12"/>
  <c r="AE16" i="12" s="1"/>
  <c r="X16" i="12"/>
  <c r="T16" i="12"/>
  <c r="M16" i="12"/>
  <c r="I16" i="12"/>
  <c r="D16" i="12"/>
  <c r="AA15" i="12"/>
  <c r="AC15" i="12" s="1"/>
  <c r="X15" i="12"/>
  <c r="T15" i="12"/>
  <c r="M15" i="12"/>
  <c r="I15" i="12"/>
  <c r="D15" i="12"/>
  <c r="AA14" i="12"/>
  <c r="AG14" i="12" s="1"/>
  <c r="X14" i="12"/>
  <c r="T14" i="12"/>
  <c r="M14" i="12"/>
  <c r="I14" i="12"/>
  <c r="D14" i="12"/>
  <c r="AA13" i="12"/>
  <c r="X13" i="12"/>
  <c r="T13" i="12"/>
  <c r="M13" i="12"/>
  <c r="I13" i="12"/>
  <c r="D13" i="12"/>
  <c r="AA12" i="12"/>
  <c r="AE12" i="12" s="1"/>
  <c r="X12" i="12"/>
  <c r="T12" i="12"/>
  <c r="M12" i="12"/>
  <c r="I12" i="12"/>
  <c r="D12" i="12"/>
  <c r="AA11" i="12"/>
  <c r="AG11" i="12" s="1"/>
  <c r="X11" i="12"/>
  <c r="T11" i="12"/>
  <c r="M11" i="12"/>
  <c r="I11" i="12"/>
  <c r="D11" i="12"/>
  <c r="AA10" i="12"/>
  <c r="X10" i="12"/>
  <c r="T10" i="12"/>
  <c r="M10" i="12"/>
  <c r="I10" i="12"/>
  <c r="D10" i="12"/>
  <c r="AA9" i="12"/>
  <c r="AC9" i="12" s="1"/>
  <c r="X9" i="12"/>
  <c r="T9" i="12"/>
  <c r="M9" i="12"/>
  <c r="I9" i="12"/>
  <c r="D9" i="12"/>
  <c r="AA8" i="12"/>
  <c r="AG8" i="12" s="1"/>
  <c r="X8" i="12"/>
  <c r="T8" i="12"/>
  <c r="M8" i="12"/>
  <c r="I8" i="12"/>
  <c r="D8" i="12"/>
  <c r="AA7" i="12"/>
  <c r="AC7" i="12" s="1"/>
  <c r="X7" i="12"/>
  <c r="T7" i="12"/>
  <c r="M7" i="12"/>
  <c r="I7" i="12"/>
  <c r="D7" i="12"/>
  <c r="Q197" i="12" l="1"/>
  <c r="H197" i="12"/>
  <c r="AG43" i="12"/>
  <c r="AE147" i="12"/>
  <c r="S197" i="12"/>
  <c r="AE70" i="12"/>
  <c r="AG116" i="12"/>
  <c r="AG147" i="12"/>
  <c r="AE102" i="12"/>
  <c r="AG42" i="12"/>
  <c r="AH197" i="12"/>
  <c r="AG108" i="12"/>
  <c r="AE20" i="12"/>
  <c r="AG60" i="12"/>
  <c r="AG78" i="12"/>
  <c r="W197" i="12"/>
  <c r="AG102" i="12"/>
  <c r="AE37" i="12"/>
  <c r="AC75" i="12"/>
  <c r="AG87" i="12"/>
  <c r="AC140" i="12"/>
  <c r="AG9" i="12"/>
  <c r="AE75" i="12"/>
  <c r="AG80" i="12"/>
  <c r="AE110" i="12"/>
  <c r="AG140" i="12"/>
  <c r="AC43" i="12"/>
  <c r="AC107" i="12"/>
  <c r="AG20" i="12"/>
  <c r="AG29" i="12"/>
  <c r="AE77" i="12"/>
  <c r="AE107" i="12"/>
  <c r="AE67" i="12"/>
  <c r="AG97" i="12"/>
  <c r="AG118" i="12"/>
  <c r="AE127" i="12"/>
  <c r="AG127" i="12"/>
  <c r="AE141" i="12"/>
  <c r="AE55" i="12"/>
  <c r="AG148" i="12"/>
  <c r="AE64" i="12"/>
  <c r="AE136" i="12"/>
  <c r="AG64" i="12"/>
  <c r="AC129" i="12"/>
  <c r="AE143" i="12"/>
  <c r="AC14" i="12"/>
  <c r="AC78" i="12"/>
  <c r="AC115" i="12"/>
  <c r="AG94" i="12"/>
  <c r="AC132" i="12"/>
  <c r="AE132" i="12"/>
  <c r="AG12" i="12"/>
  <c r="AE32" i="12"/>
  <c r="AC56" i="12"/>
  <c r="AG66" i="12"/>
  <c r="AG76" i="12"/>
  <c r="AG104" i="12"/>
  <c r="AC126" i="12"/>
  <c r="AG129" i="12"/>
  <c r="AG40" i="12"/>
  <c r="AG35" i="12"/>
  <c r="AE66" i="12"/>
  <c r="AG32" i="12"/>
  <c r="AC42" i="12"/>
  <c r="AG56" i="12"/>
  <c r="AE126" i="12"/>
  <c r="AC89" i="12"/>
  <c r="AE15" i="12"/>
  <c r="AC29" i="12"/>
  <c r="AC37" i="12"/>
  <c r="AG15" i="12"/>
  <c r="AE116" i="12"/>
  <c r="AC121" i="12"/>
  <c r="AC40" i="12"/>
  <c r="AE76" i="12"/>
  <c r="AE14" i="12"/>
  <c r="AG24" i="12"/>
  <c r="AC34" i="12"/>
  <c r="AC58" i="12"/>
  <c r="AE93" i="12"/>
  <c r="AE121" i="12"/>
  <c r="AC131" i="12"/>
  <c r="AE9" i="12"/>
  <c r="AE34" i="12"/>
  <c r="AE58" i="12"/>
  <c r="AG93" i="12"/>
  <c r="AC98" i="12"/>
  <c r="AG131" i="12"/>
  <c r="AE104" i="12"/>
  <c r="AC31" i="12"/>
  <c r="AF197" i="12"/>
  <c r="AE98" i="12"/>
  <c r="AC144" i="12"/>
  <c r="AE35" i="12"/>
  <c r="AC26" i="12"/>
  <c r="AE31" i="12"/>
  <c r="AC118" i="12"/>
  <c r="AG144" i="12"/>
  <c r="AE26" i="12"/>
  <c r="AJ197" i="12"/>
  <c r="AG55" i="12"/>
  <c r="AC70" i="12"/>
  <c r="AC141" i="12"/>
  <c r="R197" i="12"/>
  <c r="AM195" i="12"/>
  <c r="AB197" i="12"/>
  <c r="AC23" i="12"/>
  <c r="AC92" i="12"/>
  <c r="AC100" i="12"/>
  <c r="AE115" i="12"/>
  <c r="AC138" i="12"/>
  <c r="AE23" i="12"/>
  <c r="AC87" i="12"/>
  <c r="AE92" i="12"/>
  <c r="AC97" i="12"/>
  <c r="AC133" i="12"/>
  <c r="AE138" i="12"/>
  <c r="AC67" i="12"/>
  <c r="AC77" i="12"/>
  <c r="AG105" i="12"/>
  <c r="AC110" i="12"/>
  <c r="AG133" i="12"/>
  <c r="AC143" i="12"/>
  <c r="AD197" i="12"/>
  <c r="A197" i="12"/>
  <c r="AG124" i="12"/>
  <c r="AE124" i="12"/>
  <c r="AC124" i="12"/>
  <c r="AG85" i="12"/>
  <c r="AE85" i="12"/>
  <c r="AC85" i="12"/>
  <c r="AC119" i="12"/>
  <c r="AG119" i="12"/>
  <c r="AE119" i="12"/>
  <c r="L197" i="12"/>
  <c r="M195" i="12"/>
  <c r="AG57" i="12"/>
  <c r="AE57" i="12"/>
  <c r="AA149" i="12"/>
  <c r="AG113" i="12"/>
  <c r="AE113" i="12"/>
  <c r="AC113" i="12"/>
  <c r="AC22" i="12"/>
  <c r="AC57" i="12"/>
  <c r="AC96" i="12"/>
  <c r="AN45" i="12"/>
  <c r="AE22" i="12"/>
  <c r="AE25" i="12"/>
  <c r="AG25" i="12"/>
  <c r="AC25" i="12"/>
  <c r="AE96" i="12"/>
  <c r="AG13" i="12"/>
  <c r="AE13" i="12"/>
  <c r="AC13" i="12"/>
  <c r="P197" i="12"/>
  <c r="AM149" i="12"/>
  <c r="M149" i="12" s="1"/>
  <c r="AE10" i="12"/>
  <c r="AC10" i="12"/>
  <c r="AG10" i="12"/>
  <c r="AE36" i="12"/>
  <c r="AG36" i="12"/>
  <c r="AC36" i="12"/>
  <c r="AO149" i="12"/>
  <c r="X149" i="12" s="1"/>
  <c r="AN195" i="12"/>
  <c r="AA195" i="12"/>
  <c r="AG38" i="12"/>
  <c r="AE38" i="12"/>
  <c r="AC38" i="12"/>
  <c r="AN149" i="12"/>
  <c r="T149" i="12" s="1"/>
  <c r="AG61" i="12"/>
  <c r="AE61" i="12"/>
  <c r="AC61" i="12"/>
  <c r="AG74" i="12"/>
  <c r="AE74" i="12"/>
  <c r="AG91" i="12"/>
  <c r="AE91" i="12"/>
  <c r="AG106" i="12"/>
  <c r="AE106" i="12"/>
  <c r="AC106" i="12"/>
  <c r="AL195" i="12"/>
  <c r="I195" i="12" s="1"/>
  <c r="AC74" i="12"/>
  <c r="AG83" i="12"/>
  <c r="AE83" i="12"/>
  <c r="AC91" i="12"/>
  <c r="AK45" i="12"/>
  <c r="AG63" i="12"/>
  <c r="AE63" i="12"/>
  <c r="AC63" i="12"/>
  <c r="AG130" i="12"/>
  <c r="AE130" i="12"/>
  <c r="AG41" i="12"/>
  <c r="AE41" i="12"/>
  <c r="AC41" i="12"/>
  <c r="AK195" i="12"/>
  <c r="AL45" i="12"/>
  <c r="AG17" i="12"/>
  <c r="AE17" i="12"/>
  <c r="AL149" i="12"/>
  <c r="I149" i="12" s="1"/>
  <c r="AG137" i="12"/>
  <c r="AE137" i="12"/>
  <c r="AC69" i="12"/>
  <c r="AG111" i="12"/>
  <c r="AE111" i="12"/>
  <c r="AC111" i="12"/>
  <c r="AC137" i="12"/>
  <c r="AC8" i="12"/>
  <c r="AE21" i="12"/>
  <c r="AC21" i="12"/>
  <c r="AG21" i="12"/>
  <c r="AG33" i="12"/>
  <c r="AE33" i="12"/>
  <c r="AG69" i="12"/>
  <c r="AC86" i="12"/>
  <c r="AG95" i="12"/>
  <c r="AE95" i="12"/>
  <c r="AC114" i="12"/>
  <c r="AC125" i="12"/>
  <c r="AE8" i="12"/>
  <c r="AC33" i="12"/>
  <c r="AC73" i="12"/>
  <c r="AE86" i="12"/>
  <c r="AC95" i="12"/>
  <c r="AE99" i="12"/>
  <c r="AE114" i="12"/>
  <c r="AE125" i="12"/>
  <c r="AC12" i="12"/>
  <c r="AG28" i="12"/>
  <c r="AE28" i="12"/>
  <c r="AE73" i="12"/>
  <c r="AG90" i="12"/>
  <c r="AE90" i="12"/>
  <c r="AG99" i="12"/>
  <c r="AG7" i="12"/>
  <c r="AE7" i="12"/>
  <c r="AC28" i="12"/>
  <c r="AC90" i="12"/>
  <c r="AO195" i="12"/>
  <c r="X195" i="12" s="1"/>
  <c r="AO45" i="12"/>
  <c r="AG27" i="12"/>
  <c r="AE27" i="12"/>
  <c r="AC27" i="12"/>
  <c r="AC62" i="12"/>
  <c r="AG54" i="12"/>
  <c r="AE54" i="12"/>
  <c r="AE62" i="12"/>
  <c r="AG84" i="12"/>
  <c r="AE84" i="12"/>
  <c r="AG101" i="12"/>
  <c r="AE101" i="12"/>
  <c r="AE135" i="12"/>
  <c r="AG135" i="12"/>
  <c r="AC68" i="12"/>
  <c r="AG68" i="12"/>
  <c r="AE68" i="12"/>
  <c r="AG72" i="12"/>
  <c r="AE72" i="12"/>
  <c r="AC11" i="12"/>
  <c r="AC19" i="12"/>
  <c r="AG39" i="12"/>
  <c r="AE39" i="12"/>
  <c r="AC72" i="12"/>
  <c r="AC81" i="12"/>
  <c r="AG117" i="12"/>
  <c r="AE117" i="12"/>
  <c r="AC117" i="12"/>
  <c r="AE11" i="12"/>
  <c r="AE19" i="12"/>
  <c r="AC39" i="12"/>
  <c r="AE81" i="12"/>
  <c r="AE109" i="12"/>
  <c r="AG109" i="12"/>
  <c r="AG112" i="12"/>
  <c r="AC112" i="12"/>
  <c r="AE112" i="12"/>
  <c r="AG123" i="12"/>
  <c r="AC123" i="12"/>
  <c r="AE123" i="12"/>
  <c r="AG142" i="12"/>
  <c r="AE142" i="12"/>
  <c r="AG18" i="12"/>
  <c r="AE18" i="12"/>
  <c r="AC18" i="12"/>
  <c r="AG30" i="12"/>
  <c r="AE30" i="12"/>
  <c r="AC30" i="12"/>
  <c r="AA45" i="12"/>
  <c r="AC80" i="12"/>
  <c r="AE120" i="12"/>
  <c r="AG120" i="12"/>
  <c r="AC120" i="12"/>
  <c r="AC142" i="12"/>
  <c r="AC44" i="12"/>
  <c r="AG44" i="12"/>
  <c r="AE44" i="12"/>
  <c r="AC79" i="12"/>
  <c r="AG79" i="12"/>
  <c r="AE79" i="12"/>
  <c r="AE148" i="12"/>
  <c r="AE71" i="12"/>
  <c r="AC71" i="12"/>
  <c r="AE146" i="12"/>
  <c r="AG146" i="12"/>
  <c r="AE59" i="12"/>
  <c r="AC65" i="12"/>
  <c r="AG71" i="12"/>
  <c r="AE88" i="12"/>
  <c r="AC103" i="12"/>
  <c r="AC146" i="12"/>
  <c r="G197" i="12"/>
  <c r="AK149" i="12"/>
  <c r="D149" i="12" s="1"/>
  <c r="AG59" i="12"/>
  <c r="AE65" i="12"/>
  <c r="AE82" i="12"/>
  <c r="AC82" i="12"/>
  <c r="AG88" i="12"/>
  <c r="AE103" i="12"/>
  <c r="AE24" i="12"/>
  <c r="AG82" i="12"/>
  <c r="AE108" i="12"/>
  <c r="AC136" i="12"/>
  <c r="C197" i="12"/>
  <c r="D195" i="12"/>
  <c r="AC94" i="12"/>
  <c r="AC105" i="12"/>
  <c r="AE128" i="12"/>
  <c r="AE139" i="12"/>
  <c r="AC60" i="12"/>
  <c r="AG128" i="12"/>
  <c r="AG139" i="12"/>
  <c r="AC122" i="12"/>
  <c r="AC134" i="12"/>
  <c r="AC145" i="12"/>
  <c r="AM45" i="12"/>
  <c r="AC16" i="12"/>
  <c r="AE122" i="12"/>
  <c r="AE134" i="12"/>
  <c r="AE145" i="12"/>
  <c r="AG16" i="12"/>
  <c r="AG89" i="12"/>
  <c r="AG100" i="12"/>
  <c r="T195" i="12"/>
  <c r="O186" i="12" l="1"/>
  <c r="O176" i="12"/>
  <c r="O166" i="12"/>
  <c r="O193" i="12"/>
  <c r="O183" i="12"/>
  <c r="O173" i="12"/>
  <c r="O163" i="12"/>
  <c r="O190" i="12"/>
  <c r="O180" i="12"/>
  <c r="O170" i="12"/>
  <c r="O160" i="12"/>
  <c r="O181" i="12"/>
  <c r="O187" i="12"/>
  <c r="O177" i="12"/>
  <c r="O167" i="12"/>
  <c r="O194" i="12"/>
  <c r="O184" i="12"/>
  <c r="O174" i="12"/>
  <c r="O164" i="12"/>
  <c r="O191" i="12"/>
  <c r="O171" i="12"/>
  <c r="O161" i="12"/>
  <c r="O189" i="12"/>
  <c r="O172" i="12"/>
  <c r="O159" i="12"/>
  <c r="O182" i="12"/>
  <c r="O165" i="12"/>
  <c r="O169" i="12"/>
  <c r="O192" i="12"/>
  <c r="O175" i="12"/>
  <c r="O158" i="12"/>
  <c r="O188" i="12"/>
  <c r="O179" i="12"/>
  <c r="O185" i="12"/>
  <c r="O162" i="12"/>
  <c r="O168" i="12"/>
  <c r="O178" i="12"/>
  <c r="X197" i="12"/>
  <c r="M197" i="12"/>
  <c r="V193" i="12"/>
  <c r="V183" i="12"/>
  <c r="V173" i="12"/>
  <c r="V163" i="12"/>
  <c r="V168" i="12"/>
  <c r="V190" i="12"/>
  <c r="V180" i="12"/>
  <c r="V170" i="12"/>
  <c r="V160" i="12"/>
  <c r="V167" i="12"/>
  <c r="V178" i="12"/>
  <c r="V187" i="12"/>
  <c r="V177" i="12"/>
  <c r="V194" i="12"/>
  <c r="V184" i="12"/>
  <c r="V174" i="12"/>
  <c r="V164" i="12"/>
  <c r="V191" i="12"/>
  <c r="V181" i="12"/>
  <c r="V171" i="12"/>
  <c r="V161" i="12"/>
  <c r="V188" i="12"/>
  <c r="V158" i="12"/>
  <c r="V165" i="12"/>
  <c r="V186" i="12"/>
  <c r="V192" i="12"/>
  <c r="V175" i="12"/>
  <c r="V179" i="12"/>
  <c r="V185" i="12"/>
  <c r="V162" i="12"/>
  <c r="V189" i="12"/>
  <c r="V166" i="12"/>
  <c r="V172" i="12"/>
  <c r="V176" i="12"/>
  <c r="V159" i="12"/>
  <c r="V182" i="12"/>
  <c r="V169" i="12"/>
  <c r="Z190" i="12"/>
  <c r="Z180" i="12"/>
  <c r="Z170" i="12"/>
  <c r="Z160" i="12"/>
  <c r="Z187" i="12"/>
  <c r="Z177" i="12"/>
  <c r="Z167" i="12"/>
  <c r="Z194" i="12"/>
  <c r="Z184" i="12"/>
  <c r="Z174" i="12"/>
  <c r="Z164" i="12"/>
  <c r="Z191" i="12"/>
  <c r="Z181" i="12"/>
  <c r="Z171" i="12"/>
  <c r="Z161" i="12"/>
  <c r="Z188" i="12"/>
  <c r="Z178" i="12"/>
  <c r="Z168" i="12"/>
  <c r="Z158" i="12"/>
  <c r="Z185" i="12"/>
  <c r="Z175" i="12"/>
  <c r="Z165" i="12"/>
  <c r="Z186" i="12"/>
  <c r="Z169" i="12"/>
  <c r="Z179" i="12"/>
  <c r="Z173" i="12"/>
  <c r="Z162" i="12"/>
  <c r="Z189" i="12"/>
  <c r="Z183" i="12"/>
  <c r="Z166" i="12"/>
  <c r="Z172" i="12"/>
  <c r="Z193" i="12"/>
  <c r="Z176" i="12"/>
  <c r="Z159" i="12"/>
  <c r="Z182" i="12"/>
  <c r="Z163" i="12"/>
  <c r="Z192" i="12"/>
  <c r="K189" i="12"/>
  <c r="K179" i="12"/>
  <c r="K169" i="12"/>
  <c r="K159" i="12"/>
  <c r="K186" i="12"/>
  <c r="K176" i="12"/>
  <c r="K166" i="12"/>
  <c r="K193" i="12"/>
  <c r="K183" i="12"/>
  <c r="K173" i="12"/>
  <c r="K163" i="12"/>
  <c r="K190" i="12"/>
  <c r="K180" i="12"/>
  <c r="K170" i="12"/>
  <c r="K160" i="12"/>
  <c r="K187" i="12"/>
  <c r="K177" i="12"/>
  <c r="K167" i="12"/>
  <c r="K194" i="12"/>
  <c r="K184" i="12"/>
  <c r="K174" i="12"/>
  <c r="K164" i="12"/>
  <c r="K182" i="12"/>
  <c r="K165" i="12"/>
  <c r="K192" i="12"/>
  <c r="K191" i="12"/>
  <c r="K161" i="12"/>
  <c r="K188" i="12"/>
  <c r="K171" i="12"/>
  <c r="K175" i="12"/>
  <c r="K172" i="12"/>
  <c r="K158" i="12"/>
  <c r="K181" i="12"/>
  <c r="K185" i="12"/>
  <c r="K162" i="12"/>
  <c r="K168" i="12"/>
  <c r="K178" i="12"/>
  <c r="F192" i="12"/>
  <c r="F182" i="12"/>
  <c r="F172" i="12"/>
  <c r="F162" i="12"/>
  <c r="F189" i="12"/>
  <c r="F179" i="12"/>
  <c r="F169" i="12"/>
  <c r="F159" i="12"/>
  <c r="F186" i="12"/>
  <c r="F176" i="12"/>
  <c r="F166" i="12"/>
  <c r="F193" i="12"/>
  <c r="F183" i="12"/>
  <c r="F173" i="12"/>
  <c r="F163" i="12"/>
  <c r="F190" i="12"/>
  <c r="F180" i="12"/>
  <c r="F170" i="12"/>
  <c r="F160" i="12"/>
  <c r="F187" i="12"/>
  <c r="F177" i="12"/>
  <c r="F167" i="12"/>
  <c r="F194" i="12"/>
  <c r="F191" i="12"/>
  <c r="F174" i="12"/>
  <c r="F184" i="12"/>
  <c r="F165" i="12"/>
  <c r="F188" i="12"/>
  <c r="F171" i="12"/>
  <c r="F175" i="12"/>
  <c r="F158" i="12"/>
  <c r="F181" i="12"/>
  <c r="F164" i="12"/>
  <c r="F185" i="12"/>
  <c r="F168" i="12"/>
  <c r="F178" i="12"/>
  <c r="F161" i="12"/>
  <c r="I197" i="12"/>
  <c r="D197" i="12"/>
  <c r="T197" i="12"/>
  <c r="K131" i="12"/>
  <c r="K111" i="12"/>
  <c r="K91" i="12"/>
  <c r="K71" i="12"/>
  <c r="K140" i="12"/>
  <c r="K120" i="12"/>
  <c r="K100" i="12"/>
  <c r="K80" i="12"/>
  <c r="K60" i="12"/>
  <c r="K84" i="12"/>
  <c r="K73" i="12"/>
  <c r="K129" i="12"/>
  <c r="K118" i="12"/>
  <c r="K107" i="12"/>
  <c r="K96" i="12"/>
  <c r="K62" i="12"/>
  <c r="K141" i="12"/>
  <c r="K130" i="12"/>
  <c r="K119" i="12"/>
  <c r="K108" i="12"/>
  <c r="K97" i="12"/>
  <c r="K85" i="12"/>
  <c r="K74" i="12"/>
  <c r="K122" i="12"/>
  <c r="K89" i="12"/>
  <c r="K78" i="12"/>
  <c r="K67" i="12"/>
  <c r="K56" i="12"/>
  <c r="K145" i="12"/>
  <c r="K134" i="12"/>
  <c r="K79" i="12"/>
  <c r="K68" i="12"/>
  <c r="K57" i="12"/>
  <c r="K146" i="12"/>
  <c r="K135" i="12"/>
  <c r="K123" i="12"/>
  <c r="K112" i="12"/>
  <c r="K101" i="12"/>
  <c r="K90" i="12"/>
  <c r="K106" i="12"/>
  <c r="K121" i="12"/>
  <c r="K125" i="12"/>
  <c r="K117" i="12"/>
  <c r="K86" i="12"/>
  <c r="K69" i="12"/>
  <c r="K63" i="12"/>
  <c r="K142" i="12"/>
  <c r="K98" i="12"/>
  <c r="K77" i="12"/>
  <c r="K59" i="12"/>
  <c r="K137" i="12"/>
  <c r="K128" i="12"/>
  <c r="K113" i="12"/>
  <c r="K65" i="12"/>
  <c r="K126" i="12"/>
  <c r="K115" i="12"/>
  <c r="K87" i="12"/>
  <c r="K92" i="12"/>
  <c r="K88" i="12"/>
  <c r="K75" i="12"/>
  <c r="K61" i="12"/>
  <c r="K138" i="12"/>
  <c r="K116" i="12"/>
  <c r="K127" i="12"/>
  <c r="K66" i="12"/>
  <c r="K54" i="12"/>
  <c r="K104" i="12"/>
  <c r="K83" i="12"/>
  <c r="K70" i="12"/>
  <c r="K139" i="12"/>
  <c r="K109" i="12"/>
  <c r="K76" i="12"/>
  <c r="K58" i="12"/>
  <c r="K81" i="12"/>
  <c r="K132" i="12"/>
  <c r="K143" i="12"/>
  <c r="K136" i="12"/>
  <c r="K102" i="12"/>
  <c r="K124" i="12"/>
  <c r="K94" i="12"/>
  <c r="K72" i="12"/>
  <c r="K55" i="12"/>
  <c r="K147" i="12"/>
  <c r="K93" i="12"/>
  <c r="K133" i="12"/>
  <c r="K144" i="12"/>
  <c r="K114" i="12"/>
  <c r="K103" i="12"/>
  <c r="K82" i="12"/>
  <c r="K64" i="12"/>
  <c r="K148" i="12"/>
  <c r="K95" i="12"/>
  <c r="K149" i="12"/>
  <c r="K110" i="12"/>
  <c r="K99" i="12"/>
  <c r="K105" i="12"/>
  <c r="O133" i="12"/>
  <c r="O113" i="12"/>
  <c r="O93" i="12"/>
  <c r="O73" i="12"/>
  <c r="O142" i="12"/>
  <c r="O122" i="12"/>
  <c r="O102" i="12"/>
  <c r="O82" i="12"/>
  <c r="O62" i="12"/>
  <c r="O119" i="12"/>
  <c r="O108" i="12"/>
  <c r="O97" i="12"/>
  <c r="O85" i="12"/>
  <c r="O74" i="12"/>
  <c r="O141" i="12"/>
  <c r="O130" i="12"/>
  <c r="O86" i="12"/>
  <c r="O75" i="12"/>
  <c r="O63" i="12"/>
  <c r="O120" i="12"/>
  <c r="O64" i="12"/>
  <c r="O149" i="12"/>
  <c r="O146" i="12"/>
  <c r="O135" i="12"/>
  <c r="O123" i="12"/>
  <c r="O112" i="12"/>
  <c r="O101" i="12"/>
  <c r="O90" i="12"/>
  <c r="O124" i="12"/>
  <c r="O147" i="12"/>
  <c r="O136" i="12"/>
  <c r="O125" i="12"/>
  <c r="O96" i="12"/>
  <c r="O57" i="12"/>
  <c r="O145" i="12"/>
  <c r="O140" i="12"/>
  <c r="O131" i="12"/>
  <c r="O117" i="12"/>
  <c r="O91" i="12"/>
  <c r="O69" i="12"/>
  <c r="O126" i="12"/>
  <c r="O81" i="12"/>
  <c r="O107" i="12"/>
  <c r="O92" i="12"/>
  <c r="O109" i="12"/>
  <c r="O104" i="12"/>
  <c r="O99" i="12"/>
  <c r="O100" i="12"/>
  <c r="O83" i="12"/>
  <c r="O70" i="12"/>
  <c r="O127" i="12"/>
  <c r="O80" i="12"/>
  <c r="O66" i="12"/>
  <c r="O54" i="12"/>
  <c r="O105" i="12"/>
  <c r="O84" i="12"/>
  <c r="O139" i="12"/>
  <c r="O76" i="12"/>
  <c r="O58" i="12"/>
  <c r="O88" i="12"/>
  <c r="O61" i="12"/>
  <c r="O138" i="12"/>
  <c r="O116" i="12"/>
  <c r="O71" i="12"/>
  <c r="O132" i="12"/>
  <c r="O128" i="12"/>
  <c r="O67" i="12"/>
  <c r="O143" i="12"/>
  <c r="O89" i="12"/>
  <c r="O121" i="12"/>
  <c r="O94" i="12"/>
  <c r="O72" i="12"/>
  <c r="O68" i="12"/>
  <c r="O59" i="12"/>
  <c r="O55" i="12"/>
  <c r="O106" i="12"/>
  <c r="O98" i="12"/>
  <c r="O77" i="12"/>
  <c r="O110" i="12"/>
  <c r="O144" i="12"/>
  <c r="O103" i="12"/>
  <c r="O111" i="12"/>
  <c r="O114" i="12"/>
  <c r="O134" i="12"/>
  <c r="O148" i="12"/>
  <c r="O95" i="12"/>
  <c r="O78" i="12"/>
  <c r="O137" i="12"/>
  <c r="O56" i="12"/>
  <c r="O115" i="12"/>
  <c r="O118" i="12"/>
  <c r="O79" i="12"/>
  <c r="O65" i="12"/>
  <c r="O87" i="12"/>
  <c r="O129" i="12"/>
  <c r="O60" i="12"/>
  <c r="O195" i="12"/>
  <c r="AO197" i="12"/>
  <c r="X45" i="12"/>
  <c r="V135" i="12"/>
  <c r="V115" i="12"/>
  <c r="V95" i="12"/>
  <c r="V75" i="12"/>
  <c r="V55" i="12"/>
  <c r="V144" i="12"/>
  <c r="V124" i="12"/>
  <c r="V104" i="12"/>
  <c r="V84" i="12"/>
  <c r="V64" i="12"/>
  <c r="V87" i="12"/>
  <c r="V120" i="12"/>
  <c r="V109" i="12"/>
  <c r="V98" i="12"/>
  <c r="V76" i="12"/>
  <c r="V149" i="12"/>
  <c r="V143" i="12"/>
  <c r="V132" i="12"/>
  <c r="V121" i="12"/>
  <c r="V142" i="12"/>
  <c r="V131" i="12"/>
  <c r="V99" i="12"/>
  <c r="V88" i="12"/>
  <c r="V77" i="12"/>
  <c r="V65" i="12"/>
  <c r="V54" i="12"/>
  <c r="V147" i="12"/>
  <c r="V136" i="12"/>
  <c r="V113" i="12"/>
  <c r="V80" i="12"/>
  <c r="V69" i="12"/>
  <c r="V58" i="12"/>
  <c r="V148" i="12"/>
  <c r="V137" i="12"/>
  <c r="V125" i="12"/>
  <c r="V114" i="12"/>
  <c r="V102" i="12"/>
  <c r="V91" i="12"/>
  <c r="V59" i="12"/>
  <c r="V126" i="12"/>
  <c r="V103" i="12"/>
  <c r="V92" i="12"/>
  <c r="V86" i="12"/>
  <c r="V81" i="12"/>
  <c r="V63" i="12"/>
  <c r="V107" i="12"/>
  <c r="V112" i="12"/>
  <c r="V97" i="12"/>
  <c r="V70" i="12"/>
  <c r="V141" i="12"/>
  <c r="V127" i="12"/>
  <c r="V119" i="12"/>
  <c r="V94" i="12"/>
  <c r="V60" i="12"/>
  <c r="V138" i="12"/>
  <c r="V123" i="12"/>
  <c r="V108" i="12"/>
  <c r="V61" i="12"/>
  <c r="V57" i="12"/>
  <c r="V116" i="12"/>
  <c r="V96" i="12"/>
  <c r="V105" i="12"/>
  <c r="V71" i="12"/>
  <c r="V146" i="12"/>
  <c r="V139" i="12"/>
  <c r="V101" i="12"/>
  <c r="V93" i="12"/>
  <c r="V128" i="12"/>
  <c r="V117" i="12"/>
  <c r="V67" i="12"/>
  <c r="V62" i="12"/>
  <c r="V66" i="12"/>
  <c r="V72" i="12"/>
  <c r="V68" i="12"/>
  <c r="V106" i="12"/>
  <c r="V110" i="12"/>
  <c r="V85" i="12"/>
  <c r="V140" i="12"/>
  <c r="V133" i="12"/>
  <c r="V129" i="12"/>
  <c r="V90" i="12"/>
  <c r="V82" i="12"/>
  <c r="V118" i="12"/>
  <c r="V111" i="12"/>
  <c r="V83" i="12"/>
  <c r="V134" i="12"/>
  <c r="V74" i="12"/>
  <c r="V122" i="12"/>
  <c r="V100" i="12"/>
  <c r="V130" i="12"/>
  <c r="V78" i="12"/>
  <c r="V145" i="12"/>
  <c r="V89" i="12"/>
  <c r="V56" i="12"/>
  <c r="V79" i="12"/>
  <c r="V73" i="12"/>
  <c r="F195" i="12"/>
  <c r="AG149" i="12"/>
  <c r="AE149" i="12"/>
  <c r="AC149" i="12"/>
  <c r="Z195" i="12"/>
  <c r="Z137" i="12"/>
  <c r="Z117" i="12"/>
  <c r="Z97" i="12"/>
  <c r="Z77" i="12"/>
  <c r="Z57" i="12"/>
  <c r="Z146" i="12"/>
  <c r="Z126" i="12"/>
  <c r="Z106" i="12"/>
  <c r="Z86" i="12"/>
  <c r="Z66" i="12"/>
  <c r="Z149" i="12"/>
  <c r="Z142" i="12"/>
  <c r="Z131" i="12"/>
  <c r="Z99" i="12"/>
  <c r="Z88" i="12"/>
  <c r="Z65" i="12"/>
  <c r="Z54" i="12"/>
  <c r="Z143" i="12"/>
  <c r="Z132" i="12"/>
  <c r="Z121" i="12"/>
  <c r="Z110" i="12"/>
  <c r="Z144" i="12"/>
  <c r="Z133" i="12"/>
  <c r="Z55" i="12"/>
  <c r="Z103" i="12"/>
  <c r="Z92" i="12"/>
  <c r="Z81" i="12"/>
  <c r="Z70" i="12"/>
  <c r="Z115" i="12"/>
  <c r="Z138" i="12"/>
  <c r="Z127" i="12"/>
  <c r="Z116" i="12"/>
  <c r="Z104" i="12"/>
  <c r="Z93" i="12"/>
  <c r="Z112" i="12"/>
  <c r="Z75" i="12"/>
  <c r="Z141" i="12"/>
  <c r="Z102" i="12"/>
  <c r="Z87" i="12"/>
  <c r="Z64" i="12"/>
  <c r="Z136" i="12"/>
  <c r="Z122" i="12"/>
  <c r="Z108" i="12"/>
  <c r="Z82" i="12"/>
  <c r="Z76" i="12"/>
  <c r="Z58" i="12"/>
  <c r="Z147" i="12"/>
  <c r="Z114" i="12"/>
  <c r="Z134" i="12"/>
  <c r="Z129" i="12"/>
  <c r="Z105" i="12"/>
  <c r="Z120" i="12"/>
  <c r="Z128" i="12"/>
  <c r="Z109" i="12"/>
  <c r="Z67" i="12"/>
  <c r="Z62" i="12"/>
  <c r="Z89" i="12"/>
  <c r="Z72" i="12"/>
  <c r="Z68" i="12"/>
  <c r="Z123" i="12"/>
  <c r="Z80" i="12"/>
  <c r="Z71" i="12"/>
  <c r="Z139" i="12"/>
  <c r="Z135" i="12"/>
  <c r="Z101" i="12"/>
  <c r="Z84" i="12"/>
  <c r="Z124" i="12"/>
  <c r="Z113" i="12"/>
  <c r="Z98" i="12"/>
  <c r="Z85" i="12"/>
  <c r="Z63" i="12"/>
  <c r="Z140" i="12"/>
  <c r="Z90" i="12"/>
  <c r="Z118" i="12"/>
  <c r="Z148" i="12"/>
  <c r="Z95" i="12"/>
  <c r="Z78" i="12"/>
  <c r="Z73" i="12"/>
  <c r="Z56" i="12"/>
  <c r="Z125" i="12"/>
  <c r="Z111" i="12"/>
  <c r="Z60" i="12"/>
  <c r="Z74" i="12"/>
  <c r="Z145" i="12"/>
  <c r="Z100" i="12"/>
  <c r="Z69" i="12"/>
  <c r="Z61" i="12"/>
  <c r="Z130" i="12"/>
  <c r="Z94" i="12"/>
  <c r="Z83" i="12"/>
  <c r="Z91" i="12"/>
  <c r="Z59" i="12"/>
  <c r="Z79" i="12"/>
  <c r="Z107" i="12"/>
  <c r="Z96" i="12"/>
  <c r="Z119" i="12"/>
  <c r="F129" i="12"/>
  <c r="F109" i="12"/>
  <c r="F89" i="12"/>
  <c r="F69" i="12"/>
  <c r="F138" i="12"/>
  <c r="F118" i="12"/>
  <c r="F98" i="12"/>
  <c r="F78" i="12"/>
  <c r="F58" i="12"/>
  <c r="F139" i="12"/>
  <c r="F128" i="12"/>
  <c r="F117" i="12"/>
  <c r="F105" i="12"/>
  <c r="F94" i="12"/>
  <c r="F106" i="12"/>
  <c r="F95" i="12"/>
  <c r="F83" i="12"/>
  <c r="F72" i="12"/>
  <c r="F61" i="12"/>
  <c r="F140" i="12"/>
  <c r="F84" i="12"/>
  <c r="F73" i="12"/>
  <c r="F143" i="12"/>
  <c r="F132" i="12"/>
  <c r="F121" i="12"/>
  <c r="F110" i="12"/>
  <c r="F66" i="12"/>
  <c r="F55" i="12"/>
  <c r="F144" i="12"/>
  <c r="F133" i="12"/>
  <c r="F100" i="12"/>
  <c r="F122" i="12"/>
  <c r="F111" i="12"/>
  <c r="F130" i="12"/>
  <c r="F124" i="12"/>
  <c r="F56" i="12"/>
  <c r="F116" i="12"/>
  <c r="F135" i="12"/>
  <c r="F101" i="12"/>
  <c r="F85" i="12"/>
  <c r="F80" i="12"/>
  <c r="F62" i="12"/>
  <c r="F96" i="12"/>
  <c r="F74" i="12"/>
  <c r="F57" i="12"/>
  <c r="F146" i="12"/>
  <c r="F127" i="12"/>
  <c r="F82" i="12"/>
  <c r="F76" i="12"/>
  <c r="F148" i="12"/>
  <c r="F141" i="12"/>
  <c r="F137" i="12"/>
  <c r="F114" i="12"/>
  <c r="F107" i="12"/>
  <c r="F60" i="12"/>
  <c r="F134" i="12"/>
  <c r="F119" i="12"/>
  <c r="F108" i="12"/>
  <c r="F104" i="12"/>
  <c r="F70" i="12"/>
  <c r="F142" i="12"/>
  <c r="F120" i="12"/>
  <c r="F112" i="12"/>
  <c r="F92" i="12"/>
  <c r="F88" i="12"/>
  <c r="F75" i="12"/>
  <c r="F131" i="12"/>
  <c r="F123" i="12"/>
  <c r="F145" i="12"/>
  <c r="F91" i="12"/>
  <c r="F79" i="12"/>
  <c r="F65" i="12"/>
  <c r="F149" i="12"/>
  <c r="F126" i="12"/>
  <c r="F115" i="12"/>
  <c r="F87" i="12"/>
  <c r="F97" i="12"/>
  <c r="F71" i="12"/>
  <c r="F54" i="12"/>
  <c r="F93" i="12"/>
  <c r="F81" i="12"/>
  <c r="F67" i="12"/>
  <c r="F136" i="12"/>
  <c r="F113" i="12"/>
  <c r="F102" i="12"/>
  <c r="F68" i="12"/>
  <c r="F63" i="12"/>
  <c r="F90" i="12"/>
  <c r="F77" i="12"/>
  <c r="F103" i="12"/>
  <c r="F147" i="12"/>
  <c r="F86" i="12"/>
  <c r="F125" i="12"/>
  <c r="F64" i="12"/>
  <c r="F59" i="12"/>
  <c r="F99" i="12"/>
  <c r="AL197" i="12"/>
  <c r="I45" i="12"/>
  <c r="AM197" i="12"/>
  <c r="M45" i="12"/>
  <c r="AC45" i="12"/>
  <c r="AA197" i="12"/>
  <c r="AG45" i="12"/>
  <c r="AE45" i="12"/>
  <c r="V195" i="12"/>
  <c r="D45" i="12"/>
  <c r="AK197" i="12"/>
  <c r="AE195" i="12"/>
  <c r="AG195" i="12"/>
  <c r="AC195" i="12"/>
  <c r="K195" i="12"/>
  <c r="AN197" i="12"/>
  <c r="T45" i="12"/>
  <c r="V31" i="12" l="1"/>
  <c r="V11" i="12"/>
  <c r="V40" i="12"/>
  <c r="V20" i="12"/>
  <c r="V36" i="12"/>
  <c r="V25" i="12"/>
  <c r="V14" i="12"/>
  <c r="V15" i="12"/>
  <c r="V29" i="12"/>
  <c r="V41" i="12"/>
  <c r="V30" i="12"/>
  <c r="V18" i="12"/>
  <c r="V7" i="12"/>
  <c r="V39" i="12"/>
  <c r="V34" i="12"/>
  <c r="V28" i="12"/>
  <c r="V23" i="12"/>
  <c r="V17" i="12"/>
  <c r="V12" i="12"/>
  <c r="V35" i="12"/>
  <c r="V45" i="12"/>
  <c r="V26" i="12"/>
  <c r="V38" i="12"/>
  <c r="V22" i="12"/>
  <c r="V43" i="12"/>
  <c r="V44" i="12"/>
  <c r="V27" i="12"/>
  <c r="V42" i="12"/>
  <c r="V10" i="12"/>
  <c r="V32" i="12"/>
  <c r="V24" i="12"/>
  <c r="V16" i="12"/>
  <c r="V9" i="12"/>
  <c r="V21" i="12"/>
  <c r="V33" i="12"/>
  <c r="V13" i="12"/>
  <c r="V19" i="12"/>
  <c r="V8" i="12"/>
  <c r="V37" i="12"/>
  <c r="Z33" i="12"/>
  <c r="Z13" i="12"/>
  <c r="Z42" i="12"/>
  <c r="Z22" i="12"/>
  <c r="Z15" i="12"/>
  <c r="Z37" i="12"/>
  <c r="Z26" i="12"/>
  <c r="Z19" i="12"/>
  <c r="Z8" i="12"/>
  <c r="Z31" i="12"/>
  <c r="Z12" i="12"/>
  <c r="Z35" i="12"/>
  <c r="Z24" i="12"/>
  <c r="Z40" i="12"/>
  <c r="Z29" i="12"/>
  <c r="Z32" i="12"/>
  <c r="Z9" i="12"/>
  <c r="Z34" i="12"/>
  <c r="Z10" i="12"/>
  <c r="Z30" i="12"/>
  <c r="Z18" i="12"/>
  <c r="Z45" i="12"/>
  <c r="Z44" i="12"/>
  <c r="Z27" i="12"/>
  <c r="Z23" i="12"/>
  <c r="Z39" i="12"/>
  <c r="Z11" i="12"/>
  <c r="Z43" i="12"/>
  <c r="Z14" i="12"/>
  <c r="Z36" i="12"/>
  <c r="Z20" i="12"/>
  <c r="Z16" i="12"/>
  <c r="Z7" i="12"/>
  <c r="Z28" i="12"/>
  <c r="Z21" i="12"/>
  <c r="Z38" i="12"/>
  <c r="Z41" i="12"/>
  <c r="Z17" i="12"/>
  <c r="Z25" i="12"/>
  <c r="F25" i="12"/>
  <c r="F34" i="12"/>
  <c r="F14" i="12"/>
  <c r="F45" i="12"/>
  <c r="F44" i="12"/>
  <c r="F33" i="12"/>
  <c r="F21" i="12"/>
  <c r="F10" i="12"/>
  <c r="F22" i="12"/>
  <c r="F11" i="12"/>
  <c r="F37" i="12"/>
  <c r="F26" i="12"/>
  <c r="F16" i="12"/>
  <c r="F27" i="12"/>
  <c r="F40" i="12"/>
  <c r="F29" i="12"/>
  <c r="F13" i="12"/>
  <c r="F8" i="12"/>
  <c r="F38" i="12"/>
  <c r="F18" i="12"/>
  <c r="F17" i="12"/>
  <c r="F41" i="12"/>
  <c r="F9" i="12"/>
  <c r="F35" i="12"/>
  <c r="F43" i="12"/>
  <c r="F23" i="12"/>
  <c r="F39" i="12"/>
  <c r="F15" i="12"/>
  <c r="F31" i="12"/>
  <c r="F19" i="12"/>
  <c r="F7" i="12"/>
  <c r="F28" i="12"/>
  <c r="F20" i="12"/>
  <c r="F32" i="12"/>
  <c r="F12" i="12"/>
  <c r="F24" i="12"/>
  <c r="F36" i="12"/>
  <c r="F30" i="12"/>
  <c r="F42" i="12"/>
  <c r="AE197" i="12"/>
  <c r="AG197" i="12"/>
  <c r="AC197" i="12"/>
  <c r="O29" i="12"/>
  <c r="O9" i="12"/>
  <c r="O38" i="12"/>
  <c r="O18" i="12"/>
  <c r="O35" i="12"/>
  <c r="O24" i="12"/>
  <c r="O13" i="12"/>
  <c r="O39" i="12"/>
  <c r="O28" i="12"/>
  <c r="O17" i="12"/>
  <c r="O40" i="12"/>
  <c r="O11" i="12"/>
  <c r="O34" i="12"/>
  <c r="O23" i="12"/>
  <c r="O25" i="12"/>
  <c r="O19" i="12"/>
  <c r="O10" i="12"/>
  <c r="O42" i="12"/>
  <c r="O30" i="12"/>
  <c r="O43" i="12"/>
  <c r="O14" i="12"/>
  <c r="O26" i="12"/>
  <c r="O22" i="12"/>
  <c r="O45" i="12"/>
  <c r="O31" i="12"/>
  <c r="O36" i="12"/>
  <c r="O32" i="12"/>
  <c r="O20" i="12"/>
  <c r="O7" i="12"/>
  <c r="O8" i="12"/>
  <c r="O37" i="12"/>
  <c r="O44" i="12"/>
  <c r="O41" i="12"/>
  <c r="O15" i="12"/>
  <c r="O12" i="12"/>
  <c r="O21" i="12"/>
  <c r="O27" i="12"/>
  <c r="O33" i="12"/>
  <c r="O16" i="12"/>
  <c r="K27" i="12"/>
  <c r="K7" i="12"/>
  <c r="K36" i="12"/>
  <c r="K16" i="12"/>
  <c r="K34" i="12"/>
  <c r="K23" i="12"/>
  <c r="K12" i="12"/>
  <c r="K35" i="12"/>
  <c r="K24" i="12"/>
  <c r="K13" i="12"/>
  <c r="K38" i="12"/>
  <c r="K22" i="12"/>
  <c r="K11" i="12"/>
  <c r="K39" i="12"/>
  <c r="K28" i="12"/>
  <c r="K37" i="12"/>
  <c r="K17" i="12"/>
  <c r="K9" i="12"/>
  <c r="K18" i="12"/>
  <c r="K41" i="12"/>
  <c r="K29" i="12"/>
  <c r="K26" i="12"/>
  <c r="K42" i="12"/>
  <c r="K30" i="12"/>
  <c r="K10" i="12"/>
  <c r="K44" i="12"/>
  <c r="K15" i="12"/>
  <c r="K31" i="12"/>
  <c r="K19" i="12"/>
  <c r="K45" i="12"/>
  <c r="K40" i="12"/>
  <c r="K14" i="12"/>
  <c r="K20" i="12"/>
  <c r="K43" i="12"/>
  <c r="K8" i="12"/>
  <c r="K32" i="12"/>
  <c r="K21" i="12"/>
  <c r="K33" i="12"/>
  <c r="K25" i="12"/>
  <c r="Y195" i="11" l="1"/>
  <c r="W195" i="11"/>
  <c r="V195" i="11"/>
  <c r="T195" i="11"/>
  <c r="R195" i="11"/>
  <c r="P195" i="11"/>
  <c r="K195" i="11"/>
  <c r="L195" i="11" s="1"/>
  <c r="G195" i="11"/>
  <c r="C195" i="11"/>
  <c r="A195" i="11"/>
  <c r="Y149" i="11"/>
  <c r="W149" i="11"/>
  <c r="V149" i="11"/>
  <c r="T149" i="11"/>
  <c r="R149" i="11"/>
  <c r="P149" i="11"/>
  <c r="K149" i="11"/>
  <c r="G149" i="11"/>
  <c r="C149" i="11"/>
  <c r="A149" i="11"/>
  <c r="O148" i="11"/>
  <c r="U148" i="11" s="1"/>
  <c r="L148" i="11"/>
  <c r="H148" i="11"/>
  <c r="D148" i="11"/>
  <c r="O147" i="11"/>
  <c r="L147" i="11"/>
  <c r="H147" i="11"/>
  <c r="D147" i="11"/>
  <c r="O146" i="11"/>
  <c r="S146" i="11" s="1"/>
  <c r="L146" i="11"/>
  <c r="H146" i="11"/>
  <c r="D146" i="11"/>
  <c r="O145" i="11"/>
  <c r="U145" i="11" s="1"/>
  <c r="L145" i="11"/>
  <c r="H145" i="11"/>
  <c r="D145" i="11"/>
  <c r="O144" i="11"/>
  <c r="S144" i="11" s="1"/>
  <c r="L144" i="11"/>
  <c r="H144" i="11"/>
  <c r="D144" i="11"/>
  <c r="O143" i="11"/>
  <c r="U143" i="11" s="1"/>
  <c r="L143" i="11"/>
  <c r="H143" i="11"/>
  <c r="D143" i="11"/>
  <c r="O142" i="11"/>
  <c r="S142" i="11" s="1"/>
  <c r="L142" i="11"/>
  <c r="H142" i="11"/>
  <c r="D142" i="11"/>
  <c r="O141" i="11"/>
  <c r="Q141" i="11" s="1"/>
  <c r="L141" i="11"/>
  <c r="H141" i="11"/>
  <c r="D141" i="11"/>
  <c r="O140" i="11"/>
  <c r="Q140" i="11" s="1"/>
  <c r="L140" i="11"/>
  <c r="H140" i="11"/>
  <c r="D140" i="11"/>
  <c r="O139" i="11"/>
  <c r="U139" i="11" s="1"/>
  <c r="L139" i="11"/>
  <c r="H139" i="11"/>
  <c r="D139" i="11"/>
  <c r="O138" i="11"/>
  <c r="Q138" i="11" s="1"/>
  <c r="L138" i="11"/>
  <c r="H138" i="11"/>
  <c r="D138" i="11"/>
  <c r="O137" i="11"/>
  <c r="U137" i="11" s="1"/>
  <c r="L137" i="11"/>
  <c r="H137" i="11"/>
  <c r="D137" i="11"/>
  <c r="O136" i="11"/>
  <c r="U136" i="11" s="1"/>
  <c r="L136" i="11"/>
  <c r="H136" i="11"/>
  <c r="D136" i="11"/>
  <c r="O135" i="11"/>
  <c r="L135" i="11"/>
  <c r="H135" i="11"/>
  <c r="D135" i="11"/>
  <c r="O134" i="11"/>
  <c r="L134" i="11"/>
  <c r="H134" i="11"/>
  <c r="D134" i="11"/>
  <c r="O133" i="11"/>
  <c r="U133" i="11" s="1"/>
  <c r="L133" i="11"/>
  <c r="H133" i="11"/>
  <c r="D133" i="11"/>
  <c r="O132" i="11"/>
  <c r="U132" i="11" s="1"/>
  <c r="L132" i="11"/>
  <c r="H132" i="11"/>
  <c r="D132" i="11"/>
  <c r="O131" i="11"/>
  <c r="L131" i="11"/>
  <c r="H131" i="11"/>
  <c r="D131" i="11"/>
  <c r="O130" i="11"/>
  <c r="Q130" i="11" s="1"/>
  <c r="L130" i="11"/>
  <c r="H130" i="11"/>
  <c r="D130" i="11"/>
  <c r="O129" i="11"/>
  <c r="S129" i="11" s="1"/>
  <c r="L129" i="11"/>
  <c r="H129" i="11"/>
  <c r="D129" i="11"/>
  <c r="O128" i="11"/>
  <c r="L128" i="11"/>
  <c r="H128" i="11"/>
  <c r="D128" i="11"/>
  <c r="O127" i="11"/>
  <c r="L127" i="11"/>
  <c r="H127" i="11"/>
  <c r="D127" i="11"/>
  <c r="O126" i="11"/>
  <c r="Q126" i="11" s="1"/>
  <c r="L126" i="11"/>
  <c r="H126" i="11"/>
  <c r="D126" i="11"/>
  <c r="O125" i="11"/>
  <c r="Q125" i="11" s="1"/>
  <c r="L125" i="11"/>
  <c r="H125" i="11"/>
  <c r="D125" i="11"/>
  <c r="O124" i="11"/>
  <c r="S124" i="11" s="1"/>
  <c r="L124" i="11"/>
  <c r="H124" i="11"/>
  <c r="D124" i="11"/>
  <c r="O123" i="11"/>
  <c r="L123" i="11"/>
  <c r="H123" i="11"/>
  <c r="D123" i="11"/>
  <c r="O122" i="11"/>
  <c r="Q122" i="11" s="1"/>
  <c r="L122" i="11"/>
  <c r="H122" i="11"/>
  <c r="D122" i="11"/>
  <c r="O121" i="11"/>
  <c r="Q121" i="11" s="1"/>
  <c r="L121" i="11"/>
  <c r="H121" i="11"/>
  <c r="D121" i="11"/>
  <c r="O120" i="11"/>
  <c r="U120" i="11" s="1"/>
  <c r="L120" i="11"/>
  <c r="H120" i="11"/>
  <c r="D120" i="11"/>
  <c r="O119" i="11"/>
  <c r="U119" i="11" s="1"/>
  <c r="L119" i="11"/>
  <c r="H119" i="11"/>
  <c r="D119" i="11"/>
  <c r="O118" i="11"/>
  <c r="U118" i="11" s="1"/>
  <c r="L118" i="11"/>
  <c r="H118" i="11"/>
  <c r="D118" i="11"/>
  <c r="O117" i="11"/>
  <c r="U117" i="11" s="1"/>
  <c r="L117" i="11"/>
  <c r="H117" i="11"/>
  <c r="D117" i="11"/>
  <c r="O116" i="11"/>
  <c r="Q116" i="11" s="1"/>
  <c r="L116" i="11"/>
  <c r="H116" i="11"/>
  <c r="D116" i="11"/>
  <c r="O115" i="11"/>
  <c r="Q115" i="11" s="1"/>
  <c r="L115" i="11"/>
  <c r="H115" i="11"/>
  <c r="D115" i="11"/>
  <c r="O114" i="11"/>
  <c r="L114" i="11"/>
  <c r="H114" i="11"/>
  <c r="D114" i="11"/>
  <c r="O113" i="11"/>
  <c r="U113" i="11" s="1"/>
  <c r="L113" i="11"/>
  <c r="H113" i="11"/>
  <c r="D113" i="11"/>
  <c r="O112" i="11"/>
  <c r="Q112" i="11" s="1"/>
  <c r="L112" i="11"/>
  <c r="H112" i="11"/>
  <c r="D112" i="11"/>
  <c r="O111" i="11"/>
  <c r="Q111" i="11" s="1"/>
  <c r="L111" i="11"/>
  <c r="H111" i="11"/>
  <c r="D111" i="11"/>
  <c r="O110" i="11"/>
  <c r="Q110" i="11" s="1"/>
  <c r="L110" i="11"/>
  <c r="H110" i="11"/>
  <c r="D110" i="11"/>
  <c r="O109" i="11"/>
  <c r="U109" i="11" s="1"/>
  <c r="L109" i="11"/>
  <c r="H109" i="11"/>
  <c r="D109" i="11"/>
  <c r="O108" i="11"/>
  <c r="U108" i="11" s="1"/>
  <c r="L108" i="11"/>
  <c r="H108" i="11"/>
  <c r="D108" i="11"/>
  <c r="O107" i="11"/>
  <c r="L107" i="11"/>
  <c r="H107" i="11"/>
  <c r="D107" i="11"/>
  <c r="O106" i="11"/>
  <c r="U106" i="11" s="1"/>
  <c r="L106" i="11"/>
  <c r="H106" i="11"/>
  <c r="D106" i="11"/>
  <c r="O105" i="11"/>
  <c r="Q105" i="11" s="1"/>
  <c r="L105" i="11"/>
  <c r="H105" i="11"/>
  <c r="D105" i="11"/>
  <c r="O104" i="11"/>
  <c r="S104" i="11" s="1"/>
  <c r="L104" i="11"/>
  <c r="H104" i="11"/>
  <c r="D104" i="11"/>
  <c r="O103" i="11"/>
  <c r="U103" i="11" s="1"/>
  <c r="L103" i="11"/>
  <c r="H103" i="11"/>
  <c r="D103" i="11"/>
  <c r="O102" i="11"/>
  <c r="U102" i="11" s="1"/>
  <c r="L102" i="11"/>
  <c r="H102" i="11"/>
  <c r="D102" i="11"/>
  <c r="O101" i="11"/>
  <c r="Q101" i="11" s="1"/>
  <c r="L101" i="11"/>
  <c r="H101" i="11"/>
  <c r="D101" i="11"/>
  <c r="O100" i="11"/>
  <c r="Q100" i="11" s="1"/>
  <c r="L100" i="11"/>
  <c r="H100" i="11"/>
  <c r="D100" i="11"/>
  <c r="O99" i="11"/>
  <c r="U99" i="11" s="1"/>
  <c r="L99" i="11"/>
  <c r="H99" i="11"/>
  <c r="D99" i="11"/>
  <c r="O98" i="11"/>
  <c r="L98" i="11"/>
  <c r="H98" i="11"/>
  <c r="D98" i="11"/>
  <c r="O97" i="11"/>
  <c r="U97" i="11" s="1"/>
  <c r="L97" i="11"/>
  <c r="H97" i="11"/>
  <c r="D97" i="11"/>
  <c r="O96" i="11"/>
  <c r="Q96" i="11" s="1"/>
  <c r="L96" i="11"/>
  <c r="H96" i="11"/>
  <c r="D96" i="11"/>
  <c r="O95" i="11"/>
  <c r="S95" i="11" s="1"/>
  <c r="L95" i="11"/>
  <c r="H95" i="11"/>
  <c r="D95" i="11"/>
  <c r="O94" i="11"/>
  <c r="Q94" i="11" s="1"/>
  <c r="L94" i="11"/>
  <c r="H94" i="11"/>
  <c r="D94" i="11"/>
  <c r="O93" i="11"/>
  <c r="Q93" i="11" s="1"/>
  <c r="L93" i="11"/>
  <c r="H93" i="11"/>
  <c r="D93" i="11"/>
  <c r="O92" i="11"/>
  <c r="U92" i="11" s="1"/>
  <c r="L92" i="11"/>
  <c r="H92" i="11"/>
  <c r="D92" i="11"/>
  <c r="O91" i="11"/>
  <c r="S91" i="11" s="1"/>
  <c r="L91" i="11"/>
  <c r="H91" i="11"/>
  <c r="D91" i="11"/>
  <c r="O90" i="11"/>
  <c r="U90" i="11" s="1"/>
  <c r="L90" i="11"/>
  <c r="H90" i="11"/>
  <c r="D90" i="11"/>
  <c r="O89" i="11"/>
  <c r="L89" i="11"/>
  <c r="H89" i="11"/>
  <c r="D89" i="11"/>
  <c r="O88" i="11"/>
  <c r="U88" i="11" s="1"/>
  <c r="L88" i="11"/>
  <c r="H88" i="11"/>
  <c r="D88" i="11"/>
  <c r="O87" i="11"/>
  <c r="U87" i="11" s="1"/>
  <c r="L87" i="11"/>
  <c r="H87" i="11"/>
  <c r="D87" i="11"/>
  <c r="O86" i="11"/>
  <c r="S86" i="11" s="1"/>
  <c r="L86" i="11"/>
  <c r="H86" i="11"/>
  <c r="D86" i="11"/>
  <c r="O85" i="11"/>
  <c r="U85" i="11" s="1"/>
  <c r="L85" i="11"/>
  <c r="H85" i="11"/>
  <c r="D85" i="11"/>
  <c r="O84" i="11"/>
  <c r="L84" i="11"/>
  <c r="H84" i="11"/>
  <c r="D84" i="11"/>
  <c r="O83" i="11"/>
  <c r="Q83" i="11" s="1"/>
  <c r="L83" i="11"/>
  <c r="H83" i="11"/>
  <c r="D83" i="11"/>
  <c r="O82" i="11"/>
  <c r="U82" i="11" s="1"/>
  <c r="L82" i="11"/>
  <c r="H82" i="11"/>
  <c r="D82" i="11"/>
  <c r="O81" i="11"/>
  <c r="L81" i="11"/>
  <c r="H81" i="11"/>
  <c r="D81" i="11"/>
  <c r="O80" i="11"/>
  <c r="U80" i="11" s="1"/>
  <c r="L80" i="11"/>
  <c r="H80" i="11"/>
  <c r="D80" i="11"/>
  <c r="O79" i="11"/>
  <c r="Q79" i="11" s="1"/>
  <c r="L79" i="11"/>
  <c r="H79" i="11"/>
  <c r="D79" i="11"/>
  <c r="O78" i="11"/>
  <c r="L78" i="11"/>
  <c r="H78" i="11"/>
  <c r="D78" i="11"/>
  <c r="O77" i="11"/>
  <c r="U77" i="11" s="1"/>
  <c r="L77" i="11"/>
  <c r="H77" i="11"/>
  <c r="D77" i="11"/>
  <c r="O76" i="11"/>
  <c r="U76" i="11" s="1"/>
  <c r="L76" i="11"/>
  <c r="H76" i="11"/>
  <c r="D76" i="11"/>
  <c r="O75" i="11"/>
  <c r="U75" i="11" s="1"/>
  <c r="L75" i="11"/>
  <c r="H75" i="11"/>
  <c r="D75" i="11"/>
  <c r="O74" i="11"/>
  <c r="L74" i="11"/>
  <c r="H74" i="11"/>
  <c r="D74" i="11"/>
  <c r="O73" i="11"/>
  <c r="L73" i="11"/>
  <c r="H73" i="11"/>
  <c r="D73" i="11"/>
  <c r="O72" i="11"/>
  <c r="Q72" i="11" s="1"/>
  <c r="L72" i="11"/>
  <c r="H72" i="11"/>
  <c r="D72" i="11"/>
  <c r="O71" i="11"/>
  <c r="Q71" i="11" s="1"/>
  <c r="L71" i="11"/>
  <c r="H71" i="11"/>
  <c r="D71" i="11"/>
  <c r="O70" i="11"/>
  <c r="U70" i="11" s="1"/>
  <c r="L70" i="11"/>
  <c r="H70" i="11"/>
  <c r="D70" i="11"/>
  <c r="O69" i="11"/>
  <c r="L69" i="11"/>
  <c r="H69" i="11"/>
  <c r="D69" i="11"/>
  <c r="O68" i="11"/>
  <c r="L68" i="11"/>
  <c r="H68" i="11"/>
  <c r="D68" i="11"/>
  <c r="O67" i="11"/>
  <c r="U67" i="11" s="1"/>
  <c r="L67" i="11"/>
  <c r="H67" i="11"/>
  <c r="D67" i="11"/>
  <c r="O66" i="11"/>
  <c r="Q66" i="11" s="1"/>
  <c r="L66" i="11"/>
  <c r="H66" i="11"/>
  <c r="D66" i="11"/>
  <c r="O65" i="11"/>
  <c r="U65" i="11" s="1"/>
  <c r="L65" i="11"/>
  <c r="H65" i="11"/>
  <c r="D65" i="11"/>
  <c r="O64" i="11"/>
  <c r="Q64" i="11" s="1"/>
  <c r="L64" i="11"/>
  <c r="H64" i="11"/>
  <c r="D64" i="11"/>
  <c r="O63" i="11"/>
  <c r="U63" i="11" s="1"/>
  <c r="L63" i="11"/>
  <c r="H63" i="11"/>
  <c r="D63" i="11"/>
  <c r="O62" i="11"/>
  <c r="U62" i="11" s="1"/>
  <c r="L62" i="11"/>
  <c r="H62" i="11"/>
  <c r="D62" i="11"/>
  <c r="O61" i="11"/>
  <c r="Q61" i="11" s="1"/>
  <c r="L61" i="11"/>
  <c r="H61" i="11"/>
  <c r="D61" i="11"/>
  <c r="O60" i="11"/>
  <c r="U60" i="11" s="1"/>
  <c r="L60" i="11"/>
  <c r="H60" i="11"/>
  <c r="D60" i="11"/>
  <c r="O59" i="11"/>
  <c r="L59" i="11"/>
  <c r="H59" i="11"/>
  <c r="D59" i="11"/>
  <c r="O58" i="11"/>
  <c r="U58" i="11" s="1"/>
  <c r="L58" i="11"/>
  <c r="H58" i="11"/>
  <c r="D58" i="11"/>
  <c r="O57" i="11"/>
  <c r="U57" i="11" s="1"/>
  <c r="L57" i="11"/>
  <c r="H57" i="11"/>
  <c r="D57" i="11"/>
  <c r="O56" i="11"/>
  <c r="Q56" i="11" s="1"/>
  <c r="L56" i="11"/>
  <c r="H56" i="11"/>
  <c r="D56" i="11"/>
  <c r="O55" i="11"/>
  <c r="L55" i="11"/>
  <c r="H55" i="11"/>
  <c r="D55" i="11"/>
  <c r="O54" i="11"/>
  <c r="Q54" i="11" s="1"/>
  <c r="L54" i="11"/>
  <c r="H54" i="11"/>
  <c r="D54" i="11"/>
  <c r="Y45" i="11"/>
  <c r="W45" i="11"/>
  <c r="V45" i="11"/>
  <c r="T45" i="11"/>
  <c r="R45" i="11"/>
  <c r="P45" i="11"/>
  <c r="K45" i="11"/>
  <c r="G45" i="11"/>
  <c r="C45" i="11"/>
  <c r="A45" i="11"/>
  <c r="O44" i="11"/>
  <c r="L44" i="11"/>
  <c r="H44" i="11"/>
  <c r="D44" i="11"/>
  <c r="O43" i="11"/>
  <c r="U43" i="11" s="1"/>
  <c r="L43" i="11"/>
  <c r="H43" i="11"/>
  <c r="D43" i="11"/>
  <c r="O42" i="11"/>
  <c r="L42" i="11"/>
  <c r="H42" i="11"/>
  <c r="D42" i="11"/>
  <c r="O41" i="11"/>
  <c r="Q41" i="11" s="1"/>
  <c r="L41" i="11"/>
  <c r="H41" i="11"/>
  <c r="D41" i="11"/>
  <c r="O40" i="11"/>
  <c r="L40" i="11"/>
  <c r="H40" i="11"/>
  <c r="D40" i="11"/>
  <c r="O39" i="11"/>
  <c r="L39" i="11"/>
  <c r="H39" i="11"/>
  <c r="D39" i="11"/>
  <c r="O38" i="11"/>
  <c r="S38" i="11" s="1"/>
  <c r="L38" i="11"/>
  <c r="H38" i="11"/>
  <c r="D38" i="11"/>
  <c r="O37" i="11"/>
  <c r="Q37" i="11" s="1"/>
  <c r="L37" i="11"/>
  <c r="H37" i="11"/>
  <c r="D37" i="11"/>
  <c r="O36" i="11"/>
  <c r="U36" i="11" s="1"/>
  <c r="L36" i="11"/>
  <c r="H36" i="11"/>
  <c r="D36" i="11"/>
  <c r="O35" i="11"/>
  <c r="Q35" i="11" s="1"/>
  <c r="L35" i="11"/>
  <c r="H35" i="11"/>
  <c r="D35" i="11"/>
  <c r="O34" i="11"/>
  <c r="U34" i="11" s="1"/>
  <c r="L34" i="11"/>
  <c r="H34" i="11"/>
  <c r="D34" i="11"/>
  <c r="O33" i="11"/>
  <c r="Q33" i="11" s="1"/>
  <c r="L33" i="11"/>
  <c r="H33" i="11"/>
  <c r="D33" i="11"/>
  <c r="O32" i="11"/>
  <c r="S32" i="11" s="1"/>
  <c r="L32" i="11"/>
  <c r="H32" i="11"/>
  <c r="D32" i="11"/>
  <c r="O31" i="11"/>
  <c r="L31" i="11"/>
  <c r="H31" i="11"/>
  <c r="D31" i="11"/>
  <c r="O30" i="11"/>
  <c r="U30" i="11" s="1"/>
  <c r="L30" i="11"/>
  <c r="H30" i="11"/>
  <c r="D30" i="11"/>
  <c r="O29" i="11"/>
  <c r="U29" i="11" s="1"/>
  <c r="L29" i="11"/>
  <c r="H29" i="11"/>
  <c r="D29" i="11"/>
  <c r="O28" i="11"/>
  <c r="U28" i="11" s="1"/>
  <c r="L28" i="11"/>
  <c r="H28" i="11"/>
  <c r="D28" i="11"/>
  <c r="O27" i="11"/>
  <c r="Q27" i="11" s="1"/>
  <c r="L27" i="11"/>
  <c r="H27" i="11"/>
  <c r="D27" i="11"/>
  <c r="O26" i="11"/>
  <c r="U26" i="11" s="1"/>
  <c r="L26" i="11"/>
  <c r="H26" i="11"/>
  <c r="D26" i="11"/>
  <c r="O25" i="11"/>
  <c r="L25" i="11"/>
  <c r="H25" i="11"/>
  <c r="D25" i="11"/>
  <c r="O24" i="11"/>
  <c r="L24" i="11"/>
  <c r="H24" i="11"/>
  <c r="D24" i="11"/>
  <c r="O23" i="11"/>
  <c r="Q23" i="11" s="1"/>
  <c r="L23" i="11"/>
  <c r="H23" i="11"/>
  <c r="D23" i="11"/>
  <c r="O22" i="11"/>
  <c r="L22" i="11"/>
  <c r="H22" i="11"/>
  <c r="D22" i="11"/>
  <c r="O21" i="11"/>
  <c r="S21" i="11" s="1"/>
  <c r="L21" i="11"/>
  <c r="H21" i="11"/>
  <c r="D21" i="11"/>
  <c r="O20" i="11"/>
  <c r="U20" i="11" s="1"/>
  <c r="L20" i="11"/>
  <c r="H20" i="11"/>
  <c r="D20" i="11"/>
  <c r="O19" i="11"/>
  <c r="L19" i="11"/>
  <c r="H19" i="11"/>
  <c r="D19" i="11"/>
  <c r="O18" i="11"/>
  <c r="U18" i="11" s="1"/>
  <c r="L18" i="11"/>
  <c r="H18" i="11"/>
  <c r="D18" i="11"/>
  <c r="O17" i="11"/>
  <c r="S17" i="11" s="1"/>
  <c r="L17" i="11"/>
  <c r="H17" i="11"/>
  <c r="D17" i="11"/>
  <c r="O16" i="11"/>
  <c r="U16" i="11" s="1"/>
  <c r="L16" i="11"/>
  <c r="H16" i="11"/>
  <c r="D16" i="11"/>
  <c r="O15" i="11"/>
  <c r="L15" i="11"/>
  <c r="H15" i="11"/>
  <c r="D15" i="11"/>
  <c r="O14" i="11"/>
  <c r="L14" i="11"/>
  <c r="H14" i="11"/>
  <c r="D14" i="11"/>
  <c r="O13" i="11"/>
  <c r="L13" i="11"/>
  <c r="H13" i="11"/>
  <c r="D13" i="11"/>
  <c r="O12" i="11"/>
  <c r="L12" i="11"/>
  <c r="H12" i="11"/>
  <c r="D12" i="11"/>
  <c r="O11" i="11"/>
  <c r="S11" i="11" s="1"/>
  <c r="L11" i="11"/>
  <c r="H11" i="11"/>
  <c r="D11" i="11"/>
  <c r="O10" i="11"/>
  <c r="U10" i="11" s="1"/>
  <c r="L10" i="11"/>
  <c r="H10" i="11"/>
  <c r="D10" i="11"/>
  <c r="O9" i="11"/>
  <c r="U9" i="11" s="1"/>
  <c r="L9" i="11"/>
  <c r="H9" i="11"/>
  <c r="D9" i="11"/>
  <c r="O8" i="11"/>
  <c r="U8" i="11" s="1"/>
  <c r="L8" i="11"/>
  <c r="H8" i="11"/>
  <c r="D8" i="11"/>
  <c r="O7" i="11"/>
  <c r="Q7" i="11" s="1"/>
  <c r="L7" i="11"/>
  <c r="H7" i="11"/>
  <c r="D7" i="11"/>
  <c r="N194" i="11" l="1"/>
  <c r="N192" i="11"/>
  <c r="N190" i="11"/>
  <c r="N188" i="11"/>
  <c r="N186" i="11"/>
  <c r="N184" i="11"/>
  <c r="N182" i="11"/>
  <c r="N180" i="11"/>
  <c r="N178" i="11"/>
  <c r="N176" i="11"/>
  <c r="N174" i="11"/>
  <c r="N172" i="11"/>
  <c r="N170" i="11"/>
  <c r="N168" i="11"/>
  <c r="N166" i="11"/>
  <c r="N164" i="11"/>
  <c r="N162" i="11"/>
  <c r="N160" i="11"/>
  <c r="N158" i="11"/>
  <c r="N193" i="11"/>
  <c r="N189" i="11"/>
  <c r="N187" i="11"/>
  <c r="N185" i="11"/>
  <c r="N183" i="11"/>
  <c r="N181" i="11"/>
  <c r="N179" i="11"/>
  <c r="N177" i="11"/>
  <c r="N175" i="11"/>
  <c r="N165" i="11"/>
  <c r="N171" i="11"/>
  <c r="N191" i="11"/>
  <c r="N161" i="11"/>
  <c r="N167" i="11"/>
  <c r="N173" i="11"/>
  <c r="N163" i="11"/>
  <c r="N169" i="11"/>
  <c r="N159" i="11"/>
  <c r="G197" i="11"/>
  <c r="T197" i="11"/>
  <c r="Q88" i="11"/>
  <c r="H149" i="11"/>
  <c r="J73" i="11" s="1"/>
  <c r="L149" i="11"/>
  <c r="N57" i="11" s="1"/>
  <c r="V197" i="11"/>
  <c r="U105" i="11"/>
  <c r="S119" i="11"/>
  <c r="Q119" i="11"/>
  <c r="Q57" i="11"/>
  <c r="U17" i="11"/>
  <c r="Q109" i="11"/>
  <c r="U66" i="11"/>
  <c r="S109" i="11"/>
  <c r="Q117" i="11"/>
  <c r="U38" i="11"/>
  <c r="Q43" i="11"/>
  <c r="W197" i="11"/>
  <c r="Q102" i="11"/>
  <c r="U104" i="11"/>
  <c r="S117" i="11"/>
  <c r="S43" i="11"/>
  <c r="S97" i="11"/>
  <c r="S102" i="11"/>
  <c r="S41" i="11"/>
  <c r="S112" i="11"/>
  <c r="U41" i="11"/>
  <c r="U112" i="11"/>
  <c r="U144" i="11"/>
  <c r="U95" i="11"/>
  <c r="Q142" i="11"/>
  <c r="U142" i="11"/>
  <c r="S126" i="11"/>
  <c r="Q16" i="11"/>
  <c r="Q103" i="11"/>
  <c r="U126" i="11"/>
  <c r="S8" i="11"/>
  <c r="S16" i="11"/>
  <c r="S103" i="11"/>
  <c r="S140" i="11"/>
  <c r="Q145" i="11"/>
  <c r="S121" i="11"/>
  <c r="U140" i="11"/>
  <c r="C197" i="11"/>
  <c r="Q63" i="11"/>
  <c r="U96" i="11"/>
  <c r="U32" i="11"/>
  <c r="S63" i="11"/>
  <c r="S138" i="11"/>
  <c r="U138" i="11"/>
  <c r="Q76" i="11"/>
  <c r="U37" i="11"/>
  <c r="S56" i="11"/>
  <c r="S67" i="11"/>
  <c r="S76" i="11"/>
  <c r="Q137" i="11"/>
  <c r="U11" i="11"/>
  <c r="U23" i="11"/>
  <c r="U35" i="11"/>
  <c r="U56" i="11"/>
  <c r="S105" i="11"/>
  <c r="U124" i="11"/>
  <c r="U129" i="11"/>
  <c r="S137" i="11"/>
  <c r="S35" i="11"/>
  <c r="S54" i="11"/>
  <c r="S61" i="11"/>
  <c r="U72" i="11"/>
  <c r="S83" i="11"/>
  <c r="U101" i="11"/>
  <c r="S122" i="11"/>
  <c r="S132" i="11"/>
  <c r="U146" i="11"/>
  <c r="S72" i="11"/>
  <c r="Q9" i="11"/>
  <c r="U54" i="11"/>
  <c r="U61" i="11"/>
  <c r="U83" i="11"/>
  <c r="U122" i="11"/>
  <c r="A197" i="11"/>
  <c r="Q97" i="11"/>
  <c r="Q99" i="11"/>
  <c r="J149" i="11"/>
  <c r="S87" i="11"/>
  <c r="S23" i="11"/>
  <c r="D45" i="11"/>
  <c r="F20" i="11" s="1"/>
  <c r="S88" i="11"/>
  <c r="Q118" i="11"/>
  <c r="Q75" i="11"/>
  <c r="Q77" i="11"/>
  <c r="S79" i="11"/>
  <c r="S116" i="11"/>
  <c r="S118" i="11"/>
  <c r="S125" i="11"/>
  <c r="H45" i="11"/>
  <c r="J11" i="11" s="1"/>
  <c r="S57" i="11"/>
  <c r="S75" i="11"/>
  <c r="S77" i="11"/>
  <c r="U79" i="11"/>
  <c r="U116" i="11"/>
  <c r="U125" i="11"/>
  <c r="S66" i="11"/>
  <c r="U86" i="11"/>
  <c r="Z195" i="11"/>
  <c r="S37" i="11"/>
  <c r="Q62" i="11"/>
  <c r="Q82" i="11"/>
  <c r="S10" i="11"/>
  <c r="Q32" i="11"/>
  <c r="S62" i="11"/>
  <c r="S71" i="11"/>
  <c r="S82" i="11"/>
  <c r="S100" i="11"/>
  <c r="U21" i="11"/>
  <c r="Q8" i="11"/>
  <c r="U71" i="11"/>
  <c r="U91" i="11"/>
  <c r="U100" i="11"/>
  <c r="U121" i="11"/>
  <c r="Q143" i="11"/>
  <c r="S145" i="11"/>
  <c r="S141" i="11"/>
  <c r="S143" i="11"/>
  <c r="S101" i="11"/>
  <c r="S96" i="11"/>
  <c r="U141" i="11"/>
  <c r="U12" i="11"/>
  <c r="S12" i="11"/>
  <c r="U31" i="11"/>
  <c r="S31" i="11"/>
  <c r="Q31" i="11"/>
  <c r="U135" i="11"/>
  <c r="S135" i="11"/>
  <c r="U123" i="11"/>
  <c r="S123" i="11"/>
  <c r="Q133" i="11"/>
  <c r="N195" i="11"/>
  <c r="U39" i="11"/>
  <c r="S39" i="11"/>
  <c r="AA45" i="11"/>
  <c r="Q139" i="11"/>
  <c r="AB45" i="11"/>
  <c r="U14" i="11"/>
  <c r="S14" i="11"/>
  <c r="Q14" i="11"/>
  <c r="O195" i="11"/>
  <c r="U44" i="11"/>
  <c r="S44" i="11"/>
  <c r="Q44" i="11"/>
  <c r="Q123" i="11"/>
  <c r="U19" i="11"/>
  <c r="S19" i="11"/>
  <c r="Q19" i="11"/>
  <c r="S69" i="11"/>
  <c r="Q69" i="11"/>
  <c r="U69" i="11"/>
  <c r="S133" i="11"/>
  <c r="Q39" i="11"/>
  <c r="S139" i="11"/>
  <c r="Q12" i="11"/>
  <c r="U73" i="11"/>
  <c r="S73" i="11"/>
  <c r="Q73" i="11"/>
  <c r="Q135" i="11"/>
  <c r="S99" i="11"/>
  <c r="U115" i="11"/>
  <c r="S115" i="11"/>
  <c r="S78" i="11"/>
  <c r="Q78" i="11"/>
  <c r="U78" i="11"/>
  <c r="Q80" i="11"/>
  <c r="S80" i="11"/>
  <c r="U55" i="11"/>
  <c r="S55" i="11"/>
  <c r="Q55" i="11"/>
  <c r="O149" i="11"/>
  <c r="Q113" i="11"/>
  <c r="U111" i="11"/>
  <c r="S111" i="11"/>
  <c r="S113" i="11"/>
  <c r="U147" i="11"/>
  <c r="Q147" i="11"/>
  <c r="S147" i="11"/>
  <c r="AB195" i="11"/>
  <c r="L45" i="11"/>
  <c r="K197" i="11"/>
  <c r="Z149" i="11"/>
  <c r="D149" i="11" s="1"/>
  <c r="U107" i="11"/>
  <c r="S107" i="11"/>
  <c r="Q107" i="11"/>
  <c r="O45" i="11"/>
  <c r="Q58" i="11"/>
  <c r="P197" i="11"/>
  <c r="S58" i="11"/>
  <c r="Q18" i="11"/>
  <c r="S22" i="11"/>
  <c r="Q22" i="11"/>
  <c r="U24" i="11"/>
  <c r="S24" i="11"/>
  <c r="S30" i="11"/>
  <c r="S34" i="11"/>
  <c r="Q34" i="11"/>
  <c r="Q36" i="11"/>
  <c r="Q92" i="11"/>
  <c r="S20" i="11"/>
  <c r="Q20" i="11"/>
  <c r="Q30" i="11"/>
  <c r="U7" i="11"/>
  <c r="S7" i="11"/>
  <c r="S18" i="11"/>
  <c r="U22" i="11"/>
  <c r="Q24" i="11"/>
  <c r="S36" i="11"/>
  <c r="U84" i="11"/>
  <c r="S84" i="11"/>
  <c r="Q84" i="11"/>
  <c r="S92" i="11"/>
  <c r="U94" i="11"/>
  <c r="S94" i="11"/>
  <c r="Q132" i="11"/>
  <c r="U68" i="11"/>
  <c r="S68" i="11"/>
  <c r="U114" i="11"/>
  <c r="S114" i="11"/>
  <c r="U134" i="11"/>
  <c r="S134" i="11"/>
  <c r="Y197" i="11"/>
  <c r="H195" i="11"/>
  <c r="Z45" i="11"/>
  <c r="S9" i="11"/>
  <c r="S42" i="11"/>
  <c r="Q42" i="11"/>
  <c r="U42" i="11"/>
  <c r="Q68" i="11"/>
  <c r="Q114" i="11"/>
  <c r="S130" i="11"/>
  <c r="U130" i="11"/>
  <c r="Q134" i="11"/>
  <c r="AA195" i="11"/>
  <c r="U13" i="11"/>
  <c r="S13" i="11"/>
  <c r="S15" i="11"/>
  <c r="Q15" i="11"/>
  <c r="S81" i="11"/>
  <c r="Q81" i="11"/>
  <c r="U81" i="11"/>
  <c r="Q13" i="11"/>
  <c r="U15" i="11"/>
  <c r="S128" i="11"/>
  <c r="Q128" i="11"/>
  <c r="Q29" i="11"/>
  <c r="S74" i="11"/>
  <c r="Q74" i="11"/>
  <c r="U128" i="11"/>
  <c r="Q17" i="11"/>
  <c r="S29" i="11"/>
  <c r="U74" i="11"/>
  <c r="U27" i="11"/>
  <c r="S27" i="11"/>
  <c r="S85" i="11"/>
  <c r="Q85" i="11"/>
  <c r="Q87" i="11"/>
  <c r="Q120" i="11"/>
  <c r="Q136" i="11"/>
  <c r="Q11" i="11"/>
  <c r="Q21" i="11"/>
  <c r="S26" i="11"/>
  <c r="Q38" i="11"/>
  <c r="S60" i="11"/>
  <c r="S65" i="11"/>
  <c r="Q65" i="11"/>
  <c r="S70" i="11"/>
  <c r="Q70" i="11"/>
  <c r="Q86" i="11"/>
  <c r="Q91" i="11"/>
  <c r="S106" i="11"/>
  <c r="S108" i="11"/>
  <c r="Q108" i="11"/>
  <c r="S120" i="11"/>
  <c r="U127" i="11"/>
  <c r="Q127" i="11"/>
  <c r="S127" i="11"/>
  <c r="Q129" i="11"/>
  <c r="S136" i="11"/>
  <c r="Q146" i="11"/>
  <c r="U89" i="11"/>
  <c r="S89" i="11"/>
  <c r="Q26" i="11"/>
  <c r="Q60" i="11"/>
  <c r="Q89" i="11"/>
  <c r="Q106" i="11"/>
  <c r="D195" i="11"/>
  <c r="U33" i="11"/>
  <c r="S33" i="11"/>
  <c r="S110" i="11"/>
  <c r="U110" i="11"/>
  <c r="S148" i="11"/>
  <c r="Q148" i="11"/>
  <c r="S40" i="11"/>
  <c r="Q40" i="11"/>
  <c r="U131" i="11"/>
  <c r="S131" i="11"/>
  <c r="S28" i="11"/>
  <c r="Q28" i="11"/>
  <c r="U40" i="11"/>
  <c r="Q67" i="11"/>
  <c r="U93" i="11"/>
  <c r="S93" i="11"/>
  <c r="U98" i="11"/>
  <c r="Q98" i="11"/>
  <c r="S98" i="11"/>
  <c r="Q131" i="11"/>
  <c r="U25" i="11"/>
  <c r="S25" i="11"/>
  <c r="R197" i="11"/>
  <c r="AA149" i="11"/>
  <c r="U59" i="11"/>
  <c r="S59" i="11"/>
  <c r="Q10" i="11"/>
  <c r="Q25" i="11"/>
  <c r="AB149" i="11"/>
  <c r="Q59" i="11"/>
  <c r="U64" i="11"/>
  <c r="S64" i="11"/>
  <c r="S90" i="11"/>
  <c r="Q90" i="11"/>
  <c r="Q95" i="11"/>
  <c r="Q104" i="11"/>
  <c r="Q124" i="11"/>
  <c r="Q144" i="11"/>
  <c r="J29" i="11" l="1"/>
  <c r="J41" i="11"/>
  <c r="J39" i="11"/>
  <c r="F194" i="11"/>
  <c r="F192" i="11"/>
  <c r="F190" i="11"/>
  <c r="F188" i="11"/>
  <c r="F186" i="11"/>
  <c r="F184" i="11"/>
  <c r="F182" i="11"/>
  <c r="F180" i="11"/>
  <c r="F178" i="11"/>
  <c r="F176" i="11"/>
  <c r="F174" i="11"/>
  <c r="F172" i="11"/>
  <c r="F170" i="11"/>
  <c r="F168" i="11"/>
  <c r="F166" i="11"/>
  <c r="F164" i="11"/>
  <c r="F162" i="11"/>
  <c r="F160" i="11"/>
  <c r="F158" i="11"/>
  <c r="F179" i="11"/>
  <c r="F175" i="11"/>
  <c r="F187" i="11"/>
  <c r="F191" i="11"/>
  <c r="F181" i="11"/>
  <c r="F159" i="11"/>
  <c r="F165" i="11"/>
  <c r="F171" i="11"/>
  <c r="F177" i="11"/>
  <c r="F169" i="11"/>
  <c r="F185" i="11"/>
  <c r="F193" i="11"/>
  <c r="F161" i="11"/>
  <c r="F183" i="11"/>
  <c r="F167" i="11"/>
  <c r="F173" i="11"/>
  <c r="F189" i="11"/>
  <c r="F163" i="11"/>
  <c r="J190" i="11"/>
  <c r="J188" i="11"/>
  <c r="J192" i="11"/>
  <c r="J186" i="11"/>
  <c r="J194" i="11"/>
  <c r="J184" i="11"/>
  <c r="J182" i="11"/>
  <c r="J180" i="11"/>
  <c r="J178" i="11"/>
  <c r="J176" i="11"/>
  <c r="J174" i="11"/>
  <c r="J172" i="11"/>
  <c r="J170" i="11"/>
  <c r="J168" i="11"/>
  <c r="J166" i="11"/>
  <c r="J164" i="11"/>
  <c r="J162" i="11"/>
  <c r="J160" i="11"/>
  <c r="J158" i="11"/>
  <c r="J175" i="11"/>
  <c r="J191" i="11"/>
  <c r="J181" i="11"/>
  <c r="J159" i="11"/>
  <c r="J179" i="11"/>
  <c r="J165" i="11"/>
  <c r="J171" i="11"/>
  <c r="J187" i="11"/>
  <c r="J177" i="11"/>
  <c r="J185" i="11"/>
  <c r="J193" i="11"/>
  <c r="J161" i="11"/>
  <c r="J163" i="11"/>
  <c r="J183" i="11"/>
  <c r="J167" i="11"/>
  <c r="J173" i="11"/>
  <c r="J189" i="11"/>
  <c r="J169" i="11"/>
  <c r="J103" i="11"/>
  <c r="J77" i="11"/>
  <c r="J64" i="11"/>
  <c r="J145" i="11"/>
  <c r="J114" i="11"/>
  <c r="J147" i="11"/>
  <c r="J55" i="11"/>
  <c r="J107" i="11"/>
  <c r="J106" i="11"/>
  <c r="J85" i="11"/>
  <c r="N132" i="11"/>
  <c r="N58" i="11"/>
  <c r="N142" i="11"/>
  <c r="N74" i="11"/>
  <c r="N83" i="11"/>
  <c r="N99" i="11"/>
  <c r="N82" i="11"/>
  <c r="H197" i="11"/>
  <c r="N118" i="11"/>
  <c r="J70" i="11"/>
  <c r="J108" i="11"/>
  <c r="N138" i="11"/>
  <c r="J78" i="11"/>
  <c r="J89" i="11"/>
  <c r="N141" i="11"/>
  <c r="J143" i="11"/>
  <c r="J131" i="11"/>
  <c r="N54" i="11"/>
  <c r="J124" i="11"/>
  <c r="J137" i="11"/>
  <c r="N63" i="11"/>
  <c r="J142" i="11"/>
  <c r="J94" i="11"/>
  <c r="J80" i="11"/>
  <c r="N79" i="11"/>
  <c r="J140" i="11"/>
  <c r="J116" i="11"/>
  <c r="J68" i="11"/>
  <c r="J113" i="11"/>
  <c r="J90" i="11"/>
  <c r="J60" i="11"/>
  <c r="N88" i="11"/>
  <c r="J104" i="11"/>
  <c r="J112" i="11"/>
  <c r="J74" i="11"/>
  <c r="J132" i="11"/>
  <c r="N115" i="11"/>
  <c r="J110" i="11"/>
  <c r="J115" i="11"/>
  <c r="J93" i="11"/>
  <c r="J91" i="11"/>
  <c r="J98" i="11"/>
  <c r="J99" i="11"/>
  <c r="J57" i="11"/>
  <c r="J109" i="11"/>
  <c r="J127" i="11"/>
  <c r="J101" i="11"/>
  <c r="J84" i="11"/>
  <c r="J122" i="11"/>
  <c r="J54" i="11"/>
  <c r="J96" i="11"/>
  <c r="J88" i="11"/>
  <c r="J134" i="11"/>
  <c r="J138" i="11"/>
  <c r="J76" i="11"/>
  <c r="J97" i="11"/>
  <c r="N149" i="11"/>
  <c r="J63" i="11"/>
  <c r="J121" i="11"/>
  <c r="N147" i="11"/>
  <c r="J59" i="11"/>
  <c r="J130" i="11"/>
  <c r="N113" i="11"/>
  <c r="J75" i="11"/>
  <c r="N136" i="11"/>
  <c r="N94" i="11"/>
  <c r="J120" i="11"/>
  <c r="J117" i="11"/>
  <c r="J136" i="11"/>
  <c r="N114" i="11"/>
  <c r="J81" i="11"/>
  <c r="J72" i="11"/>
  <c r="J61" i="11"/>
  <c r="N140" i="11"/>
  <c r="J144" i="11"/>
  <c r="J83" i="11"/>
  <c r="J86" i="11"/>
  <c r="N144" i="11"/>
  <c r="N104" i="11"/>
  <c r="N126" i="11"/>
  <c r="N106" i="11"/>
  <c r="N76" i="11"/>
  <c r="J79" i="11"/>
  <c r="N85" i="11"/>
  <c r="J95" i="11"/>
  <c r="J71" i="11"/>
  <c r="J135" i="11"/>
  <c r="J35" i="11"/>
  <c r="J118" i="11"/>
  <c r="J139" i="11"/>
  <c r="J92" i="11"/>
  <c r="J66" i="11"/>
  <c r="N122" i="11"/>
  <c r="N129" i="11"/>
  <c r="J126" i="11"/>
  <c r="J141" i="11"/>
  <c r="J87" i="11"/>
  <c r="J129" i="11"/>
  <c r="N70" i="11"/>
  <c r="J128" i="11"/>
  <c r="J148" i="11"/>
  <c r="J102" i="11"/>
  <c r="N75" i="11"/>
  <c r="J146" i="11"/>
  <c r="J67" i="11"/>
  <c r="J111" i="11"/>
  <c r="N131" i="11"/>
  <c r="N123" i="11"/>
  <c r="N96" i="11"/>
  <c r="N69" i="11"/>
  <c r="N108" i="11"/>
  <c r="J105" i="11"/>
  <c r="N97" i="11"/>
  <c r="N127" i="11"/>
  <c r="N145" i="11"/>
  <c r="N67" i="11"/>
  <c r="N59" i="11"/>
  <c r="N72" i="11"/>
  <c r="N111" i="11"/>
  <c r="N112" i="11"/>
  <c r="N130" i="11"/>
  <c r="N62" i="11"/>
  <c r="N55" i="11"/>
  <c r="N93" i="11"/>
  <c r="N100" i="11"/>
  <c r="N66" i="11"/>
  <c r="J123" i="11"/>
  <c r="N120" i="11"/>
  <c r="N102" i="11"/>
  <c r="N78" i="11"/>
  <c r="N81" i="11"/>
  <c r="N98" i="11"/>
  <c r="N56" i="11"/>
  <c r="N124" i="11"/>
  <c r="N90" i="11"/>
  <c r="N95" i="11"/>
  <c r="N109" i="11"/>
  <c r="N87" i="11"/>
  <c r="N61" i="11"/>
  <c r="N135" i="11"/>
  <c r="N105" i="11"/>
  <c r="N137" i="11"/>
  <c r="N107" i="11"/>
  <c r="N92" i="11"/>
  <c r="N91" i="11"/>
  <c r="N128" i="11"/>
  <c r="N84" i="11"/>
  <c r="N65" i="11"/>
  <c r="N77" i="11"/>
  <c r="J69" i="11"/>
  <c r="J56" i="11"/>
  <c r="N89" i="11"/>
  <c r="N116" i="11"/>
  <c r="N86" i="11"/>
  <c r="N103" i="11"/>
  <c r="N119" i="11"/>
  <c r="J82" i="11"/>
  <c r="N73" i="11"/>
  <c r="N60" i="11"/>
  <c r="N146" i="11"/>
  <c r="N143" i="11"/>
  <c r="N139" i="11"/>
  <c r="J58" i="11"/>
  <c r="N125" i="11"/>
  <c r="N68" i="11"/>
  <c r="N110" i="11"/>
  <c r="N80" i="11"/>
  <c r="N101" i="11"/>
  <c r="J125" i="11"/>
  <c r="N117" i="11"/>
  <c r="N133" i="11"/>
  <c r="N121" i="11"/>
  <c r="J65" i="11"/>
  <c r="J100" i="11"/>
  <c r="J62" i="11"/>
  <c r="J119" i="11"/>
  <c r="J133" i="11"/>
  <c r="N71" i="11"/>
  <c r="N134" i="11"/>
  <c r="N148" i="11"/>
  <c r="N64" i="11"/>
  <c r="F30" i="11"/>
  <c r="J23" i="11"/>
  <c r="F28" i="11"/>
  <c r="F11" i="11"/>
  <c r="J25" i="11"/>
  <c r="J33" i="11"/>
  <c r="J31" i="11"/>
  <c r="J45" i="11"/>
  <c r="F29" i="11"/>
  <c r="J27" i="11"/>
  <c r="F24" i="11"/>
  <c r="F22" i="11"/>
  <c r="F37" i="11"/>
  <c r="F33" i="11"/>
  <c r="F35" i="11"/>
  <c r="J22" i="11"/>
  <c r="F16" i="11"/>
  <c r="F38" i="11"/>
  <c r="J10" i="11"/>
  <c r="J16" i="11"/>
  <c r="F43" i="11"/>
  <c r="F41" i="11"/>
  <c r="F34" i="11"/>
  <c r="F39" i="11"/>
  <c r="J28" i="11"/>
  <c r="AA197" i="11"/>
  <c r="F45" i="11"/>
  <c r="F14" i="11"/>
  <c r="F42" i="11"/>
  <c r="J9" i="11"/>
  <c r="F40" i="11"/>
  <c r="F27" i="11"/>
  <c r="F23" i="11"/>
  <c r="F17" i="11"/>
  <c r="F32" i="11"/>
  <c r="F21" i="11"/>
  <c r="J19" i="11"/>
  <c r="F31" i="11"/>
  <c r="F9" i="11"/>
  <c r="J8" i="11"/>
  <c r="J14" i="11"/>
  <c r="F8" i="11"/>
  <c r="F26" i="11"/>
  <c r="F7" i="11"/>
  <c r="J40" i="11"/>
  <c r="J13" i="11"/>
  <c r="J30" i="11"/>
  <c r="J32" i="11"/>
  <c r="J43" i="11"/>
  <c r="J12" i="11"/>
  <c r="J36" i="11"/>
  <c r="J24" i="11"/>
  <c r="J38" i="11"/>
  <c r="J7" i="11"/>
  <c r="J42" i="11"/>
  <c r="J44" i="11"/>
  <c r="J18" i="11"/>
  <c r="F25" i="11"/>
  <c r="F44" i="11"/>
  <c r="F13" i="11"/>
  <c r="F36" i="11"/>
  <c r="J37" i="11"/>
  <c r="F15" i="11"/>
  <c r="F10" i="11"/>
  <c r="J15" i="11"/>
  <c r="J21" i="11"/>
  <c r="J20" i="11"/>
  <c r="J26" i="11"/>
  <c r="F12" i="11"/>
  <c r="J34" i="11"/>
  <c r="J17" i="11"/>
  <c r="F18" i="11"/>
  <c r="F19" i="11"/>
  <c r="AB197" i="11"/>
  <c r="L197" i="11"/>
  <c r="N45" i="11"/>
  <c r="N11" i="11"/>
  <c r="N44" i="11"/>
  <c r="N32" i="11"/>
  <c r="N23" i="11"/>
  <c r="N28" i="11"/>
  <c r="N8" i="11"/>
  <c r="N40" i="11"/>
  <c r="N35" i="11"/>
  <c r="N16" i="11"/>
  <c r="N38" i="11"/>
  <c r="N21" i="11"/>
  <c r="N33" i="11"/>
  <c r="N31" i="11"/>
  <c r="N25" i="11"/>
  <c r="N27" i="11"/>
  <c r="N41" i="11"/>
  <c r="N17" i="11"/>
  <c r="N29" i="11"/>
  <c r="N42" i="11"/>
  <c r="N34" i="11"/>
  <c r="N22" i="11"/>
  <c r="N9" i="11"/>
  <c r="N7" i="11"/>
  <c r="N24" i="11"/>
  <c r="N36" i="11"/>
  <c r="N26" i="11"/>
  <c r="N20" i="11"/>
  <c r="N18" i="11"/>
  <c r="N30" i="11"/>
  <c r="N39" i="11"/>
  <c r="N43" i="11"/>
  <c r="N37" i="11"/>
  <c r="N13" i="11"/>
  <c r="N15" i="11"/>
  <c r="N19" i="11"/>
  <c r="N10" i="11"/>
  <c r="N14" i="11"/>
  <c r="N12" i="11"/>
  <c r="S45" i="11"/>
  <c r="O197" i="11"/>
  <c r="U45" i="11"/>
  <c r="Q45" i="11"/>
  <c r="F149" i="11"/>
  <c r="F143" i="11"/>
  <c r="F123" i="11"/>
  <c r="F103" i="11"/>
  <c r="F94" i="11"/>
  <c r="F78" i="11"/>
  <c r="F69" i="11"/>
  <c r="F129" i="11"/>
  <c r="F109" i="11"/>
  <c r="F146" i="11"/>
  <c r="F126" i="11"/>
  <c r="F106" i="11"/>
  <c r="F97" i="11"/>
  <c r="F72" i="11"/>
  <c r="F147" i="11"/>
  <c r="F127" i="11"/>
  <c r="F107" i="11"/>
  <c r="F98" i="11"/>
  <c r="F89" i="11"/>
  <c r="F73" i="11"/>
  <c r="F64" i="11"/>
  <c r="F130" i="11"/>
  <c r="F110" i="11"/>
  <c r="F92" i="11"/>
  <c r="F67" i="11"/>
  <c r="F118" i="11"/>
  <c r="F68" i="11"/>
  <c r="F132" i="11"/>
  <c r="F79" i="11"/>
  <c r="F76" i="11"/>
  <c r="F58" i="11"/>
  <c r="F140" i="11"/>
  <c r="F135" i="11"/>
  <c r="F100" i="11"/>
  <c r="F85" i="11"/>
  <c r="F74" i="11"/>
  <c r="F59" i="11"/>
  <c r="F56" i="11"/>
  <c r="F145" i="11"/>
  <c r="F105" i="11"/>
  <c r="F124" i="11"/>
  <c r="F119" i="11"/>
  <c r="F114" i="11"/>
  <c r="F77" i="11"/>
  <c r="F138" i="11"/>
  <c r="F88" i="11"/>
  <c r="F54" i="11"/>
  <c r="F93" i="11"/>
  <c r="F133" i="11"/>
  <c r="F80" i="11"/>
  <c r="F112" i="11"/>
  <c r="F62" i="11"/>
  <c r="F141" i="11"/>
  <c r="F131" i="11"/>
  <c r="F121" i="11"/>
  <c r="F111" i="11"/>
  <c r="F99" i="11"/>
  <c r="F65" i="11"/>
  <c r="F117" i="11"/>
  <c r="F115" i="11"/>
  <c r="F113" i="11"/>
  <c r="F139" i="11"/>
  <c r="F95" i="11"/>
  <c r="F91" i="11"/>
  <c r="F137" i="11"/>
  <c r="F63" i="11"/>
  <c r="F61" i="11"/>
  <c r="F87" i="11"/>
  <c r="F128" i="11"/>
  <c r="F104" i="11"/>
  <c r="F83" i="11"/>
  <c r="F57" i="11"/>
  <c r="F108" i="11"/>
  <c r="F102" i="11"/>
  <c r="F70" i="11"/>
  <c r="F142" i="11"/>
  <c r="F122" i="11"/>
  <c r="F66" i="11"/>
  <c r="F148" i="11"/>
  <c r="F144" i="11"/>
  <c r="F81" i="11"/>
  <c r="F55" i="11"/>
  <c r="F120" i="11"/>
  <c r="F134" i="11"/>
  <c r="F116" i="11"/>
  <c r="F96" i="11"/>
  <c r="F90" i="11"/>
  <c r="F136" i="11"/>
  <c r="F84" i="11"/>
  <c r="F60" i="11"/>
  <c r="F125" i="11"/>
  <c r="F75" i="11"/>
  <c r="F86" i="11"/>
  <c r="F82" i="11"/>
  <c r="F101" i="11"/>
  <c r="F71" i="11"/>
  <c r="S149" i="11"/>
  <c r="U149" i="11"/>
  <c r="Q149" i="11"/>
  <c r="Z197" i="11"/>
  <c r="D197" i="11" s="1"/>
  <c r="U195" i="11"/>
  <c r="S195" i="11"/>
  <c r="Q195" i="11"/>
  <c r="J195" i="11"/>
  <c r="F195" i="11"/>
  <c r="S197" i="11" l="1"/>
  <c r="U197" i="11"/>
  <c r="Q197" i="11"/>
  <c r="AA195" i="10" l="1"/>
  <c r="Y195" i="10"/>
  <c r="X195" i="10"/>
  <c r="W195" i="10"/>
  <c r="U195" i="10"/>
  <c r="S195" i="10"/>
  <c r="Q195" i="10"/>
  <c r="O195" i="10"/>
  <c r="K195" i="10"/>
  <c r="G195" i="10"/>
  <c r="C195" i="10"/>
  <c r="A195" i="10"/>
  <c r="AA149" i="10"/>
  <c r="Y149" i="10"/>
  <c r="X149" i="10"/>
  <c r="W149" i="10"/>
  <c r="U149" i="10"/>
  <c r="S149" i="10"/>
  <c r="Q149" i="10"/>
  <c r="O149" i="10"/>
  <c r="K149" i="10"/>
  <c r="G149" i="10"/>
  <c r="C149" i="10"/>
  <c r="A149" i="10"/>
  <c r="P148" i="10"/>
  <c r="V148" i="10" s="1"/>
  <c r="L148" i="10"/>
  <c r="H148" i="10"/>
  <c r="D148" i="10"/>
  <c r="P147" i="10"/>
  <c r="T147" i="10" s="1"/>
  <c r="L147" i="10"/>
  <c r="H147" i="10"/>
  <c r="D147" i="10"/>
  <c r="P146" i="10"/>
  <c r="R146" i="10" s="1"/>
  <c r="L146" i="10"/>
  <c r="H146" i="10"/>
  <c r="D146" i="10"/>
  <c r="P145" i="10"/>
  <c r="R145" i="10" s="1"/>
  <c r="L145" i="10"/>
  <c r="H145" i="10"/>
  <c r="D145" i="10"/>
  <c r="P144" i="10"/>
  <c r="L144" i="10"/>
  <c r="H144" i="10"/>
  <c r="D144" i="10"/>
  <c r="P143" i="10"/>
  <c r="T143" i="10" s="1"/>
  <c r="L143" i="10"/>
  <c r="H143" i="10"/>
  <c r="D143" i="10"/>
  <c r="P142" i="10"/>
  <c r="L142" i="10"/>
  <c r="H142" i="10"/>
  <c r="D142" i="10"/>
  <c r="P141" i="10"/>
  <c r="L141" i="10"/>
  <c r="H141" i="10"/>
  <c r="D141" i="10"/>
  <c r="P140" i="10"/>
  <c r="V140" i="10" s="1"/>
  <c r="L140" i="10"/>
  <c r="H140" i="10"/>
  <c r="D140" i="10"/>
  <c r="P139" i="10"/>
  <c r="T139" i="10" s="1"/>
  <c r="L139" i="10"/>
  <c r="H139" i="10"/>
  <c r="D139" i="10"/>
  <c r="P138" i="10"/>
  <c r="V138" i="10" s="1"/>
  <c r="L138" i="10"/>
  <c r="H138" i="10"/>
  <c r="D138" i="10"/>
  <c r="P137" i="10"/>
  <c r="R137" i="10" s="1"/>
  <c r="L137" i="10"/>
  <c r="H137" i="10"/>
  <c r="D137" i="10"/>
  <c r="P136" i="10"/>
  <c r="V136" i="10" s="1"/>
  <c r="L136" i="10"/>
  <c r="H136" i="10"/>
  <c r="D136" i="10"/>
  <c r="P135" i="10"/>
  <c r="L135" i="10"/>
  <c r="H135" i="10"/>
  <c r="D135" i="10"/>
  <c r="P134" i="10"/>
  <c r="V134" i="10" s="1"/>
  <c r="L134" i="10"/>
  <c r="H134" i="10"/>
  <c r="D134" i="10"/>
  <c r="P133" i="10"/>
  <c r="T133" i="10" s="1"/>
  <c r="L133" i="10"/>
  <c r="H133" i="10"/>
  <c r="D133" i="10"/>
  <c r="P132" i="10"/>
  <c r="V132" i="10" s="1"/>
  <c r="L132" i="10"/>
  <c r="H132" i="10"/>
  <c r="D132" i="10"/>
  <c r="P131" i="10"/>
  <c r="V131" i="10" s="1"/>
  <c r="L131" i="10"/>
  <c r="H131" i="10"/>
  <c r="D131" i="10"/>
  <c r="P130" i="10"/>
  <c r="R130" i="10" s="1"/>
  <c r="L130" i="10"/>
  <c r="H130" i="10"/>
  <c r="D130" i="10"/>
  <c r="P129" i="10"/>
  <c r="T129" i="10" s="1"/>
  <c r="L129" i="10"/>
  <c r="H129" i="10"/>
  <c r="D129" i="10"/>
  <c r="P128" i="10"/>
  <c r="V128" i="10" s="1"/>
  <c r="L128" i="10"/>
  <c r="H128" i="10"/>
  <c r="D128" i="10"/>
  <c r="P127" i="10"/>
  <c r="V127" i="10" s="1"/>
  <c r="L127" i="10"/>
  <c r="H127" i="10"/>
  <c r="D127" i="10"/>
  <c r="P126" i="10"/>
  <c r="R126" i="10" s="1"/>
  <c r="L126" i="10"/>
  <c r="H126" i="10"/>
  <c r="D126" i="10"/>
  <c r="P125" i="10"/>
  <c r="L125" i="10"/>
  <c r="H125" i="10"/>
  <c r="D125" i="10"/>
  <c r="P124" i="10"/>
  <c r="R124" i="10" s="1"/>
  <c r="L124" i="10"/>
  <c r="H124" i="10"/>
  <c r="D124" i="10"/>
  <c r="P123" i="10"/>
  <c r="R123" i="10" s="1"/>
  <c r="L123" i="10"/>
  <c r="H123" i="10"/>
  <c r="D123" i="10"/>
  <c r="P122" i="10"/>
  <c r="L122" i="10"/>
  <c r="H122" i="10"/>
  <c r="D122" i="10"/>
  <c r="P121" i="10"/>
  <c r="L121" i="10"/>
  <c r="H121" i="10"/>
  <c r="D121" i="10"/>
  <c r="P120" i="10"/>
  <c r="L120" i="10"/>
  <c r="H120" i="10"/>
  <c r="D120" i="10"/>
  <c r="P119" i="10"/>
  <c r="T119" i="10" s="1"/>
  <c r="L119" i="10"/>
  <c r="H119" i="10"/>
  <c r="D119" i="10"/>
  <c r="P118" i="10"/>
  <c r="R118" i="10" s="1"/>
  <c r="L118" i="10"/>
  <c r="H118" i="10"/>
  <c r="D118" i="10"/>
  <c r="P117" i="10"/>
  <c r="V117" i="10" s="1"/>
  <c r="L117" i="10"/>
  <c r="H117" i="10"/>
  <c r="D117" i="10"/>
  <c r="P116" i="10"/>
  <c r="V116" i="10" s="1"/>
  <c r="L116" i="10"/>
  <c r="H116" i="10"/>
  <c r="D116" i="10"/>
  <c r="P115" i="10"/>
  <c r="L115" i="10"/>
  <c r="H115" i="10"/>
  <c r="D115" i="10"/>
  <c r="P114" i="10"/>
  <c r="V114" i="10" s="1"/>
  <c r="L114" i="10"/>
  <c r="H114" i="10"/>
  <c r="D114" i="10"/>
  <c r="P113" i="10"/>
  <c r="T113" i="10" s="1"/>
  <c r="L113" i="10"/>
  <c r="H113" i="10"/>
  <c r="D113" i="10"/>
  <c r="P112" i="10"/>
  <c r="V112" i="10" s="1"/>
  <c r="L112" i="10"/>
  <c r="H112" i="10"/>
  <c r="D112" i="10"/>
  <c r="P111" i="10"/>
  <c r="V111" i="10" s="1"/>
  <c r="L111" i="10"/>
  <c r="H111" i="10"/>
  <c r="D111" i="10"/>
  <c r="P110" i="10"/>
  <c r="R110" i="10" s="1"/>
  <c r="L110" i="10"/>
  <c r="H110" i="10"/>
  <c r="D110" i="10"/>
  <c r="P109" i="10"/>
  <c r="T109" i="10" s="1"/>
  <c r="L109" i="10"/>
  <c r="H109" i="10"/>
  <c r="D109" i="10"/>
  <c r="P108" i="10"/>
  <c r="V108" i="10" s="1"/>
  <c r="L108" i="10"/>
  <c r="H108" i="10"/>
  <c r="D108" i="10"/>
  <c r="P107" i="10"/>
  <c r="V107" i="10" s="1"/>
  <c r="L107" i="10"/>
  <c r="H107" i="10"/>
  <c r="D107" i="10"/>
  <c r="P106" i="10"/>
  <c r="R106" i="10" s="1"/>
  <c r="L106" i="10"/>
  <c r="H106" i="10"/>
  <c r="D106" i="10"/>
  <c r="P105" i="10"/>
  <c r="L105" i="10"/>
  <c r="H105" i="10"/>
  <c r="D105" i="10"/>
  <c r="P104" i="10"/>
  <c r="T104" i="10" s="1"/>
  <c r="L104" i="10"/>
  <c r="H104" i="10"/>
  <c r="D104" i="10"/>
  <c r="P103" i="10"/>
  <c r="V103" i="10" s="1"/>
  <c r="L103" i="10"/>
  <c r="H103" i="10"/>
  <c r="D103" i="10"/>
  <c r="P102" i="10"/>
  <c r="L102" i="10"/>
  <c r="H102" i="10"/>
  <c r="D102" i="10"/>
  <c r="P101" i="10"/>
  <c r="T101" i="10" s="1"/>
  <c r="L101" i="10"/>
  <c r="H101" i="10"/>
  <c r="D101" i="10"/>
  <c r="P100" i="10"/>
  <c r="R100" i="10" s="1"/>
  <c r="L100" i="10"/>
  <c r="H100" i="10"/>
  <c r="D100" i="10"/>
  <c r="P99" i="10"/>
  <c r="T99" i="10" s="1"/>
  <c r="L99" i="10"/>
  <c r="H99" i="10"/>
  <c r="D99" i="10"/>
  <c r="P98" i="10"/>
  <c r="V98" i="10" s="1"/>
  <c r="L98" i="10"/>
  <c r="H98" i="10"/>
  <c r="D98" i="10"/>
  <c r="P97" i="10"/>
  <c r="T97" i="10" s="1"/>
  <c r="L97" i="10"/>
  <c r="H97" i="10"/>
  <c r="D97" i="10"/>
  <c r="P96" i="10"/>
  <c r="R96" i="10" s="1"/>
  <c r="L96" i="10"/>
  <c r="H96" i="10"/>
  <c r="D96" i="10"/>
  <c r="P95" i="10"/>
  <c r="L95" i="10"/>
  <c r="H95" i="10"/>
  <c r="D95" i="10"/>
  <c r="P94" i="10"/>
  <c r="V94" i="10" s="1"/>
  <c r="L94" i="10"/>
  <c r="H94" i="10"/>
  <c r="D94" i="10"/>
  <c r="P93" i="10"/>
  <c r="T93" i="10" s="1"/>
  <c r="L93" i="10"/>
  <c r="H93" i="10"/>
  <c r="D93" i="10"/>
  <c r="P92" i="10"/>
  <c r="V92" i="10" s="1"/>
  <c r="L92" i="10"/>
  <c r="H92" i="10"/>
  <c r="D92" i="10"/>
  <c r="P91" i="10"/>
  <c r="V91" i="10" s="1"/>
  <c r="L91" i="10"/>
  <c r="H91" i="10"/>
  <c r="D91" i="10"/>
  <c r="P90" i="10"/>
  <c r="R90" i="10" s="1"/>
  <c r="L90" i="10"/>
  <c r="H90" i="10"/>
  <c r="D90" i="10"/>
  <c r="P89" i="10"/>
  <c r="T89" i="10" s="1"/>
  <c r="L89" i="10"/>
  <c r="H89" i="10"/>
  <c r="D89" i="10"/>
  <c r="P88" i="10"/>
  <c r="V88" i="10" s="1"/>
  <c r="L88" i="10"/>
  <c r="H88" i="10"/>
  <c r="D88" i="10"/>
  <c r="P87" i="10"/>
  <c r="V87" i="10" s="1"/>
  <c r="L87" i="10"/>
  <c r="H87" i="10"/>
  <c r="D87" i="10"/>
  <c r="P86" i="10"/>
  <c r="R86" i="10" s="1"/>
  <c r="L86" i="10"/>
  <c r="H86" i="10"/>
  <c r="D86" i="10"/>
  <c r="P85" i="10"/>
  <c r="V85" i="10" s="1"/>
  <c r="L85" i="10"/>
  <c r="H85" i="10"/>
  <c r="D85" i="10"/>
  <c r="P84" i="10"/>
  <c r="T84" i="10" s="1"/>
  <c r="L84" i="10"/>
  <c r="H84" i="10"/>
  <c r="D84" i="10"/>
  <c r="P83" i="10"/>
  <c r="V83" i="10" s="1"/>
  <c r="L83" i="10"/>
  <c r="H83" i="10"/>
  <c r="D83" i="10"/>
  <c r="P82" i="10"/>
  <c r="R82" i="10" s="1"/>
  <c r="L82" i="10"/>
  <c r="H82" i="10"/>
  <c r="D82" i="10"/>
  <c r="P81" i="10"/>
  <c r="R81" i="10" s="1"/>
  <c r="L81" i="10"/>
  <c r="H81" i="10"/>
  <c r="D81" i="10"/>
  <c r="P80" i="10"/>
  <c r="V80" i="10" s="1"/>
  <c r="L80" i="10"/>
  <c r="H80" i="10"/>
  <c r="D80" i="10"/>
  <c r="P79" i="10"/>
  <c r="L79" i="10"/>
  <c r="H79" i="10"/>
  <c r="D79" i="10"/>
  <c r="P78" i="10"/>
  <c r="R78" i="10" s="1"/>
  <c r="L78" i="10"/>
  <c r="H78" i="10"/>
  <c r="D78" i="10"/>
  <c r="P77" i="10"/>
  <c r="R77" i="10" s="1"/>
  <c r="L77" i="10"/>
  <c r="H77" i="10"/>
  <c r="D77" i="10"/>
  <c r="P76" i="10"/>
  <c r="V76" i="10" s="1"/>
  <c r="L76" i="10"/>
  <c r="H76" i="10"/>
  <c r="D76" i="10"/>
  <c r="P75" i="10"/>
  <c r="R75" i="10" s="1"/>
  <c r="L75" i="10"/>
  <c r="H75" i="10"/>
  <c r="D75" i="10"/>
  <c r="P74" i="10"/>
  <c r="V74" i="10" s="1"/>
  <c r="L74" i="10"/>
  <c r="H74" i="10"/>
  <c r="D74" i="10"/>
  <c r="P73" i="10"/>
  <c r="T73" i="10" s="1"/>
  <c r="L73" i="10"/>
  <c r="H73" i="10"/>
  <c r="D73" i="10"/>
  <c r="P72" i="10"/>
  <c r="L72" i="10"/>
  <c r="H72" i="10"/>
  <c r="D72" i="10"/>
  <c r="P71" i="10"/>
  <c r="T71" i="10" s="1"/>
  <c r="L71" i="10"/>
  <c r="H71" i="10"/>
  <c r="D71" i="10"/>
  <c r="P70" i="10"/>
  <c r="R70" i="10" s="1"/>
  <c r="L70" i="10"/>
  <c r="H70" i="10"/>
  <c r="D70" i="10"/>
  <c r="P69" i="10"/>
  <c r="T69" i="10" s="1"/>
  <c r="L69" i="10"/>
  <c r="H69" i="10"/>
  <c r="D69" i="10"/>
  <c r="P68" i="10"/>
  <c r="V68" i="10" s="1"/>
  <c r="L68" i="10"/>
  <c r="H68" i="10"/>
  <c r="D68" i="10"/>
  <c r="P67" i="10"/>
  <c r="V67" i="10" s="1"/>
  <c r="L67" i="10"/>
  <c r="H67" i="10"/>
  <c r="D67" i="10"/>
  <c r="P66" i="10"/>
  <c r="R66" i="10" s="1"/>
  <c r="L66" i="10"/>
  <c r="H66" i="10"/>
  <c r="D66" i="10"/>
  <c r="P65" i="10"/>
  <c r="V65" i="10" s="1"/>
  <c r="L65" i="10"/>
  <c r="H65" i="10"/>
  <c r="D65" i="10"/>
  <c r="P64" i="10"/>
  <c r="T64" i="10" s="1"/>
  <c r="L64" i="10"/>
  <c r="H64" i="10"/>
  <c r="D64" i="10"/>
  <c r="P63" i="10"/>
  <c r="V63" i="10" s="1"/>
  <c r="L63" i="10"/>
  <c r="H63" i="10"/>
  <c r="D63" i="10"/>
  <c r="P62" i="10"/>
  <c r="R62" i="10" s="1"/>
  <c r="L62" i="10"/>
  <c r="H62" i="10"/>
  <c r="D62" i="10"/>
  <c r="P61" i="10"/>
  <c r="R61" i="10" s="1"/>
  <c r="L61" i="10"/>
  <c r="H61" i="10"/>
  <c r="D61" i="10"/>
  <c r="P60" i="10"/>
  <c r="V60" i="10" s="1"/>
  <c r="L60" i="10"/>
  <c r="H60" i="10"/>
  <c r="D60" i="10"/>
  <c r="P59" i="10"/>
  <c r="L59" i="10"/>
  <c r="H59" i="10"/>
  <c r="D59" i="10"/>
  <c r="P58" i="10"/>
  <c r="R58" i="10" s="1"/>
  <c r="L58" i="10"/>
  <c r="H58" i="10"/>
  <c r="D58" i="10"/>
  <c r="P57" i="10"/>
  <c r="L57" i="10"/>
  <c r="H57" i="10"/>
  <c r="D57" i="10"/>
  <c r="P56" i="10"/>
  <c r="R56" i="10" s="1"/>
  <c r="L56" i="10"/>
  <c r="H56" i="10"/>
  <c r="D56" i="10"/>
  <c r="P55" i="10"/>
  <c r="R55" i="10" s="1"/>
  <c r="L55" i="10"/>
  <c r="H55" i="10"/>
  <c r="D55" i="10"/>
  <c r="P54" i="10"/>
  <c r="V54" i="10" s="1"/>
  <c r="L54" i="10"/>
  <c r="H54" i="10"/>
  <c r="D54" i="10"/>
  <c r="AA45" i="10"/>
  <c r="Y45" i="10"/>
  <c r="X45" i="10"/>
  <c r="W45" i="10"/>
  <c r="U45" i="10"/>
  <c r="S45" i="10"/>
  <c r="Q45" i="10"/>
  <c r="O45" i="10"/>
  <c r="K45" i="10"/>
  <c r="G45" i="10"/>
  <c r="C45" i="10"/>
  <c r="A45" i="10"/>
  <c r="P44" i="10"/>
  <c r="V44" i="10" s="1"/>
  <c r="L44" i="10"/>
  <c r="H44" i="10"/>
  <c r="D44" i="10"/>
  <c r="P43" i="10"/>
  <c r="L43" i="10"/>
  <c r="H43" i="10"/>
  <c r="D43" i="10"/>
  <c r="P42" i="10"/>
  <c r="T42" i="10" s="1"/>
  <c r="L42" i="10"/>
  <c r="H42" i="10"/>
  <c r="D42" i="10"/>
  <c r="P41" i="10"/>
  <c r="V41" i="10" s="1"/>
  <c r="L41" i="10"/>
  <c r="H41" i="10"/>
  <c r="D41" i="10"/>
  <c r="P40" i="10"/>
  <c r="V40" i="10" s="1"/>
  <c r="L40" i="10"/>
  <c r="H40" i="10"/>
  <c r="D40" i="10"/>
  <c r="P39" i="10"/>
  <c r="R39" i="10" s="1"/>
  <c r="L39" i="10"/>
  <c r="H39" i="10"/>
  <c r="D39" i="10"/>
  <c r="P38" i="10"/>
  <c r="V38" i="10" s="1"/>
  <c r="L38" i="10"/>
  <c r="H38" i="10"/>
  <c r="D38" i="10"/>
  <c r="P37" i="10"/>
  <c r="T37" i="10" s="1"/>
  <c r="L37" i="10"/>
  <c r="H37" i="10"/>
  <c r="D37" i="10"/>
  <c r="P36" i="10"/>
  <c r="V36" i="10" s="1"/>
  <c r="L36" i="10"/>
  <c r="H36" i="10"/>
  <c r="D36" i="10"/>
  <c r="P35" i="10"/>
  <c r="R35" i="10" s="1"/>
  <c r="L35" i="10"/>
  <c r="H35" i="10"/>
  <c r="D35" i="10"/>
  <c r="P34" i="10"/>
  <c r="L34" i="10"/>
  <c r="H34" i="10"/>
  <c r="D34" i="10"/>
  <c r="P33" i="10"/>
  <c r="T33" i="10" s="1"/>
  <c r="L33" i="10"/>
  <c r="H33" i="10"/>
  <c r="D33" i="10"/>
  <c r="P32" i="10"/>
  <c r="V32" i="10" s="1"/>
  <c r="L32" i="10"/>
  <c r="H32" i="10"/>
  <c r="D32" i="10"/>
  <c r="P31" i="10"/>
  <c r="R31" i="10" s="1"/>
  <c r="L31" i="10"/>
  <c r="H31" i="10"/>
  <c r="D31" i="10"/>
  <c r="P30" i="10"/>
  <c r="R30" i="10" s="1"/>
  <c r="L30" i="10"/>
  <c r="H30" i="10"/>
  <c r="D30" i="10"/>
  <c r="P29" i="10"/>
  <c r="R29" i="10" s="1"/>
  <c r="L29" i="10"/>
  <c r="H29" i="10"/>
  <c r="D29" i="10"/>
  <c r="P28" i="10"/>
  <c r="R28" i="10" s="1"/>
  <c r="L28" i="10"/>
  <c r="H28" i="10"/>
  <c r="D28" i="10"/>
  <c r="P27" i="10"/>
  <c r="L27" i="10"/>
  <c r="H27" i="10"/>
  <c r="D27" i="10"/>
  <c r="P26" i="10"/>
  <c r="T26" i="10" s="1"/>
  <c r="L26" i="10"/>
  <c r="H26" i="10"/>
  <c r="D26" i="10"/>
  <c r="P25" i="10"/>
  <c r="L25" i="10"/>
  <c r="H25" i="10"/>
  <c r="D25" i="10"/>
  <c r="P24" i="10"/>
  <c r="V24" i="10" s="1"/>
  <c r="L24" i="10"/>
  <c r="H24" i="10"/>
  <c r="D24" i="10"/>
  <c r="P23" i="10"/>
  <c r="R23" i="10" s="1"/>
  <c r="L23" i="10"/>
  <c r="H23" i="10"/>
  <c r="D23" i="10"/>
  <c r="P22" i="10"/>
  <c r="T22" i="10" s="1"/>
  <c r="L22" i="10"/>
  <c r="H22" i="10"/>
  <c r="D22" i="10"/>
  <c r="P21" i="10"/>
  <c r="V21" i="10" s="1"/>
  <c r="L21" i="10"/>
  <c r="H21" i="10"/>
  <c r="D21" i="10"/>
  <c r="P20" i="10"/>
  <c r="V20" i="10" s="1"/>
  <c r="L20" i="10"/>
  <c r="H20" i="10"/>
  <c r="D20" i="10"/>
  <c r="P19" i="10"/>
  <c r="R19" i="10" s="1"/>
  <c r="L19" i="10"/>
  <c r="H19" i="10"/>
  <c r="D19" i="10"/>
  <c r="P18" i="10"/>
  <c r="V18" i="10" s="1"/>
  <c r="L18" i="10"/>
  <c r="H18" i="10"/>
  <c r="D18" i="10"/>
  <c r="P17" i="10"/>
  <c r="T17" i="10" s="1"/>
  <c r="L17" i="10"/>
  <c r="H17" i="10"/>
  <c r="D17" i="10"/>
  <c r="P16" i="10"/>
  <c r="V16" i="10" s="1"/>
  <c r="L16" i="10"/>
  <c r="H16" i="10"/>
  <c r="D16" i="10"/>
  <c r="P15" i="10"/>
  <c r="L15" i="10"/>
  <c r="H15" i="10"/>
  <c r="D15" i="10"/>
  <c r="P14" i="10"/>
  <c r="R14" i="10" s="1"/>
  <c r="L14" i="10"/>
  <c r="H14" i="10"/>
  <c r="D14" i="10"/>
  <c r="P13" i="10"/>
  <c r="R13" i="10" s="1"/>
  <c r="L13" i="10"/>
  <c r="H13" i="10"/>
  <c r="D13" i="10"/>
  <c r="P12" i="10"/>
  <c r="V12" i="10" s="1"/>
  <c r="L12" i="10"/>
  <c r="H12" i="10"/>
  <c r="D12" i="10"/>
  <c r="P11" i="10"/>
  <c r="R11" i="10" s="1"/>
  <c r="L11" i="10"/>
  <c r="H11" i="10"/>
  <c r="D11" i="10"/>
  <c r="P10" i="10"/>
  <c r="V10" i="10" s="1"/>
  <c r="L10" i="10"/>
  <c r="H10" i="10"/>
  <c r="D10" i="10"/>
  <c r="P9" i="10"/>
  <c r="V9" i="10" s="1"/>
  <c r="L9" i="10"/>
  <c r="H9" i="10"/>
  <c r="D9" i="10"/>
  <c r="P8" i="10"/>
  <c r="T8" i="10" s="1"/>
  <c r="L8" i="10"/>
  <c r="H8" i="10"/>
  <c r="D8" i="10"/>
  <c r="P7" i="10"/>
  <c r="R7" i="10" s="1"/>
  <c r="L7" i="10"/>
  <c r="H7" i="10"/>
  <c r="D7" i="10"/>
  <c r="R9" i="10" l="1"/>
  <c r="T9" i="10"/>
  <c r="V7" i="10"/>
  <c r="R87" i="10"/>
  <c r="T7" i="10"/>
  <c r="V146" i="10"/>
  <c r="L45" i="10"/>
  <c r="N44" i="10" s="1"/>
  <c r="T87" i="10"/>
  <c r="T136" i="10"/>
  <c r="V84" i="10"/>
  <c r="V22" i="10"/>
  <c r="T39" i="10"/>
  <c r="R138" i="10"/>
  <c r="T138" i="10"/>
  <c r="V133" i="10"/>
  <c r="V106" i="10"/>
  <c r="X197" i="10"/>
  <c r="N15" i="10"/>
  <c r="V147" i="10"/>
  <c r="V118" i="10"/>
  <c r="V56" i="10"/>
  <c r="W197" i="10"/>
  <c r="V99" i="10"/>
  <c r="T83" i="10"/>
  <c r="V119" i="10"/>
  <c r="V143" i="10"/>
  <c r="T118" i="10"/>
  <c r="U197" i="10"/>
  <c r="T123" i="10"/>
  <c r="V123" i="10"/>
  <c r="R36" i="10"/>
  <c r="D149" i="10"/>
  <c r="F148" i="10" s="1"/>
  <c r="V13" i="10"/>
  <c r="T67" i="10"/>
  <c r="V78" i="10"/>
  <c r="T36" i="10"/>
  <c r="T106" i="10"/>
  <c r="R133" i="10"/>
  <c r="H149" i="10"/>
  <c r="J111" i="10" s="1"/>
  <c r="V58" i="10"/>
  <c r="T16" i="10"/>
  <c r="V30" i="10"/>
  <c r="R143" i="10"/>
  <c r="L149" i="10"/>
  <c r="N141" i="10" s="1"/>
  <c r="T126" i="10"/>
  <c r="Y197" i="10"/>
  <c r="T30" i="10"/>
  <c r="T58" i="10"/>
  <c r="T85" i="10"/>
  <c r="R83" i="10"/>
  <c r="T78" i="10"/>
  <c r="V39" i="10"/>
  <c r="D45" i="10"/>
  <c r="F21" i="10" s="1"/>
  <c r="V109" i="10"/>
  <c r="R136" i="10"/>
  <c r="T80" i="10"/>
  <c r="T13" i="10"/>
  <c r="T56" i="10"/>
  <c r="V113" i="10"/>
  <c r="H45" i="10"/>
  <c r="J16" i="10" s="1"/>
  <c r="T21" i="10"/>
  <c r="V66" i="10"/>
  <c r="T100" i="10"/>
  <c r="V8" i="10"/>
  <c r="T98" i="10"/>
  <c r="V100" i="10"/>
  <c r="T107" i="10"/>
  <c r="T127" i="10"/>
  <c r="T137" i="10"/>
  <c r="R21" i="10"/>
  <c r="R8" i="10"/>
  <c r="R33" i="10"/>
  <c r="V93" i="10"/>
  <c r="V137" i="10"/>
  <c r="T31" i="10"/>
  <c r="V69" i="10"/>
  <c r="T29" i="10"/>
  <c r="V96" i="10"/>
  <c r="V29" i="10"/>
  <c r="P45" i="10"/>
  <c r="R45" i="10" s="1"/>
  <c r="V86" i="10"/>
  <c r="T103" i="10"/>
  <c r="T66" i="10"/>
  <c r="V129" i="10"/>
  <c r="V19" i="10"/>
  <c r="R93" i="10"/>
  <c r="V64" i="10"/>
  <c r="T40" i="10"/>
  <c r="V31" i="10"/>
  <c r="O197" i="10"/>
  <c r="T86" i="10"/>
  <c r="R103" i="10"/>
  <c r="R147" i="10"/>
  <c r="Q197" i="10"/>
  <c r="R67" i="10"/>
  <c r="R84" i="10"/>
  <c r="R113" i="10"/>
  <c r="R76" i="10"/>
  <c r="T76" i="10"/>
  <c r="T10" i="10"/>
  <c r="R107" i="10"/>
  <c r="V33" i="10"/>
  <c r="T96" i="10"/>
  <c r="T11" i="10"/>
  <c r="T20" i="10"/>
  <c r="R41" i="10"/>
  <c r="R63" i="10"/>
  <c r="T65" i="10"/>
  <c r="R116" i="10"/>
  <c r="R40" i="10"/>
  <c r="R127" i="10"/>
  <c r="R65" i="10"/>
  <c r="V11" i="10"/>
  <c r="T41" i="10"/>
  <c r="T63" i="10"/>
  <c r="V89" i="10"/>
  <c r="T116" i="10"/>
  <c r="V26" i="10"/>
  <c r="R98" i="10"/>
  <c r="R20" i="10"/>
  <c r="R26" i="10"/>
  <c r="A197" i="10"/>
  <c r="V139" i="10"/>
  <c r="R16" i="10"/>
  <c r="AA197" i="10"/>
  <c r="V97" i="10"/>
  <c r="V126" i="10"/>
  <c r="V42" i="10"/>
  <c r="R64" i="10"/>
  <c r="V71" i="10"/>
  <c r="AD45" i="10"/>
  <c r="R104" i="10"/>
  <c r="K197" i="10"/>
  <c r="T19" i="10"/>
  <c r="R71" i="10"/>
  <c r="AB45" i="10"/>
  <c r="R73" i="10"/>
  <c r="V73" i="10"/>
  <c r="R85" i="10"/>
  <c r="V104" i="10"/>
  <c r="T146" i="10"/>
  <c r="T14" i="10"/>
  <c r="V23" i="10"/>
  <c r="P195" i="10"/>
  <c r="R27" i="10"/>
  <c r="V27" i="10"/>
  <c r="T27" i="10"/>
  <c r="R34" i="10"/>
  <c r="T34" i="10"/>
  <c r="V34" i="10"/>
  <c r="V14" i="10"/>
  <c r="R43" i="10"/>
  <c r="V43" i="10"/>
  <c r="T57" i="10"/>
  <c r="V57" i="10"/>
  <c r="R57" i="10"/>
  <c r="T43" i="10"/>
  <c r="T124" i="10"/>
  <c r="V124" i="10"/>
  <c r="T23" i="10"/>
  <c r="T32" i="10"/>
  <c r="R32" i="10"/>
  <c r="V120" i="10"/>
  <c r="T120" i="10"/>
  <c r="C197" i="10"/>
  <c r="AC195" i="10"/>
  <c r="H195" i="10" s="1"/>
  <c r="R120" i="10"/>
  <c r="AC149" i="10"/>
  <c r="V105" i="10"/>
  <c r="T105" i="10"/>
  <c r="AC45" i="10"/>
  <c r="V25" i="10"/>
  <c r="T25" i="10"/>
  <c r="R25" i="10"/>
  <c r="R105" i="10"/>
  <c r="V141" i="10"/>
  <c r="R141" i="10"/>
  <c r="R68" i="10"/>
  <c r="T77" i="10"/>
  <c r="R88" i="10"/>
  <c r="T90" i="10"/>
  <c r="T141" i="10"/>
  <c r="T59" i="10"/>
  <c r="R59" i="10"/>
  <c r="T68" i="10"/>
  <c r="V77" i="10"/>
  <c r="T88" i="10"/>
  <c r="V90" i="10"/>
  <c r="R111" i="10"/>
  <c r="T130" i="10"/>
  <c r="R18" i="10"/>
  <c r="V59" i="10"/>
  <c r="T70" i="10"/>
  <c r="T79" i="10"/>
  <c r="R79" i="10"/>
  <c r="R94" i="10"/>
  <c r="T111" i="10"/>
  <c r="R128" i="10"/>
  <c r="V130" i="10"/>
  <c r="P149" i="10"/>
  <c r="T18" i="10"/>
  <c r="R38" i="10"/>
  <c r="R54" i="10"/>
  <c r="T61" i="10"/>
  <c r="V70" i="10"/>
  <c r="V79" i="10"/>
  <c r="T94" i="10"/>
  <c r="V115" i="10"/>
  <c r="T115" i="10"/>
  <c r="R115" i="10"/>
  <c r="T128" i="10"/>
  <c r="R134" i="10"/>
  <c r="AB195" i="10"/>
  <c r="D195" i="10" s="1"/>
  <c r="T38" i="10"/>
  <c r="T54" i="10"/>
  <c r="V61" i="10"/>
  <c r="V72" i="10"/>
  <c r="T72" i="10"/>
  <c r="R72" i="10"/>
  <c r="R74" i="10"/>
  <c r="T81" i="10"/>
  <c r="R117" i="10"/>
  <c r="T134" i="10"/>
  <c r="T74" i="10"/>
  <c r="V81" i="10"/>
  <c r="T117" i="10"/>
  <c r="AB149" i="10"/>
  <c r="V101" i="10"/>
  <c r="R101" i="10"/>
  <c r="S197" i="10"/>
  <c r="T144" i="10"/>
  <c r="R144" i="10"/>
  <c r="V15" i="10"/>
  <c r="T15" i="10"/>
  <c r="R24" i="10"/>
  <c r="V121" i="10"/>
  <c r="R121" i="10"/>
  <c r="R140" i="10"/>
  <c r="R44" i="10"/>
  <c r="V102" i="10"/>
  <c r="T102" i="10"/>
  <c r="R102" i="10"/>
  <c r="T44" i="10"/>
  <c r="T110" i="10"/>
  <c r="V17" i="10"/>
  <c r="R37" i="10"/>
  <c r="R60" i="10"/>
  <c r="R91" i="10"/>
  <c r="R108" i="10"/>
  <c r="V110" i="10"/>
  <c r="R148" i="10"/>
  <c r="V142" i="10"/>
  <c r="T142" i="10"/>
  <c r="R142" i="10"/>
  <c r="R10" i="10"/>
  <c r="V37" i="10"/>
  <c r="T60" i="10"/>
  <c r="R80" i="10"/>
  <c r="T91" i="10"/>
  <c r="T108" i="10"/>
  <c r="R114" i="10"/>
  <c r="R131" i="10"/>
  <c r="T148" i="10"/>
  <c r="V95" i="10"/>
  <c r="T95" i="10"/>
  <c r="R95" i="10"/>
  <c r="T114" i="10"/>
  <c r="T131" i="10"/>
  <c r="AD195" i="10"/>
  <c r="L195" i="10" s="1"/>
  <c r="AD149" i="10"/>
  <c r="V145" i="10"/>
  <c r="T145" i="10"/>
  <c r="V122" i="10"/>
  <c r="T122" i="10"/>
  <c r="R122" i="10"/>
  <c r="G197" i="10"/>
  <c r="V125" i="10"/>
  <c r="T125" i="10"/>
  <c r="V144" i="10"/>
  <c r="R15" i="10"/>
  <c r="T24" i="10"/>
  <c r="T121" i="10"/>
  <c r="R125" i="10"/>
  <c r="T140" i="10"/>
  <c r="R17" i="10"/>
  <c r="V28" i="10"/>
  <c r="T28" i="10"/>
  <c r="V35" i="10"/>
  <c r="T35" i="10"/>
  <c r="V55" i="10"/>
  <c r="T55" i="10"/>
  <c r="V62" i="10"/>
  <c r="T62" i="10"/>
  <c r="R97" i="10"/>
  <c r="V135" i="10"/>
  <c r="T135" i="10"/>
  <c r="R135" i="10"/>
  <c r="T12" i="10"/>
  <c r="R12" i="10"/>
  <c r="V75" i="10"/>
  <c r="T75" i="10"/>
  <c r="V82" i="10"/>
  <c r="T82" i="10"/>
  <c r="R99" i="10"/>
  <c r="R119" i="10"/>
  <c r="R139" i="10"/>
  <c r="R92" i="10"/>
  <c r="R112" i="10"/>
  <c r="R132" i="10"/>
  <c r="R22" i="10"/>
  <c r="R42" i="10"/>
  <c r="R69" i="10"/>
  <c r="R89" i="10"/>
  <c r="T92" i="10"/>
  <c r="R109" i="10"/>
  <c r="T112" i="10"/>
  <c r="R129" i="10"/>
  <c r="T132" i="10"/>
  <c r="N41" i="10" l="1"/>
  <c r="N12" i="10"/>
  <c r="N29" i="10"/>
  <c r="N38" i="10"/>
  <c r="N10" i="10"/>
  <c r="N189" i="10"/>
  <c r="N179" i="10"/>
  <c r="N169" i="10"/>
  <c r="N159" i="10"/>
  <c r="N192" i="10"/>
  <c r="N188" i="10"/>
  <c r="N184" i="10"/>
  <c r="N180" i="10"/>
  <c r="N174" i="10"/>
  <c r="N170" i="10"/>
  <c r="N164" i="10"/>
  <c r="N158" i="10"/>
  <c r="N183" i="10"/>
  <c r="N173" i="10"/>
  <c r="N190" i="10"/>
  <c r="N176" i="10"/>
  <c r="N168" i="10"/>
  <c r="N162" i="10"/>
  <c r="N187" i="10"/>
  <c r="N181" i="10"/>
  <c r="N171" i="10"/>
  <c r="N161" i="10"/>
  <c r="N194" i="10"/>
  <c r="N186" i="10"/>
  <c r="N182" i="10"/>
  <c r="N178" i="10"/>
  <c r="N172" i="10"/>
  <c r="N166" i="10"/>
  <c r="N160" i="10"/>
  <c r="N191" i="10"/>
  <c r="N175" i="10"/>
  <c r="N163" i="10"/>
  <c r="N193" i="10"/>
  <c r="N177" i="10"/>
  <c r="N165" i="10"/>
  <c r="N185" i="10"/>
  <c r="N167" i="10"/>
  <c r="F187" i="10"/>
  <c r="F171" i="10"/>
  <c r="F159" i="10"/>
  <c r="F193" i="10"/>
  <c r="F181" i="10"/>
  <c r="F169" i="10"/>
  <c r="F183" i="10"/>
  <c r="F177" i="10"/>
  <c r="F167" i="10"/>
  <c r="F185" i="10"/>
  <c r="F173" i="10"/>
  <c r="F163" i="10"/>
  <c r="F189" i="10"/>
  <c r="F175" i="10"/>
  <c r="F161" i="10"/>
  <c r="F194" i="10"/>
  <c r="F192" i="10"/>
  <c r="F190" i="10"/>
  <c r="F188" i="10"/>
  <c r="F186" i="10"/>
  <c r="F184" i="10"/>
  <c r="F182" i="10"/>
  <c r="F180" i="10"/>
  <c r="F178" i="10"/>
  <c r="F176" i="10"/>
  <c r="F174" i="10"/>
  <c r="F172" i="10"/>
  <c r="F170" i="10"/>
  <c r="F168" i="10"/>
  <c r="F166" i="10"/>
  <c r="F164" i="10"/>
  <c r="F162" i="10"/>
  <c r="F160" i="10"/>
  <c r="F158" i="10"/>
  <c r="F191" i="10"/>
  <c r="F179" i="10"/>
  <c r="F165" i="10"/>
  <c r="J188" i="10"/>
  <c r="J187" i="10"/>
  <c r="J181" i="10"/>
  <c r="J169" i="10"/>
  <c r="J190" i="10"/>
  <c r="J186" i="10"/>
  <c r="J180" i="10"/>
  <c r="J174" i="10"/>
  <c r="J168" i="10"/>
  <c r="J162" i="10"/>
  <c r="J185" i="10"/>
  <c r="J175" i="10"/>
  <c r="J165" i="10"/>
  <c r="J194" i="10"/>
  <c r="J184" i="10"/>
  <c r="J178" i="10"/>
  <c r="J172" i="10"/>
  <c r="J166" i="10"/>
  <c r="J160" i="10"/>
  <c r="J193" i="10"/>
  <c r="J173" i="10"/>
  <c r="J159" i="10"/>
  <c r="J192" i="10"/>
  <c r="J182" i="10"/>
  <c r="J176" i="10"/>
  <c r="J170" i="10"/>
  <c r="J164" i="10"/>
  <c r="J158" i="10"/>
  <c r="J189" i="10"/>
  <c r="J177" i="10"/>
  <c r="J163" i="10"/>
  <c r="J191" i="10"/>
  <c r="J179" i="10"/>
  <c r="J167" i="10"/>
  <c r="J183" i="10"/>
  <c r="J171" i="10"/>
  <c r="J161" i="10"/>
  <c r="N21" i="10"/>
  <c r="N23" i="10"/>
  <c r="N34" i="10"/>
  <c r="N8" i="10"/>
  <c r="N28" i="10"/>
  <c r="N25" i="10"/>
  <c r="N33" i="10"/>
  <c r="N45" i="10"/>
  <c r="J35" i="10"/>
  <c r="N24" i="10"/>
  <c r="N31" i="10"/>
  <c r="N39" i="10"/>
  <c r="N18" i="10"/>
  <c r="N19" i="10"/>
  <c r="N42" i="10"/>
  <c r="N36" i="10"/>
  <c r="N7" i="10"/>
  <c r="N16" i="10"/>
  <c r="N14" i="10"/>
  <c r="N22" i="10"/>
  <c r="J38" i="10"/>
  <c r="J36" i="10"/>
  <c r="J18" i="10"/>
  <c r="F30" i="10"/>
  <c r="F39" i="10"/>
  <c r="F41" i="10"/>
  <c r="N40" i="10"/>
  <c r="N43" i="10"/>
  <c r="N37" i="10"/>
  <c r="J144" i="10"/>
  <c r="N32" i="10"/>
  <c r="N27" i="10"/>
  <c r="J149" i="10"/>
  <c r="F12" i="10"/>
  <c r="J9" i="10"/>
  <c r="J25" i="10"/>
  <c r="N9" i="10"/>
  <c r="F23" i="10"/>
  <c r="N13" i="10"/>
  <c r="F84" i="10"/>
  <c r="J24" i="10"/>
  <c r="F117" i="10"/>
  <c r="J44" i="10"/>
  <c r="N125" i="10"/>
  <c r="N133" i="10"/>
  <c r="J8" i="10"/>
  <c r="N113" i="10"/>
  <c r="N121" i="10"/>
  <c r="N70" i="10"/>
  <c r="N90" i="10"/>
  <c r="N54" i="10"/>
  <c r="N97" i="10"/>
  <c r="N111" i="10"/>
  <c r="N79" i="10"/>
  <c r="N20" i="10"/>
  <c r="J15" i="10"/>
  <c r="N30" i="10"/>
  <c r="N17" i="10"/>
  <c r="J124" i="10"/>
  <c r="F57" i="10"/>
  <c r="N110" i="10"/>
  <c r="J19" i="10"/>
  <c r="N130" i="10"/>
  <c r="F120" i="10"/>
  <c r="J12" i="10"/>
  <c r="N148" i="10"/>
  <c r="N84" i="10"/>
  <c r="F145" i="10"/>
  <c r="N119" i="10"/>
  <c r="F81" i="10"/>
  <c r="N72" i="10"/>
  <c r="N74" i="10"/>
  <c r="J40" i="10"/>
  <c r="N126" i="10"/>
  <c r="F102" i="10"/>
  <c r="F121" i="10"/>
  <c r="N146" i="10"/>
  <c r="J28" i="10"/>
  <c r="N112" i="10"/>
  <c r="J37" i="10"/>
  <c r="N63" i="10"/>
  <c r="F140" i="10"/>
  <c r="F58" i="10"/>
  <c r="F137" i="10"/>
  <c r="F74" i="10"/>
  <c r="N67" i="10"/>
  <c r="F105" i="10"/>
  <c r="N64" i="10"/>
  <c r="F139" i="10"/>
  <c r="N101" i="10"/>
  <c r="N142" i="10"/>
  <c r="N115" i="10"/>
  <c r="F124" i="10"/>
  <c r="N108" i="10"/>
  <c r="N129" i="10"/>
  <c r="F144" i="10"/>
  <c r="N66" i="10"/>
  <c r="F61" i="10"/>
  <c r="J14" i="10"/>
  <c r="N59" i="10"/>
  <c r="N86" i="10"/>
  <c r="D197" i="10"/>
  <c r="J32" i="10"/>
  <c r="N58" i="10"/>
  <c r="J20" i="10"/>
  <c r="N106" i="10"/>
  <c r="F87" i="10"/>
  <c r="F101" i="10"/>
  <c r="N78" i="10"/>
  <c r="N134" i="10"/>
  <c r="J17" i="10"/>
  <c r="F106" i="10"/>
  <c r="F141" i="10"/>
  <c r="N69" i="10"/>
  <c r="J56" i="10"/>
  <c r="J11" i="10"/>
  <c r="N83" i="10"/>
  <c r="F127" i="10"/>
  <c r="F123" i="10"/>
  <c r="V45" i="10"/>
  <c r="N87" i="10"/>
  <c r="N56" i="10"/>
  <c r="N26" i="10"/>
  <c r="N92" i="10"/>
  <c r="J27" i="10"/>
  <c r="N103" i="10"/>
  <c r="F142" i="10"/>
  <c r="F143" i="10"/>
  <c r="N11" i="10"/>
  <c r="N147" i="10"/>
  <c r="N35" i="10"/>
  <c r="N73" i="10"/>
  <c r="N123" i="10"/>
  <c r="F110" i="10"/>
  <c r="F149" i="10"/>
  <c r="F99" i="10"/>
  <c r="F54" i="10"/>
  <c r="F86" i="10"/>
  <c r="N71" i="10"/>
  <c r="N65" i="10"/>
  <c r="N93" i="10"/>
  <c r="F60" i="10"/>
  <c r="F97" i="10"/>
  <c r="N105" i="10"/>
  <c r="AB197" i="10"/>
  <c r="F98" i="10"/>
  <c r="J31" i="10"/>
  <c r="N104" i="10"/>
  <c r="N143" i="10"/>
  <c r="F93" i="10"/>
  <c r="F73" i="10"/>
  <c r="F118" i="10"/>
  <c r="F134" i="10"/>
  <c r="J39" i="10"/>
  <c r="N127" i="10"/>
  <c r="J26" i="10"/>
  <c r="N138" i="10"/>
  <c r="N132" i="10"/>
  <c r="J22" i="10"/>
  <c r="N124" i="10"/>
  <c r="N60" i="10"/>
  <c r="F96" i="10"/>
  <c r="F80" i="10"/>
  <c r="F95" i="10"/>
  <c r="F138" i="10"/>
  <c r="F71" i="10"/>
  <c r="F130" i="10"/>
  <c r="F109" i="10"/>
  <c r="F69" i="10"/>
  <c r="F115" i="10"/>
  <c r="F78" i="10"/>
  <c r="F94" i="10"/>
  <c r="F90" i="10"/>
  <c r="F136" i="10"/>
  <c r="F114" i="10"/>
  <c r="N61" i="10"/>
  <c r="N137" i="10"/>
  <c r="J42" i="10"/>
  <c r="N144" i="10"/>
  <c r="N80" i="10"/>
  <c r="F56" i="10"/>
  <c r="F116" i="10"/>
  <c r="F82" i="10"/>
  <c r="F72" i="10"/>
  <c r="F91" i="10"/>
  <c r="F79" i="10"/>
  <c r="N77" i="10"/>
  <c r="J41" i="10"/>
  <c r="J21" i="10"/>
  <c r="N98" i="10"/>
  <c r="J45" i="10"/>
  <c r="J13" i="10"/>
  <c r="N55" i="10"/>
  <c r="N100" i="10"/>
  <c r="F65" i="10"/>
  <c r="F129" i="10"/>
  <c r="F66" i="10"/>
  <c r="F92" i="10"/>
  <c r="F111" i="10"/>
  <c r="J29" i="10"/>
  <c r="F89" i="10"/>
  <c r="N82" i="10"/>
  <c r="N91" i="10"/>
  <c r="N118" i="10"/>
  <c r="N102" i="10"/>
  <c r="N117" i="10"/>
  <c r="J33" i="10"/>
  <c r="N75" i="10"/>
  <c r="N120" i="10"/>
  <c r="F76" i="10"/>
  <c r="F133" i="10"/>
  <c r="F77" i="10"/>
  <c r="F112" i="10"/>
  <c r="F131" i="10"/>
  <c r="F113" i="10"/>
  <c r="F59" i="10"/>
  <c r="J7" i="10"/>
  <c r="N149" i="10"/>
  <c r="J30" i="10"/>
  <c r="N95" i="10"/>
  <c r="N140" i="10"/>
  <c r="F85" i="10"/>
  <c r="F62" i="10"/>
  <c r="F122" i="10"/>
  <c r="F132" i="10"/>
  <c r="F68" i="10"/>
  <c r="F70" i="10"/>
  <c r="N107" i="10"/>
  <c r="N122" i="10"/>
  <c r="F119" i="10"/>
  <c r="F55" i="10"/>
  <c r="F126" i="10"/>
  <c r="F146" i="10"/>
  <c r="F88" i="10"/>
  <c r="J43" i="10"/>
  <c r="J23" i="10"/>
  <c r="N131" i="10"/>
  <c r="N85" i="10"/>
  <c r="N81" i="10"/>
  <c r="N128" i="10"/>
  <c r="N96" i="10"/>
  <c r="N135" i="10"/>
  <c r="F100" i="10"/>
  <c r="F135" i="10"/>
  <c r="F147" i="10"/>
  <c r="F63" i="10"/>
  <c r="F108" i="10"/>
  <c r="J34" i="10"/>
  <c r="N114" i="10"/>
  <c r="J10" i="10"/>
  <c r="J96" i="10"/>
  <c r="N116" i="10"/>
  <c r="N89" i="10"/>
  <c r="F125" i="10"/>
  <c r="F64" i="10"/>
  <c r="F107" i="10"/>
  <c r="F83" i="10"/>
  <c r="F128" i="10"/>
  <c r="N62" i="10"/>
  <c r="N76" i="10"/>
  <c r="N94" i="10"/>
  <c r="N136" i="10"/>
  <c r="N109" i="10"/>
  <c r="F67" i="10"/>
  <c r="F75" i="10"/>
  <c r="F104" i="10"/>
  <c r="F103" i="10"/>
  <c r="N68" i="10"/>
  <c r="N99" i="10"/>
  <c r="J115" i="10"/>
  <c r="J97" i="10"/>
  <c r="J70" i="10"/>
  <c r="J79" i="10"/>
  <c r="F43" i="10"/>
  <c r="J75" i="10"/>
  <c r="J69" i="10"/>
  <c r="J94" i="10"/>
  <c r="J126" i="10"/>
  <c r="J90" i="10"/>
  <c r="F34" i="10"/>
  <c r="J131" i="10"/>
  <c r="J134" i="10"/>
  <c r="J82" i="10"/>
  <c r="J112" i="10"/>
  <c r="J108" i="10"/>
  <c r="J63" i="10"/>
  <c r="J130" i="10"/>
  <c r="J83" i="10"/>
  <c r="F33" i="10"/>
  <c r="F31" i="10"/>
  <c r="F29" i="10"/>
  <c r="J117" i="10"/>
  <c r="J128" i="10"/>
  <c r="F14" i="10"/>
  <c r="J129" i="10"/>
  <c r="F18" i="10"/>
  <c r="J76" i="10"/>
  <c r="J67" i="10"/>
  <c r="J103" i="10"/>
  <c r="F42" i="10"/>
  <c r="F25" i="10"/>
  <c r="F38" i="10"/>
  <c r="J98" i="10"/>
  <c r="J137" i="10"/>
  <c r="J138" i="10"/>
  <c r="F13" i="10"/>
  <c r="J121" i="10"/>
  <c r="J85" i="10"/>
  <c r="J116" i="10"/>
  <c r="J95" i="10"/>
  <c r="J73" i="10"/>
  <c r="J87" i="10"/>
  <c r="J123" i="10"/>
  <c r="F26" i="10"/>
  <c r="F16" i="10"/>
  <c r="L197" i="10"/>
  <c r="N57" i="10"/>
  <c r="J77" i="10"/>
  <c r="J66" i="10"/>
  <c r="J81" i="10"/>
  <c r="F40" i="10"/>
  <c r="J146" i="10"/>
  <c r="J74" i="10"/>
  <c r="J125" i="10"/>
  <c r="J72" i="10"/>
  <c r="J109" i="10"/>
  <c r="J133" i="10"/>
  <c r="F11" i="10"/>
  <c r="J145" i="10"/>
  <c r="J55" i="10"/>
  <c r="J107" i="10"/>
  <c r="J143" i="10"/>
  <c r="F35" i="10"/>
  <c r="F36" i="10"/>
  <c r="J59" i="10"/>
  <c r="J113" i="10"/>
  <c r="F32" i="10"/>
  <c r="F45" i="10"/>
  <c r="F20" i="10"/>
  <c r="J119" i="10"/>
  <c r="F9" i="10"/>
  <c r="F8" i="10"/>
  <c r="F22" i="10"/>
  <c r="J110" i="10"/>
  <c r="F15" i="10"/>
  <c r="J139" i="10"/>
  <c r="J62" i="10"/>
  <c r="J65" i="10"/>
  <c r="J127" i="10"/>
  <c r="F10" i="10"/>
  <c r="F7" i="10"/>
  <c r="J57" i="10"/>
  <c r="J58" i="10"/>
  <c r="J92" i="10"/>
  <c r="J78" i="10"/>
  <c r="J61" i="10"/>
  <c r="J118" i="10"/>
  <c r="J71" i="10"/>
  <c r="J89" i="10"/>
  <c r="J114" i="10"/>
  <c r="H197" i="10"/>
  <c r="J60" i="10"/>
  <c r="J105" i="10"/>
  <c r="J99" i="10"/>
  <c r="J148" i="10"/>
  <c r="J93" i="10"/>
  <c r="J147" i="10"/>
  <c r="J80" i="10"/>
  <c r="F17" i="10"/>
  <c r="F27" i="10"/>
  <c r="J68" i="10"/>
  <c r="N145" i="10"/>
  <c r="N88" i="10"/>
  <c r="J141" i="10"/>
  <c r="J122" i="10"/>
  <c r="J135" i="10"/>
  <c r="J54" i="10"/>
  <c r="J101" i="10"/>
  <c r="J142" i="10"/>
  <c r="J64" i="10"/>
  <c r="J100" i="10"/>
  <c r="F28" i="10"/>
  <c r="F24" i="10"/>
  <c r="J88" i="10"/>
  <c r="J86" i="10"/>
  <c r="J91" i="10"/>
  <c r="J106" i="10"/>
  <c r="J84" i="10"/>
  <c r="J120" i="10"/>
  <c r="F37" i="10"/>
  <c r="F44" i="10"/>
  <c r="J102" i="10"/>
  <c r="J136" i="10"/>
  <c r="J132" i="10"/>
  <c r="J104" i="10"/>
  <c r="J140" i="10"/>
  <c r="F19" i="10"/>
  <c r="N139" i="10"/>
  <c r="T45" i="10"/>
  <c r="AD197" i="10"/>
  <c r="P197" i="10"/>
  <c r="V197" i="10" s="1"/>
  <c r="AC197" i="10"/>
  <c r="N195" i="10"/>
  <c r="V149" i="10"/>
  <c r="T149" i="10"/>
  <c r="R149" i="10"/>
  <c r="V195" i="10"/>
  <c r="T195" i="10"/>
  <c r="R195" i="10"/>
  <c r="J195" i="10"/>
  <c r="F195" i="10"/>
  <c r="R197" i="10" l="1"/>
  <c r="T197" i="10"/>
  <c r="A154" i="9"/>
  <c r="A153" i="9"/>
  <c r="A152" i="9"/>
  <c r="A50" i="9"/>
  <c r="A49" i="9"/>
  <c r="A48" i="9"/>
  <c r="AL195" i="9" l="1"/>
  <c r="AJ195" i="9"/>
  <c r="AI195" i="9"/>
  <c r="AG195" i="9"/>
  <c r="AE195" i="9"/>
  <c r="AC195" i="9"/>
  <c r="X195" i="9"/>
  <c r="T195" i="9"/>
  <c r="P195" i="9"/>
  <c r="L195" i="9"/>
  <c r="H195" i="9"/>
  <c r="D195" i="9"/>
  <c r="A195" i="9"/>
  <c r="AL149" i="9"/>
  <c r="AI149" i="9"/>
  <c r="AG149" i="9"/>
  <c r="AE149" i="9"/>
  <c r="AC149" i="9"/>
  <c r="X149" i="9"/>
  <c r="T149" i="9"/>
  <c r="P149" i="9"/>
  <c r="L149" i="9"/>
  <c r="H149" i="9"/>
  <c r="D149" i="9"/>
  <c r="A149" i="9"/>
  <c r="AB148" i="9"/>
  <c r="AH148" i="9" s="1"/>
  <c r="Y148" i="9"/>
  <c r="U148" i="9"/>
  <c r="Q148" i="9"/>
  <c r="M148" i="9"/>
  <c r="I148" i="9"/>
  <c r="E148" i="9"/>
  <c r="AB147" i="9"/>
  <c r="AF147" i="9" s="1"/>
  <c r="Y147" i="9"/>
  <c r="U147" i="9"/>
  <c r="Q147" i="9"/>
  <c r="M147" i="9"/>
  <c r="I147" i="9"/>
  <c r="E147" i="9"/>
  <c r="AB146" i="9"/>
  <c r="AF146" i="9" s="1"/>
  <c r="Y146" i="9"/>
  <c r="U146" i="9"/>
  <c r="Q146" i="9"/>
  <c r="M146" i="9"/>
  <c r="I146" i="9"/>
  <c r="E146" i="9"/>
  <c r="AB145" i="9"/>
  <c r="AF145" i="9" s="1"/>
  <c r="Y145" i="9"/>
  <c r="U145" i="9"/>
  <c r="Q145" i="9"/>
  <c r="M145" i="9"/>
  <c r="I145" i="9"/>
  <c r="E145" i="9"/>
  <c r="AB144" i="9"/>
  <c r="AD144" i="9" s="1"/>
  <c r="Y144" i="9"/>
  <c r="U144" i="9"/>
  <c r="Q144" i="9"/>
  <c r="M144" i="9"/>
  <c r="I144" i="9"/>
  <c r="E144" i="9"/>
  <c r="AB143" i="9"/>
  <c r="AF143" i="9" s="1"/>
  <c r="Y143" i="9"/>
  <c r="U143" i="9"/>
  <c r="Q143" i="9"/>
  <c r="M143" i="9"/>
  <c r="I143" i="9"/>
  <c r="E143" i="9"/>
  <c r="AB142" i="9"/>
  <c r="AH142" i="9" s="1"/>
  <c r="Y142" i="9"/>
  <c r="U142" i="9"/>
  <c r="Q142" i="9"/>
  <c r="M142" i="9"/>
  <c r="I142" i="9"/>
  <c r="E142" i="9"/>
  <c r="AB141" i="9"/>
  <c r="AH141" i="9" s="1"/>
  <c r="Y141" i="9"/>
  <c r="U141" i="9"/>
  <c r="Q141" i="9"/>
  <c r="M141" i="9"/>
  <c r="I141" i="9"/>
  <c r="E141" i="9"/>
  <c r="AB140" i="9"/>
  <c r="AD140" i="9" s="1"/>
  <c r="Y140" i="9"/>
  <c r="U140" i="9"/>
  <c r="Q140" i="9"/>
  <c r="M140" i="9"/>
  <c r="I140" i="9"/>
  <c r="E140" i="9"/>
  <c r="AB139" i="9"/>
  <c r="AH139" i="9" s="1"/>
  <c r="Y139" i="9"/>
  <c r="U139" i="9"/>
  <c r="Q139" i="9"/>
  <c r="M139" i="9"/>
  <c r="I139" i="9"/>
  <c r="E139" i="9"/>
  <c r="AB138" i="9"/>
  <c r="AH138" i="9" s="1"/>
  <c r="Y138" i="9"/>
  <c r="U138" i="9"/>
  <c r="Q138" i="9"/>
  <c r="M138" i="9"/>
  <c r="I138" i="9"/>
  <c r="E138" i="9"/>
  <c r="AB137" i="9"/>
  <c r="AH137" i="9" s="1"/>
  <c r="Y137" i="9"/>
  <c r="U137" i="9"/>
  <c r="Q137" i="9"/>
  <c r="M137" i="9"/>
  <c r="I137" i="9"/>
  <c r="E137" i="9"/>
  <c r="AB136" i="9"/>
  <c r="Y136" i="9"/>
  <c r="U136" i="9"/>
  <c r="Q136" i="9"/>
  <c r="M136" i="9"/>
  <c r="I136" i="9"/>
  <c r="E136" i="9"/>
  <c r="AB135" i="9"/>
  <c r="AH135" i="9" s="1"/>
  <c r="Y135" i="9"/>
  <c r="U135" i="9"/>
  <c r="Q135" i="9"/>
  <c r="M135" i="9"/>
  <c r="I135" i="9"/>
  <c r="E135" i="9"/>
  <c r="AB134" i="9"/>
  <c r="AD134" i="9" s="1"/>
  <c r="Y134" i="9"/>
  <c r="U134" i="9"/>
  <c r="Q134" i="9"/>
  <c r="M134" i="9"/>
  <c r="I134" i="9"/>
  <c r="E134" i="9"/>
  <c r="AB133" i="9"/>
  <c r="Y133" i="9"/>
  <c r="U133" i="9"/>
  <c r="Q133" i="9"/>
  <c r="M133" i="9"/>
  <c r="I133" i="9"/>
  <c r="E133" i="9"/>
  <c r="AB132" i="9"/>
  <c r="Y132" i="9"/>
  <c r="U132" i="9"/>
  <c r="Q132" i="9"/>
  <c r="M132" i="9"/>
  <c r="I132" i="9"/>
  <c r="E132" i="9"/>
  <c r="AB131" i="9"/>
  <c r="AD131" i="9" s="1"/>
  <c r="Y131" i="9"/>
  <c r="U131" i="9"/>
  <c r="Q131" i="9"/>
  <c r="M131" i="9"/>
  <c r="I131" i="9"/>
  <c r="E131" i="9"/>
  <c r="AB130" i="9"/>
  <c r="AF130" i="9" s="1"/>
  <c r="Y130" i="9"/>
  <c r="U130" i="9"/>
  <c r="Q130" i="9"/>
  <c r="M130" i="9"/>
  <c r="I130" i="9"/>
  <c r="E130" i="9"/>
  <c r="AB129" i="9"/>
  <c r="AH129" i="9" s="1"/>
  <c r="Y129" i="9"/>
  <c r="U129" i="9"/>
  <c r="Q129" i="9"/>
  <c r="M129" i="9"/>
  <c r="I129" i="9"/>
  <c r="E129" i="9"/>
  <c r="AB128" i="9"/>
  <c r="AF128" i="9" s="1"/>
  <c r="Y128" i="9"/>
  <c r="U128" i="9"/>
  <c r="Q128" i="9"/>
  <c r="M128" i="9"/>
  <c r="I128" i="9"/>
  <c r="E128" i="9"/>
  <c r="AB127" i="9"/>
  <c r="AF127" i="9" s="1"/>
  <c r="Y127" i="9"/>
  <c r="U127" i="9"/>
  <c r="Q127" i="9"/>
  <c r="M127" i="9"/>
  <c r="I127" i="9"/>
  <c r="E127" i="9"/>
  <c r="AB126" i="9"/>
  <c r="AH126" i="9" s="1"/>
  <c r="Y126" i="9"/>
  <c r="U126" i="9"/>
  <c r="Q126" i="9"/>
  <c r="M126" i="9"/>
  <c r="I126" i="9"/>
  <c r="E126" i="9"/>
  <c r="AB125" i="9"/>
  <c r="AF125" i="9" s="1"/>
  <c r="Y125" i="9"/>
  <c r="U125" i="9"/>
  <c r="Q125" i="9"/>
  <c r="M125" i="9"/>
  <c r="I125" i="9"/>
  <c r="E125" i="9"/>
  <c r="AB124" i="9"/>
  <c r="Y124" i="9"/>
  <c r="U124" i="9"/>
  <c r="Q124" i="9"/>
  <c r="M124" i="9"/>
  <c r="I124" i="9"/>
  <c r="E124" i="9"/>
  <c r="AB123" i="9"/>
  <c r="AH123" i="9" s="1"/>
  <c r="Y123" i="9"/>
  <c r="U123" i="9"/>
  <c r="Q123" i="9"/>
  <c r="M123" i="9"/>
  <c r="I123" i="9"/>
  <c r="E123" i="9"/>
  <c r="AB122" i="9"/>
  <c r="AH122" i="9" s="1"/>
  <c r="Y122" i="9"/>
  <c r="U122" i="9"/>
  <c r="Q122" i="9"/>
  <c r="M122" i="9"/>
  <c r="I122" i="9"/>
  <c r="E122" i="9"/>
  <c r="AB121" i="9"/>
  <c r="Y121" i="9"/>
  <c r="U121" i="9"/>
  <c r="Q121" i="9"/>
  <c r="M121" i="9"/>
  <c r="I121" i="9"/>
  <c r="E121" i="9"/>
  <c r="AB120" i="9"/>
  <c r="AD120" i="9" s="1"/>
  <c r="Y120" i="9"/>
  <c r="U120" i="9"/>
  <c r="Q120" i="9"/>
  <c r="M120" i="9"/>
  <c r="I120" i="9"/>
  <c r="E120" i="9"/>
  <c r="AB119" i="9"/>
  <c r="Y119" i="9"/>
  <c r="U119" i="9"/>
  <c r="Q119" i="9"/>
  <c r="M119" i="9"/>
  <c r="I119" i="9"/>
  <c r="E119" i="9"/>
  <c r="AB118" i="9"/>
  <c r="Y118" i="9"/>
  <c r="U118" i="9"/>
  <c r="Q118" i="9"/>
  <c r="M118" i="9"/>
  <c r="I118" i="9"/>
  <c r="E118" i="9"/>
  <c r="AB117" i="9"/>
  <c r="AD117" i="9" s="1"/>
  <c r="Y117" i="9"/>
  <c r="U117" i="9"/>
  <c r="Q117" i="9"/>
  <c r="M117" i="9"/>
  <c r="I117" i="9"/>
  <c r="E117" i="9"/>
  <c r="AB116" i="9"/>
  <c r="Y116" i="9"/>
  <c r="U116" i="9"/>
  <c r="Q116" i="9"/>
  <c r="M116" i="9"/>
  <c r="I116" i="9"/>
  <c r="E116" i="9"/>
  <c r="AB115" i="9"/>
  <c r="AF115" i="9" s="1"/>
  <c r="Y115" i="9"/>
  <c r="U115" i="9"/>
  <c r="Q115" i="9"/>
  <c r="M115" i="9"/>
  <c r="I115" i="9"/>
  <c r="E115" i="9"/>
  <c r="AB114" i="9"/>
  <c r="Y114" i="9"/>
  <c r="U114" i="9"/>
  <c r="Q114" i="9"/>
  <c r="M114" i="9"/>
  <c r="I114" i="9"/>
  <c r="E114" i="9"/>
  <c r="AB113" i="9"/>
  <c r="AD113" i="9" s="1"/>
  <c r="Y113" i="9"/>
  <c r="U113" i="9"/>
  <c r="Q113" i="9"/>
  <c r="M113" i="9"/>
  <c r="I113" i="9"/>
  <c r="E113" i="9"/>
  <c r="AB112" i="9"/>
  <c r="AD112" i="9" s="1"/>
  <c r="Y112" i="9"/>
  <c r="U112" i="9"/>
  <c r="Q112" i="9"/>
  <c r="M112" i="9"/>
  <c r="I112" i="9"/>
  <c r="E112" i="9"/>
  <c r="AB111" i="9"/>
  <c r="AF111" i="9" s="1"/>
  <c r="Y111" i="9"/>
  <c r="U111" i="9"/>
  <c r="Q111" i="9"/>
  <c r="M111" i="9"/>
  <c r="I111" i="9"/>
  <c r="E111" i="9"/>
  <c r="AB110" i="9"/>
  <c r="AD110" i="9" s="1"/>
  <c r="Y110" i="9"/>
  <c r="U110" i="9"/>
  <c r="Q110" i="9"/>
  <c r="M110" i="9"/>
  <c r="I110" i="9"/>
  <c r="E110" i="9"/>
  <c r="AB109" i="9"/>
  <c r="Y109" i="9"/>
  <c r="U109" i="9"/>
  <c r="Q109" i="9"/>
  <c r="M109" i="9"/>
  <c r="I109" i="9"/>
  <c r="E109" i="9"/>
  <c r="AB108" i="9"/>
  <c r="AH108" i="9" s="1"/>
  <c r="Y108" i="9"/>
  <c r="U108" i="9"/>
  <c r="Q108" i="9"/>
  <c r="M108" i="9"/>
  <c r="I108" i="9"/>
  <c r="E108" i="9"/>
  <c r="AB107" i="9"/>
  <c r="AH107" i="9" s="1"/>
  <c r="Y107" i="9"/>
  <c r="U107" i="9"/>
  <c r="Q107" i="9"/>
  <c r="M107" i="9"/>
  <c r="I107" i="9"/>
  <c r="E107" i="9"/>
  <c r="AB106" i="9"/>
  <c r="AF106" i="9" s="1"/>
  <c r="Y106" i="9"/>
  <c r="U106" i="9"/>
  <c r="Q106" i="9"/>
  <c r="M106" i="9"/>
  <c r="I106" i="9"/>
  <c r="E106" i="9"/>
  <c r="AB105" i="9"/>
  <c r="AD105" i="9" s="1"/>
  <c r="Y105" i="9"/>
  <c r="U105" i="9"/>
  <c r="Q105" i="9"/>
  <c r="M105" i="9"/>
  <c r="I105" i="9"/>
  <c r="E105" i="9"/>
  <c r="AB104" i="9"/>
  <c r="AD104" i="9" s="1"/>
  <c r="Y104" i="9"/>
  <c r="U104" i="9"/>
  <c r="Q104" i="9"/>
  <c r="M104" i="9"/>
  <c r="I104" i="9"/>
  <c r="E104" i="9"/>
  <c r="AB103" i="9"/>
  <c r="AD103" i="9" s="1"/>
  <c r="Y103" i="9"/>
  <c r="U103" i="9"/>
  <c r="Q103" i="9"/>
  <c r="M103" i="9"/>
  <c r="I103" i="9"/>
  <c r="E103" i="9"/>
  <c r="AB102" i="9"/>
  <c r="AD102" i="9" s="1"/>
  <c r="Y102" i="9"/>
  <c r="U102" i="9"/>
  <c r="Q102" i="9"/>
  <c r="M102" i="9"/>
  <c r="I102" i="9"/>
  <c r="E102" i="9"/>
  <c r="AB101" i="9"/>
  <c r="AD101" i="9" s="1"/>
  <c r="Y101" i="9"/>
  <c r="U101" i="9"/>
  <c r="Q101" i="9"/>
  <c r="M101" i="9"/>
  <c r="I101" i="9"/>
  <c r="E101" i="9"/>
  <c r="AB100" i="9"/>
  <c r="AF100" i="9" s="1"/>
  <c r="Y100" i="9"/>
  <c r="U100" i="9"/>
  <c r="Q100" i="9"/>
  <c r="M100" i="9"/>
  <c r="I100" i="9"/>
  <c r="E100" i="9"/>
  <c r="AB99" i="9"/>
  <c r="AH99" i="9" s="1"/>
  <c r="Y99" i="9"/>
  <c r="U99" i="9"/>
  <c r="Q99" i="9"/>
  <c r="M99" i="9"/>
  <c r="I99" i="9"/>
  <c r="E99" i="9"/>
  <c r="AB98" i="9"/>
  <c r="AH98" i="9" s="1"/>
  <c r="Y98" i="9"/>
  <c r="U98" i="9"/>
  <c r="Q98" i="9"/>
  <c r="M98" i="9"/>
  <c r="I98" i="9"/>
  <c r="E98" i="9"/>
  <c r="AB97" i="9"/>
  <c r="AH97" i="9" s="1"/>
  <c r="Y97" i="9"/>
  <c r="U97" i="9"/>
  <c r="Q97" i="9"/>
  <c r="M97" i="9"/>
  <c r="I97" i="9"/>
  <c r="E97" i="9"/>
  <c r="AB96" i="9"/>
  <c r="Y96" i="9"/>
  <c r="U96" i="9"/>
  <c r="Q96" i="9"/>
  <c r="M96" i="9"/>
  <c r="I96" i="9"/>
  <c r="E96" i="9"/>
  <c r="AB95" i="9"/>
  <c r="Y95" i="9"/>
  <c r="U95" i="9"/>
  <c r="Q95" i="9"/>
  <c r="M95" i="9"/>
  <c r="I95" i="9"/>
  <c r="E95" i="9"/>
  <c r="AB94" i="9"/>
  <c r="AH94" i="9" s="1"/>
  <c r="Y94" i="9"/>
  <c r="U94" i="9"/>
  <c r="Q94" i="9"/>
  <c r="M94" i="9"/>
  <c r="I94" i="9"/>
  <c r="E94" i="9"/>
  <c r="AB93" i="9"/>
  <c r="AD93" i="9" s="1"/>
  <c r="Y93" i="9"/>
  <c r="U93" i="9"/>
  <c r="Q93" i="9"/>
  <c r="M93" i="9"/>
  <c r="I93" i="9"/>
  <c r="E93" i="9"/>
  <c r="AB92" i="9"/>
  <c r="AD92" i="9" s="1"/>
  <c r="Y92" i="9"/>
  <c r="U92" i="9"/>
  <c r="Q92" i="9"/>
  <c r="M92" i="9"/>
  <c r="I92" i="9"/>
  <c r="E92" i="9"/>
  <c r="AB91" i="9"/>
  <c r="AH91" i="9" s="1"/>
  <c r="Y91" i="9"/>
  <c r="U91" i="9"/>
  <c r="Q91" i="9"/>
  <c r="M91" i="9"/>
  <c r="I91" i="9"/>
  <c r="E91" i="9"/>
  <c r="AB90" i="9"/>
  <c r="Y90" i="9"/>
  <c r="U90" i="9"/>
  <c r="Q90" i="9"/>
  <c r="M90" i="9"/>
  <c r="I90" i="9"/>
  <c r="E90" i="9"/>
  <c r="AB89" i="9"/>
  <c r="Y89" i="9"/>
  <c r="U89" i="9"/>
  <c r="Q89" i="9"/>
  <c r="M89" i="9"/>
  <c r="I89" i="9"/>
  <c r="E89" i="9"/>
  <c r="AB88" i="9"/>
  <c r="AF88" i="9" s="1"/>
  <c r="Y88" i="9"/>
  <c r="U88" i="9"/>
  <c r="Q88" i="9"/>
  <c r="M88" i="9"/>
  <c r="I88" i="9"/>
  <c r="E88" i="9"/>
  <c r="AB87" i="9"/>
  <c r="Y87" i="9"/>
  <c r="U87" i="9"/>
  <c r="Q87" i="9"/>
  <c r="M87" i="9"/>
  <c r="I87" i="9"/>
  <c r="E87" i="9"/>
  <c r="AB86" i="9"/>
  <c r="Y86" i="9"/>
  <c r="U86" i="9"/>
  <c r="Q86" i="9"/>
  <c r="M86" i="9"/>
  <c r="I86" i="9"/>
  <c r="E86" i="9"/>
  <c r="AB85" i="9"/>
  <c r="AH85" i="9" s="1"/>
  <c r="Y85" i="9"/>
  <c r="U85" i="9"/>
  <c r="Q85" i="9"/>
  <c r="M85" i="9"/>
  <c r="I85" i="9"/>
  <c r="E85" i="9"/>
  <c r="AB84" i="9"/>
  <c r="Y84" i="9"/>
  <c r="U84" i="9"/>
  <c r="Q84" i="9"/>
  <c r="M84" i="9"/>
  <c r="I84" i="9"/>
  <c r="E84" i="9"/>
  <c r="AB83" i="9"/>
  <c r="Y83" i="9"/>
  <c r="U83" i="9"/>
  <c r="Q83" i="9"/>
  <c r="M83" i="9"/>
  <c r="I83" i="9"/>
  <c r="E83" i="9"/>
  <c r="AB82" i="9"/>
  <c r="Y82" i="9"/>
  <c r="U82" i="9"/>
  <c r="Q82" i="9"/>
  <c r="M82" i="9"/>
  <c r="I82" i="9"/>
  <c r="E82" i="9"/>
  <c r="AB81" i="9"/>
  <c r="Y81" i="9"/>
  <c r="U81" i="9"/>
  <c r="Q81" i="9"/>
  <c r="M81" i="9"/>
  <c r="I81" i="9"/>
  <c r="E81" i="9"/>
  <c r="AB80" i="9"/>
  <c r="Y80" i="9"/>
  <c r="U80" i="9"/>
  <c r="Q80" i="9"/>
  <c r="M80" i="9"/>
  <c r="I80" i="9"/>
  <c r="E80" i="9"/>
  <c r="AB79" i="9"/>
  <c r="AH79" i="9" s="1"/>
  <c r="Y79" i="9"/>
  <c r="U79" i="9"/>
  <c r="Q79" i="9"/>
  <c r="M79" i="9"/>
  <c r="I79" i="9"/>
  <c r="E79" i="9"/>
  <c r="AB78" i="9"/>
  <c r="AD78" i="9" s="1"/>
  <c r="Y78" i="9"/>
  <c r="U78" i="9"/>
  <c r="Q78" i="9"/>
  <c r="M78" i="9"/>
  <c r="I78" i="9"/>
  <c r="E78" i="9"/>
  <c r="AB77" i="9"/>
  <c r="Y77" i="9"/>
  <c r="U77" i="9"/>
  <c r="Q77" i="9"/>
  <c r="M77" i="9"/>
  <c r="I77" i="9"/>
  <c r="E77" i="9"/>
  <c r="AB76" i="9"/>
  <c r="AD76" i="9" s="1"/>
  <c r="Y76" i="9"/>
  <c r="U76" i="9"/>
  <c r="Q76" i="9"/>
  <c r="M76" i="9"/>
  <c r="I76" i="9"/>
  <c r="E76" i="9"/>
  <c r="AB75" i="9"/>
  <c r="AF75" i="9" s="1"/>
  <c r="Y75" i="9"/>
  <c r="U75" i="9"/>
  <c r="Q75" i="9"/>
  <c r="M75" i="9"/>
  <c r="I75" i="9"/>
  <c r="E75" i="9"/>
  <c r="AB74" i="9"/>
  <c r="AH74" i="9" s="1"/>
  <c r="Y74" i="9"/>
  <c r="U74" i="9"/>
  <c r="Q74" i="9"/>
  <c r="M74" i="9"/>
  <c r="I74" i="9"/>
  <c r="E74" i="9"/>
  <c r="AB73" i="9"/>
  <c r="Y73" i="9"/>
  <c r="U73" i="9"/>
  <c r="Q73" i="9"/>
  <c r="M73" i="9"/>
  <c r="I73" i="9"/>
  <c r="E73" i="9"/>
  <c r="AB72" i="9"/>
  <c r="AD72" i="9" s="1"/>
  <c r="Y72" i="9"/>
  <c r="U72" i="9"/>
  <c r="Q72" i="9"/>
  <c r="M72" i="9"/>
  <c r="I72" i="9"/>
  <c r="E72" i="9"/>
  <c r="AB71" i="9"/>
  <c r="Y71" i="9"/>
  <c r="U71" i="9"/>
  <c r="Q71" i="9"/>
  <c r="M71" i="9"/>
  <c r="I71" i="9"/>
  <c r="E71" i="9"/>
  <c r="AB70" i="9"/>
  <c r="AH70" i="9" s="1"/>
  <c r="Y70" i="9"/>
  <c r="U70" i="9"/>
  <c r="Q70" i="9"/>
  <c r="M70" i="9"/>
  <c r="I70" i="9"/>
  <c r="E70" i="9"/>
  <c r="AB69" i="9"/>
  <c r="AF69" i="9" s="1"/>
  <c r="Y69" i="9"/>
  <c r="U69" i="9"/>
  <c r="Q69" i="9"/>
  <c r="M69" i="9"/>
  <c r="I69" i="9"/>
  <c r="E69" i="9"/>
  <c r="AB68" i="9"/>
  <c r="AF68" i="9" s="1"/>
  <c r="Y68" i="9"/>
  <c r="U68" i="9"/>
  <c r="Q68" i="9"/>
  <c r="M68" i="9"/>
  <c r="I68" i="9"/>
  <c r="E68" i="9"/>
  <c r="AB67" i="9"/>
  <c r="AF67" i="9" s="1"/>
  <c r="Y67" i="9"/>
  <c r="U67" i="9"/>
  <c r="Q67" i="9"/>
  <c r="M67" i="9"/>
  <c r="I67" i="9"/>
  <c r="E67" i="9"/>
  <c r="AB66" i="9"/>
  <c r="AD66" i="9" s="1"/>
  <c r="Y66" i="9"/>
  <c r="U66" i="9"/>
  <c r="Q66" i="9"/>
  <c r="M66" i="9"/>
  <c r="I66" i="9"/>
  <c r="E66" i="9"/>
  <c r="AB65" i="9"/>
  <c r="AD65" i="9" s="1"/>
  <c r="Y65" i="9"/>
  <c r="U65" i="9"/>
  <c r="Q65" i="9"/>
  <c r="M65" i="9"/>
  <c r="I65" i="9"/>
  <c r="E65" i="9"/>
  <c r="AB64" i="9"/>
  <c r="AD64" i="9" s="1"/>
  <c r="Y64" i="9"/>
  <c r="U64" i="9"/>
  <c r="Q64" i="9"/>
  <c r="M64" i="9"/>
  <c r="I64" i="9"/>
  <c r="E64" i="9"/>
  <c r="AB63" i="9"/>
  <c r="Y63" i="9"/>
  <c r="U63" i="9"/>
  <c r="Q63" i="9"/>
  <c r="M63" i="9"/>
  <c r="I63" i="9"/>
  <c r="E63" i="9"/>
  <c r="AB62" i="9"/>
  <c r="AD62" i="9" s="1"/>
  <c r="Y62" i="9"/>
  <c r="U62" i="9"/>
  <c r="Q62" i="9"/>
  <c r="M62" i="9"/>
  <c r="I62" i="9"/>
  <c r="E62" i="9"/>
  <c r="AB61" i="9"/>
  <c r="Y61" i="9"/>
  <c r="U61" i="9"/>
  <c r="Q61" i="9"/>
  <c r="M61" i="9"/>
  <c r="I61" i="9"/>
  <c r="E61" i="9"/>
  <c r="AB60" i="9"/>
  <c r="AH60" i="9" s="1"/>
  <c r="Y60" i="9"/>
  <c r="U60" i="9"/>
  <c r="Q60" i="9"/>
  <c r="M60" i="9"/>
  <c r="I60" i="9"/>
  <c r="E60" i="9"/>
  <c r="AB59" i="9"/>
  <c r="AD59" i="9" s="1"/>
  <c r="Y59" i="9"/>
  <c r="U59" i="9"/>
  <c r="Q59" i="9"/>
  <c r="M59" i="9"/>
  <c r="I59" i="9"/>
  <c r="E59" i="9"/>
  <c r="AB58" i="9"/>
  <c r="AH58" i="9" s="1"/>
  <c r="Y58" i="9"/>
  <c r="U58" i="9"/>
  <c r="Q58" i="9"/>
  <c r="M58" i="9"/>
  <c r="I58" i="9"/>
  <c r="E58" i="9"/>
  <c r="AB57" i="9"/>
  <c r="AF57" i="9" s="1"/>
  <c r="Y57" i="9"/>
  <c r="U57" i="9"/>
  <c r="Q57" i="9"/>
  <c r="M57" i="9"/>
  <c r="I57" i="9"/>
  <c r="E57" i="9"/>
  <c r="AB56" i="9"/>
  <c r="AD56" i="9" s="1"/>
  <c r="Y56" i="9"/>
  <c r="U56" i="9"/>
  <c r="Q56" i="9"/>
  <c r="M56" i="9"/>
  <c r="I56" i="9"/>
  <c r="E56" i="9"/>
  <c r="AB55" i="9"/>
  <c r="AD55" i="9" s="1"/>
  <c r="Y55" i="9"/>
  <c r="U55" i="9"/>
  <c r="Q55" i="9"/>
  <c r="M55" i="9"/>
  <c r="I55" i="9"/>
  <c r="E55" i="9"/>
  <c r="AB54" i="9"/>
  <c r="AD54" i="9" s="1"/>
  <c r="Y54" i="9"/>
  <c r="U54" i="9"/>
  <c r="Q54" i="9"/>
  <c r="M54" i="9"/>
  <c r="I54" i="9"/>
  <c r="E54" i="9"/>
  <c r="AL45" i="9"/>
  <c r="AJ45" i="9"/>
  <c r="AI45" i="9"/>
  <c r="AG45" i="9"/>
  <c r="AE45" i="9"/>
  <c r="AC45" i="9"/>
  <c r="X45" i="9"/>
  <c r="T45" i="9"/>
  <c r="P45" i="9"/>
  <c r="L45" i="9"/>
  <c r="H45" i="9"/>
  <c r="D45" i="9"/>
  <c r="A45" i="9"/>
  <c r="AB44" i="9"/>
  <c r="AH44" i="9" s="1"/>
  <c r="Y44" i="9"/>
  <c r="U44" i="9"/>
  <c r="Q44" i="9"/>
  <c r="M44" i="9"/>
  <c r="I44" i="9"/>
  <c r="E44" i="9"/>
  <c r="AB43" i="9"/>
  <c r="AH43" i="9" s="1"/>
  <c r="Y43" i="9"/>
  <c r="U43" i="9"/>
  <c r="Q43" i="9"/>
  <c r="M43" i="9"/>
  <c r="I43" i="9"/>
  <c r="E43" i="9"/>
  <c r="AB42" i="9"/>
  <c r="Y42" i="9"/>
  <c r="U42" i="9"/>
  <c r="Q42" i="9"/>
  <c r="M42" i="9"/>
  <c r="I42" i="9"/>
  <c r="E42" i="9"/>
  <c r="AB41" i="9"/>
  <c r="AD41" i="9" s="1"/>
  <c r="Y41" i="9"/>
  <c r="U41" i="9"/>
  <c r="Q41" i="9"/>
  <c r="M41" i="9"/>
  <c r="I41" i="9"/>
  <c r="E41" i="9"/>
  <c r="AB40" i="9"/>
  <c r="AF40" i="9" s="1"/>
  <c r="Y40" i="9"/>
  <c r="U40" i="9"/>
  <c r="Q40" i="9"/>
  <c r="M40" i="9"/>
  <c r="I40" i="9"/>
  <c r="E40" i="9"/>
  <c r="AB39" i="9"/>
  <c r="AH39" i="9" s="1"/>
  <c r="Y39" i="9"/>
  <c r="U39" i="9"/>
  <c r="Q39" i="9"/>
  <c r="M39" i="9"/>
  <c r="I39" i="9"/>
  <c r="E39" i="9"/>
  <c r="AB38" i="9"/>
  <c r="AD38" i="9" s="1"/>
  <c r="Y38" i="9"/>
  <c r="U38" i="9"/>
  <c r="Q38" i="9"/>
  <c r="M38" i="9"/>
  <c r="I38" i="9"/>
  <c r="E38" i="9"/>
  <c r="AB37" i="9"/>
  <c r="AD37" i="9" s="1"/>
  <c r="Y37" i="9"/>
  <c r="U37" i="9"/>
  <c r="Q37" i="9"/>
  <c r="M37" i="9"/>
  <c r="I37" i="9"/>
  <c r="E37" i="9"/>
  <c r="AB36" i="9"/>
  <c r="AF36" i="9" s="1"/>
  <c r="Y36" i="9"/>
  <c r="U36" i="9"/>
  <c r="Q36" i="9"/>
  <c r="M36" i="9"/>
  <c r="I36" i="9"/>
  <c r="E36" i="9"/>
  <c r="AB35" i="9"/>
  <c r="AH35" i="9" s="1"/>
  <c r="Y35" i="9"/>
  <c r="U35" i="9"/>
  <c r="Q35" i="9"/>
  <c r="M35" i="9"/>
  <c r="I35" i="9"/>
  <c r="E35" i="9"/>
  <c r="AB34" i="9"/>
  <c r="Y34" i="9"/>
  <c r="U34" i="9"/>
  <c r="Q34" i="9"/>
  <c r="M34" i="9"/>
  <c r="I34" i="9"/>
  <c r="E34" i="9"/>
  <c r="AB33" i="9"/>
  <c r="AF33" i="9" s="1"/>
  <c r="Y33" i="9"/>
  <c r="U33" i="9"/>
  <c r="Q33" i="9"/>
  <c r="M33" i="9"/>
  <c r="I33" i="9"/>
  <c r="E33" i="9"/>
  <c r="AB32" i="9"/>
  <c r="AD32" i="9" s="1"/>
  <c r="Y32" i="9"/>
  <c r="U32" i="9"/>
  <c r="Q32" i="9"/>
  <c r="M32" i="9"/>
  <c r="I32" i="9"/>
  <c r="E32" i="9"/>
  <c r="AB31" i="9"/>
  <c r="AD31" i="9" s="1"/>
  <c r="Y31" i="9"/>
  <c r="U31" i="9"/>
  <c r="Q31" i="9"/>
  <c r="M31" i="9"/>
  <c r="I31" i="9"/>
  <c r="E31" i="9"/>
  <c r="AB30" i="9"/>
  <c r="Y30" i="9"/>
  <c r="U30" i="9"/>
  <c r="Q30" i="9"/>
  <c r="M30" i="9"/>
  <c r="I30" i="9"/>
  <c r="E30" i="9"/>
  <c r="AB29" i="9"/>
  <c r="Y29" i="9"/>
  <c r="U29" i="9"/>
  <c r="Q29" i="9"/>
  <c r="M29" i="9"/>
  <c r="I29" i="9"/>
  <c r="E29" i="9"/>
  <c r="AB28" i="9"/>
  <c r="Y28" i="9"/>
  <c r="U28" i="9"/>
  <c r="Q28" i="9"/>
  <c r="M28" i="9"/>
  <c r="I28" i="9"/>
  <c r="E28" i="9"/>
  <c r="AB27" i="9"/>
  <c r="Y27" i="9"/>
  <c r="U27" i="9"/>
  <c r="Q27" i="9"/>
  <c r="M27" i="9"/>
  <c r="I27" i="9"/>
  <c r="E27" i="9"/>
  <c r="AB26" i="9"/>
  <c r="AF26" i="9" s="1"/>
  <c r="Y26" i="9"/>
  <c r="U26" i="9"/>
  <c r="Q26" i="9"/>
  <c r="M26" i="9"/>
  <c r="I26" i="9"/>
  <c r="E26" i="9"/>
  <c r="AB25" i="9"/>
  <c r="AH25" i="9" s="1"/>
  <c r="Y25" i="9"/>
  <c r="U25" i="9"/>
  <c r="Q25" i="9"/>
  <c r="M25" i="9"/>
  <c r="I25" i="9"/>
  <c r="E25" i="9"/>
  <c r="AB24" i="9"/>
  <c r="AD24" i="9" s="1"/>
  <c r="Y24" i="9"/>
  <c r="U24" i="9"/>
  <c r="Q24" i="9"/>
  <c r="M24" i="9"/>
  <c r="I24" i="9"/>
  <c r="E24" i="9"/>
  <c r="AB23" i="9"/>
  <c r="Y23" i="9"/>
  <c r="U23" i="9"/>
  <c r="Q23" i="9"/>
  <c r="M23" i="9"/>
  <c r="I23" i="9"/>
  <c r="E23" i="9"/>
  <c r="AB22" i="9"/>
  <c r="AD22" i="9" s="1"/>
  <c r="Y22" i="9"/>
  <c r="U22" i="9"/>
  <c r="Q22" i="9"/>
  <c r="M22" i="9"/>
  <c r="I22" i="9"/>
  <c r="E22" i="9"/>
  <c r="AB21" i="9"/>
  <c r="AH21" i="9" s="1"/>
  <c r="Y21" i="9"/>
  <c r="U21" i="9"/>
  <c r="Q21" i="9"/>
  <c r="M21" i="9"/>
  <c r="I21" i="9"/>
  <c r="E21" i="9"/>
  <c r="AB20" i="9"/>
  <c r="AD20" i="9" s="1"/>
  <c r="Y20" i="9"/>
  <c r="U20" i="9"/>
  <c r="Q20" i="9"/>
  <c r="M20" i="9"/>
  <c r="I20" i="9"/>
  <c r="E20" i="9"/>
  <c r="AB19" i="9"/>
  <c r="Y19" i="9"/>
  <c r="U19" i="9"/>
  <c r="Q19" i="9"/>
  <c r="M19" i="9"/>
  <c r="I19" i="9"/>
  <c r="E19" i="9"/>
  <c r="AB18" i="9"/>
  <c r="AD18" i="9" s="1"/>
  <c r="Y18" i="9"/>
  <c r="U18" i="9"/>
  <c r="Q18" i="9"/>
  <c r="M18" i="9"/>
  <c r="I18" i="9"/>
  <c r="E18" i="9"/>
  <c r="AB17" i="9"/>
  <c r="AH17" i="9" s="1"/>
  <c r="Y17" i="9"/>
  <c r="U17" i="9"/>
  <c r="Q17" i="9"/>
  <c r="M17" i="9"/>
  <c r="I17" i="9"/>
  <c r="E17" i="9"/>
  <c r="AB16" i="9"/>
  <c r="AF16" i="9" s="1"/>
  <c r="Y16" i="9"/>
  <c r="U16" i="9"/>
  <c r="Q16" i="9"/>
  <c r="M16" i="9"/>
  <c r="I16" i="9"/>
  <c r="E16" i="9"/>
  <c r="AB15" i="9"/>
  <c r="AF15" i="9" s="1"/>
  <c r="Y15" i="9"/>
  <c r="U15" i="9"/>
  <c r="Q15" i="9"/>
  <c r="M15" i="9"/>
  <c r="I15" i="9"/>
  <c r="E15" i="9"/>
  <c r="AB14" i="9"/>
  <c r="AH14" i="9" s="1"/>
  <c r="Y14" i="9"/>
  <c r="U14" i="9"/>
  <c r="Q14" i="9"/>
  <c r="M14" i="9"/>
  <c r="I14" i="9"/>
  <c r="E14" i="9"/>
  <c r="AB13" i="9"/>
  <c r="AH13" i="9" s="1"/>
  <c r="Y13" i="9"/>
  <c r="U13" i="9"/>
  <c r="Q13" i="9"/>
  <c r="M13" i="9"/>
  <c r="I13" i="9"/>
  <c r="E13" i="9"/>
  <c r="AB12" i="9"/>
  <c r="AH12" i="9" s="1"/>
  <c r="Y12" i="9"/>
  <c r="U12" i="9"/>
  <c r="Q12" i="9"/>
  <c r="M12" i="9"/>
  <c r="I12" i="9"/>
  <c r="E12" i="9"/>
  <c r="AB11" i="9"/>
  <c r="AD11" i="9" s="1"/>
  <c r="Y11" i="9"/>
  <c r="U11" i="9"/>
  <c r="Q11" i="9"/>
  <c r="M11" i="9"/>
  <c r="I11" i="9"/>
  <c r="E11" i="9"/>
  <c r="AB10" i="9"/>
  <c r="AD10" i="9" s="1"/>
  <c r="Y10" i="9"/>
  <c r="U10" i="9"/>
  <c r="Q10" i="9"/>
  <c r="M10" i="9"/>
  <c r="I10" i="9"/>
  <c r="E10" i="9"/>
  <c r="AB9" i="9"/>
  <c r="AD9" i="9" s="1"/>
  <c r="Y9" i="9"/>
  <c r="U9" i="9"/>
  <c r="Q9" i="9"/>
  <c r="M9" i="9"/>
  <c r="I9" i="9"/>
  <c r="E9" i="9"/>
  <c r="AB8" i="9"/>
  <c r="AH8" i="9" s="1"/>
  <c r="Y8" i="9"/>
  <c r="U8" i="9"/>
  <c r="Q8" i="9"/>
  <c r="M8" i="9"/>
  <c r="I8" i="9"/>
  <c r="E8" i="9"/>
  <c r="AB7" i="9"/>
  <c r="AD7" i="9" s="1"/>
  <c r="Y7" i="9"/>
  <c r="U7" i="9"/>
  <c r="Q7" i="9"/>
  <c r="M7" i="9"/>
  <c r="I7" i="9"/>
  <c r="E7" i="9"/>
  <c r="A197" i="9" l="1"/>
  <c r="H197" i="9"/>
  <c r="L197" i="9"/>
  <c r="P197" i="9"/>
  <c r="T197" i="9"/>
  <c r="Y195" i="9"/>
  <c r="X197" i="9"/>
  <c r="AC197" i="9"/>
  <c r="AE197" i="9"/>
  <c r="AG197" i="9"/>
  <c r="AI197" i="9"/>
  <c r="AJ197" i="9"/>
  <c r="D197" i="9"/>
  <c r="AL197" i="9"/>
  <c r="Q149" i="9"/>
  <c r="S109" i="9" s="1"/>
  <c r="AD139" i="9"/>
  <c r="AH64" i="9"/>
  <c r="AH37" i="9"/>
  <c r="AH117" i="9"/>
  <c r="AH76" i="9"/>
  <c r="AF139" i="9"/>
  <c r="AF78" i="9"/>
  <c r="AF37" i="9"/>
  <c r="AH78" i="9"/>
  <c r="AF76" i="9"/>
  <c r="I149" i="9"/>
  <c r="K109" i="9" s="1"/>
  <c r="AF101" i="9"/>
  <c r="AH68" i="9"/>
  <c r="AH125" i="9"/>
  <c r="AD146" i="9"/>
  <c r="AH56" i="9"/>
  <c r="AH7" i="9"/>
  <c r="AH146" i="9"/>
  <c r="AF7" i="9"/>
  <c r="AF64" i="9"/>
  <c r="AH115" i="9"/>
  <c r="AH22" i="9"/>
  <c r="AH110" i="9"/>
  <c r="AD135" i="9"/>
  <c r="AH101" i="9"/>
  <c r="AH111" i="9"/>
  <c r="AF135" i="9"/>
  <c r="AF117" i="9"/>
  <c r="AF110" i="9"/>
  <c r="AB45" i="9"/>
  <c r="AD45" i="9" s="1"/>
  <c r="AH69" i="9"/>
  <c r="E149" i="9"/>
  <c r="G144" i="9" s="1"/>
  <c r="AF20" i="9"/>
  <c r="AD23" i="9"/>
  <c r="AF23" i="9"/>
  <c r="AH23" i="9"/>
  <c r="AH19" i="9"/>
  <c r="AF19" i="9"/>
  <c r="AH67" i="9"/>
  <c r="AH31" i="9"/>
  <c r="AD63" i="9"/>
  <c r="AH63" i="9"/>
  <c r="AF116" i="9"/>
  <c r="AH116" i="9"/>
  <c r="AH147" i="9"/>
  <c r="AH20" i="9"/>
  <c r="AH38" i="9"/>
  <c r="AF38" i="9"/>
  <c r="AD147" i="9"/>
  <c r="AF31" i="9"/>
  <c r="AN45" i="9"/>
  <c r="AF63" i="9"/>
  <c r="M45" i="9"/>
  <c r="O24" i="9" s="1"/>
  <c r="AH109" i="9"/>
  <c r="AF109" i="9"/>
  <c r="AD109" i="9"/>
  <c r="U45" i="9"/>
  <c r="W43" i="9" s="1"/>
  <c r="AF24" i="9"/>
  <c r="AH133" i="9"/>
  <c r="AF133" i="9"/>
  <c r="AH24" i="9"/>
  <c r="AD84" i="9"/>
  <c r="AH84" i="9"/>
  <c r="AF105" i="9"/>
  <c r="AD133" i="9"/>
  <c r="AF56" i="9"/>
  <c r="AF84" i="9"/>
  <c r="AH105" i="9"/>
  <c r="AF59" i="9"/>
  <c r="AD108" i="9"/>
  <c r="AH55" i="9"/>
  <c r="AH66" i="9"/>
  <c r="AF93" i="9"/>
  <c r="AH93" i="9"/>
  <c r="AD145" i="9"/>
  <c r="AD26" i="9"/>
  <c r="AH36" i="9"/>
  <c r="AF54" i="9"/>
  <c r="AF58" i="9"/>
  <c r="AH89" i="9"/>
  <c r="AD89" i="9"/>
  <c r="AD99" i="9"/>
  <c r="AH103" i="9"/>
  <c r="AF107" i="9"/>
  <c r="AH145" i="9"/>
  <c r="AH124" i="9"/>
  <c r="AF124" i="9"/>
  <c r="AF144" i="9"/>
  <c r="AD124" i="9"/>
  <c r="AH144" i="9"/>
  <c r="AF11" i="9"/>
  <c r="AD21" i="9"/>
  <c r="AD25" i="9"/>
  <c r="AF72" i="9"/>
  <c r="AD82" i="9"/>
  <c r="AF82" i="9"/>
  <c r="AD127" i="9"/>
  <c r="AH134" i="9"/>
  <c r="AH11" i="9"/>
  <c r="AF21" i="9"/>
  <c r="AF25" i="9"/>
  <c r="AH32" i="9"/>
  <c r="AH72" i="9"/>
  <c r="AD75" i="9"/>
  <c r="AD98" i="9"/>
  <c r="AF17" i="9"/>
  <c r="AD68" i="9"/>
  <c r="AH75" i="9"/>
  <c r="AF98" i="9"/>
  <c r="AH127" i="9"/>
  <c r="AH27" i="9"/>
  <c r="AF27" i="9"/>
  <c r="AD27" i="9"/>
  <c r="AH87" i="9"/>
  <c r="AF87" i="9"/>
  <c r="AD87" i="9"/>
  <c r="AD100" i="9"/>
  <c r="AH100" i="9"/>
  <c r="AF104" i="9"/>
  <c r="AF55" i="9"/>
  <c r="AH59" i="9"/>
  <c r="AF62" i="9"/>
  <c r="AF66" i="9"/>
  <c r="AD70" i="9"/>
  <c r="AH104" i="9"/>
  <c r="AF108" i="9"/>
  <c r="AH112" i="9"/>
  <c r="AF112" i="9"/>
  <c r="AH62" i="9"/>
  <c r="AF70" i="9"/>
  <c r="AH33" i="9"/>
  <c r="AD36" i="9"/>
  <c r="AD58" i="9"/>
  <c r="AF103" i="9"/>
  <c r="AD107" i="9"/>
  <c r="AD128" i="9"/>
  <c r="AH128" i="9"/>
  <c r="AH26" i="9"/>
  <c r="AH54" i="9"/>
  <c r="AF89" i="9"/>
  <c r="AF99" i="9"/>
  <c r="AF39" i="9"/>
  <c r="AN149" i="9"/>
  <c r="AF134" i="9"/>
  <c r="AF32" i="9"/>
  <c r="AD17" i="9"/>
  <c r="AH82" i="9"/>
  <c r="AF102" i="9"/>
  <c r="AD137" i="9"/>
  <c r="AD44" i="9"/>
  <c r="AH57" i="9"/>
  <c r="AF65" i="9"/>
  <c r="AD97" i="9"/>
  <c r="AH102" i="9"/>
  <c r="AF137" i="9"/>
  <c r="AF44" i="9"/>
  <c r="AH65" i="9"/>
  <c r="AD69" i="9"/>
  <c r="AF97" i="9"/>
  <c r="AH106" i="9"/>
  <c r="AD111" i="9"/>
  <c r="AD115" i="9"/>
  <c r="AF22" i="9"/>
  <c r="AD125" i="9"/>
  <c r="AF148" i="9"/>
  <c r="AH80" i="9"/>
  <c r="AF80" i="9"/>
  <c r="AD80" i="9"/>
  <c r="AH30" i="9"/>
  <c r="AD30" i="9"/>
  <c r="AH9" i="9"/>
  <c r="AF9" i="9"/>
  <c r="AH42" i="9"/>
  <c r="AF42" i="9"/>
  <c r="AD42" i="9"/>
  <c r="AH61" i="9"/>
  <c r="AF61" i="9"/>
  <c r="AD61" i="9"/>
  <c r="AF30" i="9"/>
  <c r="AD123" i="9"/>
  <c r="AH132" i="9"/>
  <c r="AF132" i="9"/>
  <c r="AD132" i="9"/>
  <c r="AD8" i="9"/>
  <c r="AM45" i="9"/>
  <c r="AH95" i="9"/>
  <c r="AF95" i="9"/>
  <c r="AF123" i="9"/>
  <c r="U149" i="9"/>
  <c r="AF8" i="9"/>
  <c r="AD95" i="9"/>
  <c r="AF136" i="9"/>
  <c r="AH136" i="9"/>
  <c r="AD136" i="9"/>
  <c r="AH29" i="9"/>
  <c r="AF29" i="9"/>
  <c r="AD29" i="9"/>
  <c r="AD79" i="9"/>
  <c r="AF79" i="9"/>
  <c r="AH83" i="9"/>
  <c r="AF83" i="9"/>
  <c r="AD83" i="9"/>
  <c r="AD122" i="9"/>
  <c r="AF122" i="9"/>
  <c r="AD74" i="9"/>
  <c r="AF74" i="9"/>
  <c r="AD90" i="9"/>
  <c r="AH90" i="9"/>
  <c r="AM149" i="9"/>
  <c r="AF90" i="9"/>
  <c r="AH121" i="9"/>
  <c r="AF121" i="9"/>
  <c r="AD121" i="9"/>
  <c r="AO149" i="9"/>
  <c r="AF73" i="9"/>
  <c r="AH73" i="9"/>
  <c r="AD142" i="9"/>
  <c r="AD73" i="9"/>
  <c r="AF142" i="9"/>
  <c r="AD138" i="9"/>
  <c r="AM195" i="9"/>
  <c r="AD35" i="9"/>
  <c r="AF138" i="9"/>
  <c r="AF10" i="9"/>
  <c r="AO45" i="9"/>
  <c r="AF35" i="9"/>
  <c r="AD43" i="9"/>
  <c r="AH10" i="9"/>
  <c r="AF43" i="9"/>
  <c r="AP195" i="9"/>
  <c r="AB195" i="9"/>
  <c r="E45" i="9"/>
  <c r="AD88" i="9"/>
  <c r="AH34" i="9"/>
  <c r="AF34" i="9"/>
  <c r="AD34" i="9"/>
  <c r="AF77" i="9"/>
  <c r="AH77" i="9"/>
  <c r="AD77" i="9"/>
  <c r="AH88" i="9"/>
  <c r="AF120" i="9"/>
  <c r="AR195" i="9"/>
  <c r="AD14" i="9"/>
  <c r="AD15" i="9"/>
  <c r="AH16" i="9"/>
  <c r="AD129" i="9"/>
  <c r="AF141" i="9"/>
  <c r="AF14" i="9"/>
  <c r="AD13" i="9"/>
  <c r="AH15" i="9"/>
  <c r="AF13" i="9"/>
  <c r="AH71" i="9"/>
  <c r="AF71" i="9"/>
  <c r="AD71" i="9"/>
  <c r="AF86" i="9"/>
  <c r="AH86" i="9"/>
  <c r="AF92" i="9"/>
  <c r="AD12" i="9"/>
  <c r="AD86" i="9"/>
  <c r="AD91" i="9"/>
  <c r="AH92" i="9"/>
  <c r="AH118" i="9"/>
  <c r="AF118" i="9"/>
  <c r="AD118" i="9"/>
  <c r="AQ195" i="9"/>
  <c r="AF12" i="9"/>
  <c r="AD39" i="9"/>
  <c r="AH81" i="9"/>
  <c r="AF81" i="9"/>
  <c r="AD81" i="9"/>
  <c r="AF91" i="9"/>
  <c r="AF96" i="9"/>
  <c r="AH96" i="9"/>
  <c r="AD96" i="9"/>
  <c r="AD130" i="9"/>
  <c r="AH130" i="9"/>
  <c r="AP45" i="9"/>
  <c r="AD16" i="9"/>
  <c r="AH18" i="9"/>
  <c r="AF18" i="9"/>
  <c r="AH28" i="9"/>
  <c r="AD28" i="9"/>
  <c r="AF28" i="9"/>
  <c r="AH120" i="9"/>
  <c r="AD141" i="9"/>
  <c r="AQ45" i="9"/>
  <c r="AH40" i="9"/>
  <c r="AD40" i="9"/>
  <c r="AF129" i="9"/>
  <c r="AR45" i="9"/>
  <c r="AH119" i="9"/>
  <c r="AF119" i="9"/>
  <c r="AD119" i="9"/>
  <c r="AP149" i="9"/>
  <c r="AQ149" i="9"/>
  <c r="Q45" i="9"/>
  <c r="AD85" i="9"/>
  <c r="AD33" i="9"/>
  <c r="AR149" i="9"/>
  <c r="Y149" i="9" s="1"/>
  <c r="AF85" i="9"/>
  <c r="AD94" i="9"/>
  <c r="AD143" i="9"/>
  <c r="AF94" i="9"/>
  <c r="AH143" i="9"/>
  <c r="AF41" i="9"/>
  <c r="AD60" i="9"/>
  <c r="AF140" i="9"/>
  <c r="AH41" i="9"/>
  <c r="AF60" i="9"/>
  <c r="AF126" i="9"/>
  <c r="AD126" i="9"/>
  <c r="AH131" i="9"/>
  <c r="AF131" i="9"/>
  <c r="AH140" i="9"/>
  <c r="AD148" i="9"/>
  <c r="AB149" i="9"/>
  <c r="AN195" i="9"/>
  <c r="AD19" i="9"/>
  <c r="I45" i="9"/>
  <c r="AD57" i="9"/>
  <c r="AD106" i="9"/>
  <c r="AH114" i="9"/>
  <c r="AF114" i="9"/>
  <c r="AD114" i="9"/>
  <c r="M149" i="9"/>
  <c r="AO195" i="9"/>
  <c r="AH113" i="9"/>
  <c r="AF113" i="9"/>
  <c r="AD67" i="9"/>
  <c r="AD116" i="9"/>
  <c r="AA195" i="9" l="1"/>
  <c r="AB197" i="9"/>
  <c r="I195" i="9"/>
  <c r="AN197" i="9"/>
  <c r="I197" i="9" s="1"/>
  <c r="AR197" i="9"/>
  <c r="Y197" i="9" s="1"/>
  <c r="U195" i="9"/>
  <c r="AQ197" i="9"/>
  <c r="Q195" i="9"/>
  <c r="AP197" i="9"/>
  <c r="Q197" i="9" s="1"/>
  <c r="M195" i="9"/>
  <c r="AO197" i="9"/>
  <c r="M197" i="9" s="1"/>
  <c r="U197" i="9"/>
  <c r="E195" i="9"/>
  <c r="AM197" i="9"/>
  <c r="E197" i="9" s="1"/>
  <c r="S105" i="9"/>
  <c r="S62" i="9"/>
  <c r="S68" i="9"/>
  <c r="S83" i="9"/>
  <c r="S122" i="9"/>
  <c r="S69" i="9"/>
  <c r="S148" i="9"/>
  <c r="S60" i="9"/>
  <c r="S80" i="9"/>
  <c r="S56" i="9"/>
  <c r="S139" i="9"/>
  <c r="S82" i="9"/>
  <c r="S126" i="9"/>
  <c r="S143" i="9"/>
  <c r="S133" i="9"/>
  <c r="S95" i="9"/>
  <c r="S76" i="9"/>
  <c r="S112" i="9"/>
  <c r="S87" i="9"/>
  <c r="S130" i="9"/>
  <c r="S59" i="9"/>
  <c r="S88" i="9"/>
  <c r="S54" i="9"/>
  <c r="S107" i="9"/>
  <c r="S89" i="9"/>
  <c r="S64" i="9"/>
  <c r="S135" i="9"/>
  <c r="S96" i="9"/>
  <c r="S74" i="9"/>
  <c r="S124" i="9"/>
  <c r="S78" i="9"/>
  <c r="S84" i="9"/>
  <c r="S127" i="9"/>
  <c r="S145" i="9"/>
  <c r="S70" i="9"/>
  <c r="S100" i="9"/>
  <c r="S58" i="9"/>
  <c r="S131" i="9"/>
  <c r="S121" i="9"/>
  <c r="S117" i="9"/>
  <c r="S72" i="9"/>
  <c r="S101" i="9"/>
  <c r="S115" i="9"/>
  <c r="S129" i="9"/>
  <c r="S136" i="9"/>
  <c r="S97" i="9"/>
  <c r="S73" i="9"/>
  <c r="S119" i="9"/>
  <c r="S110" i="9"/>
  <c r="S132" i="9"/>
  <c r="S104" i="9"/>
  <c r="S79" i="9"/>
  <c r="S120" i="9"/>
  <c r="S86" i="9"/>
  <c r="S93" i="9"/>
  <c r="S90" i="9"/>
  <c r="S103" i="9"/>
  <c r="S106" i="9"/>
  <c r="S114" i="9"/>
  <c r="S91" i="9"/>
  <c r="S113" i="9"/>
  <c r="S128" i="9"/>
  <c r="S63" i="9"/>
  <c r="S142" i="9"/>
  <c r="S123" i="9"/>
  <c r="S98" i="9"/>
  <c r="S92" i="9"/>
  <c r="S55" i="9"/>
  <c r="S125" i="9"/>
  <c r="S134" i="9"/>
  <c r="S77" i="9"/>
  <c r="S71" i="9"/>
  <c r="S138" i="9"/>
  <c r="S94" i="9"/>
  <c r="S66" i="9"/>
  <c r="S81" i="9"/>
  <c r="S146" i="9"/>
  <c r="S137" i="9"/>
  <c r="S75" i="9"/>
  <c r="S57" i="9"/>
  <c r="S144" i="9"/>
  <c r="S99" i="9"/>
  <c r="S65" i="9"/>
  <c r="S147" i="9"/>
  <c r="S140" i="9"/>
  <c r="S85" i="9"/>
  <c r="S118" i="9"/>
  <c r="S67" i="9"/>
  <c r="S149" i="9"/>
  <c r="S61" i="9"/>
  <c r="S141" i="9"/>
  <c r="S102" i="9"/>
  <c r="S116" i="9"/>
  <c r="S111" i="9"/>
  <c r="S108" i="9"/>
  <c r="K64" i="9"/>
  <c r="G106" i="9"/>
  <c r="G116" i="9"/>
  <c r="G126" i="9"/>
  <c r="K116" i="9"/>
  <c r="G145" i="9"/>
  <c r="G131" i="9"/>
  <c r="G105" i="9"/>
  <c r="K111" i="9"/>
  <c r="G118" i="9"/>
  <c r="G122" i="9"/>
  <c r="G72" i="9"/>
  <c r="G101" i="9"/>
  <c r="G132" i="9"/>
  <c r="G63" i="9"/>
  <c r="K112" i="9"/>
  <c r="G99" i="9"/>
  <c r="G93" i="9"/>
  <c r="K123" i="9"/>
  <c r="K125" i="9"/>
  <c r="G137" i="9"/>
  <c r="G71" i="9"/>
  <c r="K135" i="9"/>
  <c r="G57" i="9"/>
  <c r="O25" i="9"/>
  <c r="G138" i="9"/>
  <c r="G67" i="9"/>
  <c r="G62" i="9"/>
  <c r="G84" i="9"/>
  <c r="G80" i="9"/>
  <c r="G56" i="9"/>
  <c r="G65" i="9"/>
  <c r="G102" i="9"/>
  <c r="G136" i="9"/>
  <c r="G146" i="9"/>
  <c r="G114" i="9"/>
  <c r="G140" i="9"/>
  <c r="K73" i="9"/>
  <c r="O35" i="9"/>
  <c r="K143" i="9"/>
  <c r="G100" i="9"/>
  <c r="G77" i="9"/>
  <c r="G86" i="9"/>
  <c r="K145" i="9"/>
  <c r="K129" i="9"/>
  <c r="K97" i="9"/>
  <c r="K82" i="9"/>
  <c r="K83" i="9"/>
  <c r="K85" i="9"/>
  <c r="K130" i="9"/>
  <c r="K102" i="9"/>
  <c r="K93" i="9"/>
  <c r="O16" i="9"/>
  <c r="K94" i="9"/>
  <c r="K138" i="9"/>
  <c r="G96" i="9"/>
  <c r="K72" i="9"/>
  <c r="K86" i="9"/>
  <c r="K131" i="9"/>
  <c r="K81" i="9"/>
  <c r="K92" i="9"/>
  <c r="K66" i="9"/>
  <c r="K91" i="9"/>
  <c r="K113" i="9"/>
  <c r="K87" i="9"/>
  <c r="K58" i="9"/>
  <c r="K104" i="9"/>
  <c r="G98" i="9"/>
  <c r="K74" i="9"/>
  <c r="K122" i="9"/>
  <c r="G109" i="9"/>
  <c r="O34" i="9"/>
  <c r="K99" i="9"/>
  <c r="K140" i="9"/>
  <c r="G129" i="9"/>
  <c r="K137" i="9"/>
  <c r="K144" i="9"/>
  <c r="K56" i="9"/>
  <c r="K76" i="9"/>
  <c r="O44" i="9"/>
  <c r="K61" i="9"/>
  <c r="K106" i="9"/>
  <c r="K132" i="9"/>
  <c r="K139" i="9"/>
  <c r="K57" i="9"/>
  <c r="K147" i="9"/>
  <c r="K59" i="9"/>
  <c r="W35" i="9"/>
  <c r="K88" i="9"/>
  <c r="K108" i="9"/>
  <c r="W37" i="9"/>
  <c r="AF45" i="9"/>
  <c r="K146" i="9"/>
  <c r="K67" i="9"/>
  <c r="K89" i="9"/>
  <c r="K90" i="9"/>
  <c r="K133" i="9"/>
  <c r="K107" i="9"/>
  <c r="O21" i="9"/>
  <c r="K110" i="9"/>
  <c r="K126" i="9"/>
  <c r="K124" i="9"/>
  <c r="W29" i="9"/>
  <c r="AH45" i="9"/>
  <c r="K68" i="9"/>
  <c r="K103" i="9"/>
  <c r="K71" i="9"/>
  <c r="K80" i="9"/>
  <c r="K60" i="9"/>
  <c r="K148" i="9"/>
  <c r="K96" i="9"/>
  <c r="W10" i="9"/>
  <c r="K141" i="9"/>
  <c r="K65" i="9"/>
  <c r="K84" i="9"/>
  <c r="K127" i="9"/>
  <c r="O23" i="9"/>
  <c r="K79" i="9"/>
  <c r="K120" i="9"/>
  <c r="K98" i="9"/>
  <c r="K142" i="9"/>
  <c r="W12" i="9"/>
  <c r="O36" i="9"/>
  <c r="K118" i="9"/>
  <c r="K117" i="9"/>
  <c r="K95" i="9"/>
  <c r="W32" i="9"/>
  <c r="K101" i="9"/>
  <c r="K70" i="9"/>
  <c r="K63" i="9"/>
  <c r="K136" i="9"/>
  <c r="K114" i="9"/>
  <c r="W34" i="9"/>
  <c r="K62" i="9"/>
  <c r="K77" i="9"/>
  <c r="K100" i="9"/>
  <c r="K69" i="9"/>
  <c r="K128" i="9"/>
  <c r="K121" i="9"/>
  <c r="W36" i="9"/>
  <c r="O7" i="9"/>
  <c r="K119" i="9"/>
  <c r="K134" i="9"/>
  <c r="K105" i="9"/>
  <c r="W42" i="9"/>
  <c r="O22" i="9"/>
  <c r="K75" i="9"/>
  <c r="K78" i="9"/>
  <c r="K149" i="9"/>
  <c r="K115" i="9"/>
  <c r="K54" i="9"/>
  <c r="K55" i="9"/>
  <c r="G85" i="9"/>
  <c r="O33" i="9"/>
  <c r="G121" i="9"/>
  <c r="O9" i="9"/>
  <c r="G117" i="9"/>
  <c r="G81" i="9"/>
  <c r="O39" i="9"/>
  <c r="G66" i="9"/>
  <c r="G79" i="9"/>
  <c r="G104" i="9"/>
  <c r="G147" i="9"/>
  <c r="G87" i="9"/>
  <c r="O38" i="9"/>
  <c r="G149" i="9"/>
  <c r="G73" i="9"/>
  <c r="O15" i="9"/>
  <c r="G111" i="9"/>
  <c r="G143" i="9"/>
  <c r="O10" i="9"/>
  <c r="W44" i="9"/>
  <c r="G112" i="9"/>
  <c r="G95" i="9"/>
  <c r="G58" i="9"/>
  <c r="G75" i="9"/>
  <c r="W41" i="9"/>
  <c r="G139" i="9"/>
  <c r="G54" i="9"/>
  <c r="O8" i="9"/>
  <c r="G92" i="9"/>
  <c r="G74" i="9"/>
  <c r="G64" i="9"/>
  <c r="G125" i="9"/>
  <c r="G141" i="9"/>
  <c r="W11" i="9"/>
  <c r="G115" i="9"/>
  <c r="G78" i="9"/>
  <c r="G120" i="9"/>
  <c r="O12" i="9"/>
  <c r="G130" i="9"/>
  <c r="O37" i="9"/>
  <c r="G94" i="9"/>
  <c r="G68" i="9"/>
  <c r="O42" i="9"/>
  <c r="W16" i="9"/>
  <c r="G60" i="9"/>
  <c r="G135" i="9"/>
  <c r="G89" i="9"/>
  <c r="G83" i="9"/>
  <c r="O30" i="9"/>
  <c r="O31" i="9"/>
  <c r="G123" i="9"/>
  <c r="G97" i="9"/>
  <c r="O32" i="9"/>
  <c r="G107" i="9"/>
  <c r="O17" i="9"/>
  <c r="G124" i="9"/>
  <c r="G70" i="9"/>
  <c r="O11" i="9"/>
  <c r="G61" i="9"/>
  <c r="G69" i="9"/>
  <c r="W31" i="9"/>
  <c r="O13" i="9"/>
  <c r="O41" i="9"/>
  <c r="G59" i="9"/>
  <c r="O27" i="9"/>
  <c r="O18" i="9"/>
  <c r="O43" i="9"/>
  <c r="W28" i="9"/>
  <c r="G82" i="9"/>
  <c r="G133" i="9"/>
  <c r="G108" i="9"/>
  <c r="G88" i="9"/>
  <c r="G119" i="9"/>
  <c r="G113" i="9"/>
  <c r="G148" i="9"/>
  <c r="G142" i="9"/>
  <c r="O40" i="9"/>
  <c r="G103" i="9"/>
  <c r="O19" i="9"/>
  <c r="O14" i="9"/>
  <c r="W7" i="9"/>
  <c r="G90" i="9"/>
  <c r="G134" i="9"/>
  <c r="G127" i="9"/>
  <c r="W18" i="9"/>
  <c r="G91" i="9"/>
  <c r="G55" i="9"/>
  <c r="G76" i="9"/>
  <c r="O20" i="9"/>
  <c r="G110" i="9"/>
  <c r="G128" i="9"/>
  <c r="W22" i="9"/>
  <c r="W14" i="9"/>
  <c r="W25" i="9"/>
  <c r="W20" i="9"/>
  <c r="W15" i="9"/>
  <c r="W21" i="9"/>
  <c r="W27" i="9"/>
  <c r="W45" i="9"/>
  <c r="W24" i="9"/>
  <c r="W8" i="9"/>
  <c r="W30" i="9"/>
  <c r="W17" i="9"/>
  <c r="W9" i="9"/>
  <c r="W19" i="9"/>
  <c r="W33" i="9"/>
  <c r="W38" i="9"/>
  <c r="W23" i="9"/>
  <c r="W39" i="9"/>
  <c r="W13" i="9"/>
  <c r="W26" i="9"/>
  <c r="W40" i="9"/>
  <c r="O45" i="9"/>
  <c r="O26" i="9"/>
  <c r="O28" i="9"/>
  <c r="O29" i="9"/>
  <c r="G37" i="9"/>
  <c r="G27" i="9"/>
  <c r="G45" i="9"/>
  <c r="G36" i="9"/>
  <c r="G26" i="9"/>
  <c r="G16" i="9"/>
  <c r="G14" i="9"/>
  <c r="G13" i="9"/>
  <c r="G12" i="9"/>
  <c r="G11" i="9"/>
  <c r="G34" i="9"/>
  <c r="G35" i="9"/>
  <c r="G25" i="9"/>
  <c r="G41" i="9"/>
  <c r="G42" i="9"/>
  <c r="G29" i="9"/>
  <c r="G20" i="9"/>
  <c r="G10" i="9"/>
  <c r="G22" i="9"/>
  <c r="G21" i="9"/>
  <c r="G7" i="9"/>
  <c r="G43" i="9"/>
  <c r="G44" i="9"/>
  <c r="G39" i="9"/>
  <c r="G8" i="9"/>
  <c r="G30" i="9"/>
  <c r="G23" i="9"/>
  <c r="G9" i="9"/>
  <c r="G31" i="9"/>
  <c r="G24" i="9"/>
  <c r="G38" i="9"/>
  <c r="G32" i="9"/>
  <c r="G33" i="9"/>
  <c r="G18" i="9"/>
  <c r="G17" i="9"/>
  <c r="G19" i="9"/>
  <c r="G40" i="9"/>
  <c r="G15" i="9"/>
  <c r="G28" i="9"/>
  <c r="Y45" i="9"/>
  <c r="AH149" i="9"/>
  <c r="AF149" i="9"/>
  <c r="AD149" i="9"/>
  <c r="AF195" i="9"/>
  <c r="AH195" i="9"/>
  <c r="AD195" i="9"/>
  <c r="O144" i="9"/>
  <c r="O134" i="9"/>
  <c r="O124" i="9"/>
  <c r="O114" i="9"/>
  <c r="O104" i="9"/>
  <c r="O94" i="9"/>
  <c r="O140" i="9"/>
  <c r="O122" i="9"/>
  <c r="O105" i="9"/>
  <c r="O87" i="9"/>
  <c r="O76" i="9"/>
  <c r="O66" i="9"/>
  <c r="O56" i="9"/>
  <c r="O139" i="9"/>
  <c r="O121" i="9"/>
  <c r="O103" i="9"/>
  <c r="O86" i="9"/>
  <c r="O120" i="9"/>
  <c r="O102" i="9"/>
  <c r="O85" i="9"/>
  <c r="O75" i="9"/>
  <c r="O65" i="9"/>
  <c r="O55" i="9"/>
  <c r="O132" i="9"/>
  <c r="O115" i="9"/>
  <c r="O97" i="9"/>
  <c r="O149" i="9"/>
  <c r="O136" i="9"/>
  <c r="O135" i="9"/>
  <c r="O81" i="9"/>
  <c r="O138" i="9"/>
  <c r="O93" i="9"/>
  <c r="O84" i="9"/>
  <c r="O83" i="9"/>
  <c r="O82" i="9"/>
  <c r="O80" i="9"/>
  <c r="O90" i="9"/>
  <c r="O141" i="9"/>
  <c r="O137" i="9"/>
  <c r="O95" i="9"/>
  <c r="O92" i="9"/>
  <c r="O71" i="9"/>
  <c r="O148" i="9"/>
  <c r="O142" i="9"/>
  <c r="O91" i="9"/>
  <c r="O79" i="9"/>
  <c r="O78" i="9"/>
  <c r="O146" i="9"/>
  <c r="O96" i="9"/>
  <c r="O70" i="9"/>
  <c r="O145" i="9"/>
  <c r="O67" i="9"/>
  <c r="O69" i="9"/>
  <c r="O127" i="9"/>
  <c r="O99" i="9"/>
  <c r="O74" i="9"/>
  <c r="O58" i="9"/>
  <c r="O113" i="9"/>
  <c r="O100" i="9"/>
  <c r="O62" i="9"/>
  <c r="O63" i="9"/>
  <c r="O123" i="9"/>
  <c r="O143" i="9"/>
  <c r="O107" i="9"/>
  <c r="O133" i="9"/>
  <c r="O126" i="9"/>
  <c r="O111" i="9"/>
  <c r="O109" i="9"/>
  <c r="O108" i="9"/>
  <c r="O125" i="9"/>
  <c r="O101" i="9"/>
  <c r="O61" i="9"/>
  <c r="O54" i="9"/>
  <c r="O68" i="9"/>
  <c r="O116" i="9"/>
  <c r="O110" i="9"/>
  <c r="O117" i="9"/>
  <c r="O118" i="9"/>
  <c r="O112" i="9"/>
  <c r="O119" i="9"/>
  <c r="O128" i="9"/>
  <c r="O88" i="9"/>
  <c r="O129" i="9"/>
  <c r="O72" i="9"/>
  <c r="O106" i="9"/>
  <c r="O89" i="9"/>
  <c r="O77" i="9"/>
  <c r="O57" i="9"/>
  <c r="O73" i="9"/>
  <c r="O147" i="9"/>
  <c r="O130" i="9"/>
  <c r="O98" i="9"/>
  <c r="O64" i="9"/>
  <c r="O59" i="9"/>
  <c r="O131" i="9"/>
  <c r="O60" i="9"/>
  <c r="AA141" i="9"/>
  <c r="AA131" i="9"/>
  <c r="AA121" i="9"/>
  <c r="AA111" i="9"/>
  <c r="AA101" i="9"/>
  <c r="AA91" i="9"/>
  <c r="AA136" i="9"/>
  <c r="AA83" i="9"/>
  <c r="AA73" i="9"/>
  <c r="AA63" i="9"/>
  <c r="AA135" i="9"/>
  <c r="AA117" i="9"/>
  <c r="AA98" i="9"/>
  <c r="AA134" i="9"/>
  <c r="AA116" i="9"/>
  <c r="AA82" i="9"/>
  <c r="AA72" i="9"/>
  <c r="AA62" i="9"/>
  <c r="AA146" i="9"/>
  <c r="AA90" i="9"/>
  <c r="AA147" i="9"/>
  <c r="AA143" i="9"/>
  <c r="AA78" i="9"/>
  <c r="AA77" i="9"/>
  <c r="AA76" i="9"/>
  <c r="AA75" i="9"/>
  <c r="AA74" i="9"/>
  <c r="AA69" i="9"/>
  <c r="AA60" i="9"/>
  <c r="AA145" i="9"/>
  <c r="AA144" i="9"/>
  <c r="AA99" i="9"/>
  <c r="AA97" i="9"/>
  <c r="AA113" i="9"/>
  <c r="AA112" i="9"/>
  <c r="AA110" i="9"/>
  <c r="AA109" i="9"/>
  <c r="AA100" i="9"/>
  <c r="AA68" i="9"/>
  <c r="AA67" i="9"/>
  <c r="AA66" i="9"/>
  <c r="AA65" i="9"/>
  <c r="AA64" i="9"/>
  <c r="AA59" i="9"/>
  <c r="AA114" i="9"/>
  <c r="AA108" i="9"/>
  <c r="AA106" i="9"/>
  <c r="AA105" i="9"/>
  <c r="AA104" i="9"/>
  <c r="AA103" i="9"/>
  <c r="AA102" i="9"/>
  <c r="AA138" i="9"/>
  <c r="AA130" i="9"/>
  <c r="AA129" i="9"/>
  <c r="AA125" i="9"/>
  <c r="AA88" i="9"/>
  <c r="AA81" i="9"/>
  <c r="AA55" i="9"/>
  <c r="AA148" i="9"/>
  <c r="AA128" i="9"/>
  <c r="AA107" i="9"/>
  <c r="AA149" i="9"/>
  <c r="AA139" i="9"/>
  <c r="AA126" i="9"/>
  <c r="AA56" i="9"/>
  <c r="AA89" i="9"/>
  <c r="AA57" i="9"/>
  <c r="AA142" i="9"/>
  <c r="AA92" i="9"/>
  <c r="AA93" i="9"/>
  <c r="AA84" i="9"/>
  <c r="AA115" i="9"/>
  <c r="AA94" i="9"/>
  <c r="AA80" i="9"/>
  <c r="AA71" i="9"/>
  <c r="AA127" i="9"/>
  <c r="AA120" i="9"/>
  <c r="AA96" i="9"/>
  <c r="AA70" i="9"/>
  <c r="AA140" i="9"/>
  <c r="AA133" i="9"/>
  <c r="AA118" i="9"/>
  <c r="AA86" i="9"/>
  <c r="AA119" i="9"/>
  <c r="AA87" i="9"/>
  <c r="AA58" i="9"/>
  <c r="AA61" i="9"/>
  <c r="AA124" i="9"/>
  <c r="AA137" i="9"/>
  <c r="AA85" i="9"/>
  <c r="AA54" i="9"/>
  <c r="AA122" i="9"/>
  <c r="AA79" i="9"/>
  <c r="AA95" i="9"/>
  <c r="AA132" i="9"/>
  <c r="AA123" i="9"/>
  <c r="K36" i="9"/>
  <c r="K26" i="9"/>
  <c r="K35" i="9"/>
  <c r="K25" i="9"/>
  <c r="K15" i="9"/>
  <c r="K12" i="9"/>
  <c r="K45" i="9"/>
  <c r="K11" i="9"/>
  <c r="K44" i="9"/>
  <c r="K43" i="9"/>
  <c r="K42" i="9"/>
  <c r="K41" i="9"/>
  <c r="K40" i="9"/>
  <c r="K10" i="9"/>
  <c r="K39" i="9"/>
  <c r="K9" i="9"/>
  <c r="K8" i="9"/>
  <c r="K22" i="9"/>
  <c r="K7" i="9"/>
  <c r="K29" i="9"/>
  <c r="K28" i="9"/>
  <c r="K30" i="9"/>
  <c r="K27" i="9"/>
  <c r="K24" i="9"/>
  <c r="K31" i="9"/>
  <c r="K38" i="9"/>
  <c r="K37" i="9"/>
  <c r="K32" i="9"/>
  <c r="K23" i="9"/>
  <c r="K18" i="9"/>
  <c r="K17" i="9"/>
  <c r="K34" i="9"/>
  <c r="K13" i="9"/>
  <c r="K19" i="9"/>
  <c r="K20" i="9"/>
  <c r="K14" i="9"/>
  <c r="K21" i="9"/>
  <c r="K33" i="9"/>
  <c r="K16" i="9"/>
  <c r="W149" i="9"/>
  <c r="W142" i="9"/>
  <c r="W132" i="9"/>
  <c r="W122" i="9"/>
  <c r="W112" i="9"/>
  <c r="W102" i="9"/>
  <c r="W92" i="9"/>
  <c r="W100" i="9"/>
  <c r="W84" i="9"/>
  <c r="W74" i="9"/>
  <c r="W64" i="9"/>
  <c r="W54" i="9"/>
  <c r="W137" i="9"/>
  <c r="W118" i="9"/>
  <c r="W99" i="9"/>
  <c r="W136" i="9"/>
  <c r="W83" i="9"/>
  <c r="W73" i="9"/>
  <c r="W63" i="9"/>
  <c r="W110" i="9"/>
  <c r="W93" i="9"/>
  <c r="W148" i="9"/>
  <c r="W95" i="9"/>
  <c r="W91" i="9"/>
  <c r="W90" i="9"/>
  <c r="W86" i="9"/>
  <c r="W85" i="9"/>
  <c r="W79" i="9"/>
  <c r="W72" i="9"/>
  <c r="W70" i="9"/>
  <c r="W96" i="9"/>
  <c r="W89" i="9"/>
  <c r="W88" i="9"/>
  <c r="W87" i="9"/>
  <c r="W61" i="9"/>
  <c r="W147" i="9"/>
  <c r="W146" i="9"/>
  <c r="W143" i="9"/>
  <c r="W98" i="9"/>
  <c r="W78" i="9"/>
  <c r="W77" i="9"/>
  <c r="W76" i="9"/>
  <c r="W75" i="9"/>
  <c r="W69" i="9"/>
  <c r="W62" i="9"/>
  <c r="W60" i="9"/>
  <c r="W145" i="9"/>
  <c r="W144" i="9"/>
  <c r="W111" i="9"/>
  <c r="W97" i="9"/>
  <c r="W113" i="9"/>
  <c r="W109" i="9"/>
  <c r="W101" i="9"/>
  <c r="W123" i="9"/>
  <c r="W138" i="9"/>
  <c r="W130" i="9"/>
  <c r="W129" i="9"/>
  <c r="W81" i="9"/>
  <c r="W124" i="9"/>
  <c r="W106" i="9"/>
  <c r="W80" i="9"/>
  <c r="W71" i="9"/>
  <c r="W131" i="9"/>
  <c r="W125" i="9"/>
  <c r="W55" i="9"/>
  <c r="W133" i="9"/>
  <c r="W114" i="9"/>
  <c r="W134" i="9"/>
  <c r="W116" i="9"/>
  <c r="W115" i="9"/>
  <c r="W68" i="9"/>
  <c r="W140" i="9"/>
  <c r="W103" i="9"/>
  <c r="W56" i="9"/>
  <c r="W127" i="9"/>
  <c r="W104" i="9"/>
  <c r="W57" i="9"/>
  <c r="W135" i="9"/>
  <c r="W139" i="9"/>
  <c r="W82" i="9"/>
  <c r="W141" i="9"/>
  <c r="W105" i="9"/>
  <c r="W126" i="9"/>
  <c r="W117" i="9"/>
  <c r="W128" i="9"/>
  <c r="W119" i="9"/>
  <c r="W67" i="9"/>
  <c r="W120" i="9"/>
  <c r="W107" i="9"/>
  <c r="W121" i="9"/>
  <c r="W108" i="9"/>
  <c r="W58" i="9"/>
  <c r="W94" i="9"/>
  <c r="W59" i="9"/>
  <c r="W65" i="9"/>
  <c r="W66" i="9"/>
  <c r="S44" i="9"/>
  <c r="S34" i="9"/>
  <c r="S24" i="9"/>
  <c r="S43" i="9"/>
  <c r="S33" i="9"/>
  <c r="S23" i="9"/>
  <c r="S13" i="9"/>
  <c r="S38" i="9"/>
  <c r="S32" i="9"/>
  <c r="S31" i="9"/>
  <c r="S30" i="9"/>
  <c r="S8" i="9"/>
  <c r="S29" i="9"/>
  <c r="S37" i="9"/>
  <c r="S36" i="9"/>
  <c r="S35" i="9"/>
  <c r="S7" i="9"/>
  <c r="S9" i="9"/>
  <c r="S16" i="9"/>
  <c r="S11" i="9"/>
  <c r="S17" i="9"/>
  <c r="S10" i="9"/>
  <c r="S45" i="9"/>
  <c r="S26" i="9"/>
  <c r="S39" i="9"/>
  <c r="S25" i="9"/>
  <c r="S12" i="9"/>
  <c r="S40" i="9"/>
  <c r="S42" i="9"/>
  <c r="S19" i="9"/>
  <c r="S20" i="9"/>
  <c r="S14" i="9"/>
  <c r="S21" i="9"/>
  <c r="S22" i="9"/>
  <c r="S15" i="9"/>
  <c r="S27" i="9"/>
  <c r="S28" i="9"/>
  <c r="S41" i="9"/>
  <c r="S18" i="9"/>
  <c r="K195" i="9" l="1"/>
  <c r="O195" i="9"/>
  <c r="W195" i="9"/>
  <c r="G195" i="9"/>
  <c r="S195" i="9"/>
  <c r="AH197" i="9"/>
  <c r="AF197" i="9"/>
  <c r="AD197" i="9"/>
  <c r="AA42" i="9"/>
  <c r="AA32" i="9"/>
  <c r="AA41" i="9"/>
  <c r="AA31" i="9"/>
  <c r="AA21" i="9"/>
  <c r="AA11" i="9"/>
  <c r="AA28" i="9"/>
  <c r="AA27" i="9"/>
  <c r="AA26" i="9"/>
  <c r="AA25" i="9"/>
  <c r="AA24" i="9"/>
  <c r="AA23" i="9"/>
  <c r="AA22" i="9"/>
  <c r="AA20" i="9"/>
  <c r="AA40" i="9"/>
  <c r="AA14" i="9"/>
  <c r="AA13" i="9"/>
  <c r="AA12" i="9"/>
  <c r="AA44" i="9"/>
  <c r="AA45" i="9"/>
  <c r="AA43" i="9"/>
  <c r="AA36" i="9"/>
  <c r="AA33" i="9"/>
  <c r="AA17" i="9"/>
  <c r="AA37" i="9"/>
  <c r="AA38" i="9"/>
  <c r="AA39" i="9"/>
  <c r="AA18" i="9"/>
  <c r="AA15" i="9"/>
  <c r="AA34" i="9"/>
  <c r="AA19" i="9"/>
  <c r="AA16" i="9"/>
  <c r="AA30" i="9"/>
  <c r="AA9" i="9"/>
  <c r="AA10" i="9"/>
  <c r="AA35" i="9"/>
  <c r="AA29" i="9"/>
  <c r="AA7" i="9"/>
  <c r="AA8" i="9"/>
  <c r="A154" i="8" l="1"/>
  <c r="A153" i="8"/>
  <c r="A152" i="8"/>
  <c r="A50" i="8"/>
  <c r="A49" i="8"/>
  <c r="A48" i="8"/>
  <c r="A154" i="7"/>
  <c r="A153" i="7"/>
  <c r="A152" i="7"/>
  <c r="A50" i="7"/>
  <c r="A49" i="7"/>
  <c r="A48" i="7"/>
  <c r="A152" i="5"/>
  <c r="A153" i="5"/>
  <c r="A154" i="5"/>
  <c r="A48" i="5"/>
  <c r="A49" i="5"/>
  <c r="A50" i="5"/>
  <c r="W195" i="8"/>
  <c r="V195" i="8"/>
  <c r="T195" i="8"/>
  <c r="R195" i="8"/>
  <c r="P195" i="8"/>
  <c r="K195" i="8"/>
  <c r="G195" i="8"/>
  <c r="C195" i="8"/>
  <c r="A195" i="8"/>
  <c r="W149" i="8"/>
  <c r="V149" i="8"/>
  <c r="T149" i="8"/>
  <c r="R149" i="8"/>
  <c r="P149" i="8"/>
  <c r="K149" i="8"/>
  <c r="G149" i="8"/>
  <c r="C149" i="8"/>
  <c r="A149" i="8"/>
  <c r="O148" i="8"/>
  <c r="U148" i="8" s="1"/>
  <c r="L148" i="8"/>
  <c r="H148" i="8"/>
  <c r="D148" i="8"/>
  <c r="O147" i="8"/>
  <c r="Q147" i="8" s="1"/>
  <c r="L147" i="8"/>
  <c r="H147" i="8"/>
  <c r="D147" i="8"/>
  <c r="O146" i="8"/>
  <c r="Q146" i="8" s="1"/>
  <c r="L146" i="8"/>
  <c r="H146" i="8"/>
  <c r="D146" i="8"/>
  <c r="O145" i="8"/>
  <c r="S145" i="8" s="1"/>
  <c r="L145" i="8"/>
  <c r="H145" i="8"/>
  <c r="D145" i="8"/>
  <c r="O144" i="8"/>
  <c r="U144" i="8" s="1"/>
  <c r="L144" i="8"/>
  <c r="H144" i="8"/>
  <c r="D144" i="8"/>
  <c r="O143" i="8"/>
  <c r="U143" i="8" s="1"/>
  <c r="L143" i="8"/>
  <c r="H143" i="8"/>
  <c r="D143" i="8"/>
  <c r="O142" i="8"/>
  <c r="Q142" i="8" s="1"/>
  <c r="L142" i="8"/>
  <c r="H142" i="8"/>
  <c r="D142" i="8"/>
  <c r="O141" i="8"/>
  <c r="L141" i="8"/>
  <c r="H141" i="8"/>
  <c r="D141" i="8"/>
  <c r="O140" i="8"/>
  <c r="L140" i="8"/>
  <c r="H140" i="8"/>
  <c r="D140" i="8"/>
  <c r="O139" i="8"/>
  <c r="U139" i="8" s="1"/>
  <c r="L139" i="8"/>
  <c r="H139" i="8"/>
  <c r="D139" i="8"/>
  <c r="O138" i="8"/>
  <c r="U138" i="8" s="1"/>
  <c r="L138" i="8"/>
  <c r="H138" i="8"/>
  <c r="D138" i="8"/>
  <c r="O137" i="8"/>
  <c r="L137" i="8"/>
  <c r="H137" i="8"/>
  <c r="D137" i="8"/>
  <c r="O136" i="8"/>
  <c r="S136" i="8" s="1"/>
  <c r="L136" i="8"/>
  <c r="H136" i="8"/>
  <c r="D136" i="8"/>
  <c r="O135" i="8"/>
  <c r="L135" i="8"/>
  <c r="H135" i="8"/>
  <c r="D135" i="8"/>
  <c r="O134" i="8"/>
  <c r="U134" i="8" s="1"/>
  <c r="L134" i="8"/>
  <c r="H134" i="8"/>
  <c r="D134" i="8"/>
  <c r="O133" i="8"/>
  <c r="Q133" i="8" s="1"/>
  <c r="L133" i="8"/>
  <c r="H133" i="8"/>
  <c r="D133" i="8"/>
  <c r="O132" i="8"/>
  <c r="U132" i="8" s="1"/>
  <c r="L132" i="8"/>
  <c r="H132" i="8"/>
  <c r="D132" i="8"/>
  <c r="O131" i="8"/>
  <c r="U131" i="8" s="1"/>
  <c r="L131" i="8"/>
  <c r="H131" i="8"/>
  <c r="D131" i="8"/>
  <c r="O130" i="8"/>
  <c r="L130" i="8"/>
  <c r="H130" i="8"/>
  <c r="D130" i="8"/>
  <c r="O129" i="8"/>
  <c r="Q129" i="8" s="1"/>
  <c r="L129" i="8"/>
  <c r="H129" i="8"/>
  <c r="D129" i="8"/>
  <c r="O128" i="8"/>
  <c r="U128" i="8" s="1"/>
  <c r="L128" i="8"/>
  <c r="H128" i="8"/>
  <c r="D128" i="8"/>
  <c r="O127" i="8"/>
  <c r="Q127" i="8" s="1"/>
  <c r="L127" i="8"/>
  <c r="H127" i="8"/>
  <c r="D127" i="8"/>
  <c r="O126" i="8"/>
  <c r="U126" i="8" s="1"/>
  <c r="L126" i="8"/>
  <c r="H126" i="8"/>
  <c r="D126" i="8"/>
  <c r="O125" i="8"/>
  <c r="S125" i="8" s="1"/>
  <c r="L125" i="8"/>
  <c r="H125" i="8"/>
  <c r="D125" i="8"/>
  <c r="O124" i="8"/>
  <c r="S124" i="8" s="1"/>
  <c r="L124" i="8"/>
  <c r="H124" i="8"/>
  <c r="D124" i="8"/>
  <c r="O123" i="8"/>
  <c r="U123" i="8" s="1"/>
  <c r="L123" i="8"/>
  <c r="H123" i="8"/>
  <c r="D123" i="8"/>
  <c r="O122" i="8"/>
  <c r="S122" i="8" s="1"/>
  <c r="L122" i="8"/>
  <c r="H122" i="8"/>
  <c r="D122" i="8"/>
  <c r="O121" i="8"/>
  <c r="U121" i="8" s="1"/>
  <c r="L121" i="8"/>
  <c r="H121" i="8"/>
  <c r="D121" i="8"/>
  <c r="O120" i="8"/>
  <c r="Q120" i="8" s="1"/>
  <c r="L120" i="8"/>
  <c r="H120" i="8"/>
  <c r="D120" i="8"/>
  <c r="O119" i="8"/>
  <c r="S119" i="8" s="1"/>
  <c r="L119" i="8"/>
  <c r="H119" i="8"/>
  <c r="D119" i="8"/>
  <c r="O118" i="8"/>
  <c r="U118" i="8" s="1"/>
  <c r="L118" i="8"/>
  <c r="H118" i="8"/>
  <c r="D118" i="8"/>
  <c r="O117" i="8"/>
  <c r="L117" i="8"/>
  <c r="H117" i="8"/>
  <c r="D117" i="8"/>
  <c r="O116" i="8"/>
  <c r="U116" i="8" s="1"/>
  <c r="L116" i="8"/>
  <c r="H116" i="8"/>
  <c r="D116" i="8"/>
  <c r="O115" i="8"/>
  <c r="Q115" i="8" s="1"/>
  <c r="L115" i="8"/>
  <c r="H115" i="8"/>
  <c r="D115" i="8"/>
  <c r="O114" i="8"/>
  <c r="U114" i="8" s="1"/>
  <c r="L114" i="8"/>
  <c r="H114" i="8"/>
  <c r="D114" i="8"/>
  <c r="O113" i="8"/>
  <c r="L113" i="8"/>
  <c r="H113" i="8"/>
  <c r="D113" i="8"/>
  <c r="O112" i="8"/>
  <c r="L112" i="8"/>
  <c r="H112" i="8"/>
  <c r="D112" i="8"/>
  <c r="O111" i="8"/>
  <c r="U111" i="8" s="1"/>
  <c r="L111" i="8"/>
  <c r="H111" i="8"/>
  <c r="D111" i="8"/>
  <c r="O110" i="8"/>
  <c r="L110" i="8"/>
  <c r="H110" i="8"/>
  <c r="D110" i="8"/>
  <c r="O109" i="8"/>
  <c r="Q109" i="8" s="1"/>
  <c r="L109" i="8"/>
  <c r="H109" i="8"/>
  <c r="D109" i="8"/>
  <c r="O108" i="8"/>
  <c r="U108" i="8" s="1"/>
  <c r="L108" i="8"/>
  <c r="H108" i="8"/>
  <c r="D108" i="8"/>
  <c r="O107" i="8"/>
  <c r="Q107" i="8" s="1"/>
  <c r="L107" i="8"/>
  <c r="H107" i="8"/>
  <c r="D107" i="8"/>
  <c r="O106" i="8"/>
  <c r="Q106" i="8" s="1"/>
  <c r="L106" i="8"/>
  <c r="H106" i="8"/>
  <c r="D106" i="8"/>
  <c r="O105" i="8"/>
  <c r="S105" i="8" s="1"/>
  <c r="L105" i="8"/>
  <c r="H105" i="8"/>
  <c r="D105" i="8"/>
  <c r="O104" i="8"/>
  <c r="S104" i="8" s="1"/>
  <c r="L104" i="8"/>
  <c r="H104" i="8"/>
  <c r="D104" i="8"/>
  <c r="O103" i="8"/>
  <c r="L103" i="8"/>
  <c r="H103" i="8"/>
  <c r="D103" i="8"/>
  <c r="O102" i="8"/>
  <c r="Q102" i="8" s="1"/>
  <c r="L102" i="8"/>
  <c r="H102" i="8"/>
  <c r="D102" i="8"/>
  <c r="O101" i="8"/>
  <c r="U101" i="8" s="1"/>
  <c r="L101" i="8"/>
  <c r="H101" i="8"/>
  <c r="D101" i="8"/>
  <c r="O100" i="8"/>
  <c r="Q100" i="8" s="1"/>
  <c r="L100" i="8"/>
  <c r="H100" i="8"/>
  <c r="D100" i="8"/>
  <c r="O99" i="8"/>
  <c r="Q99" i="8" s="1"/>
  <c r="L99" i="8"/>
  <c r="H99" i="8"/>
  <c r="D99" i="8"/>
  <c r="O98" i="8"/>
  <c r="U98" i="8" s="1"/>
  <c r="L98" i="8"/>
  <c r="H98" i="8"/>
  <c r="D98" i="8"/>
  <c r="O97" i="8"/>
  <c r="L97" i="8"/>
  <c r="H97" i="8"/>
  <c r="D97" i="8"/>
  <c r="O96" i="8"/>
  <c r="Q96" i="8" s="1"/>
  <c r="L96" i="8"/>
  <c r="H96" i="8"/>
  <c r="D96" i="8"/>
  <c r="O95" i="8"/>
  <c r="L95" i="8"/>
  <c r="H95" i="8"/>
  <c r="D95" i="8"/>
  <c r="O94" i="8"/>
  <c r="U94" i="8" s="1"/>
  <c r="L94" i="8"/>
  <c r="H94" i="8"/>
  <c r="D94" i="8"/>
  <c r="O93" i="8"/>
  <c r="Q93" i="8" s="1"/>
  <c r="L93" i="8"/>
  <c r="H93" i="8"/>
  <c r="D93" i="8"/>
  <c r="O92" i="8"/>
  <c r="L92" i="8"/>
  <c r="H92" i="8"/>
  <c r="D92" i="8"/>
  <c r="O91" i="8"/>
  <c r="Q91" i="8" s="1"/>
  <c r="L91" i="8"/>
  <c r="H91" i="8"/>
  <c r="D91" i="8"/>
  <c r="O90" i="8"/>
  <c r="U90" i="8" s="1"/>
  <c r="L90" i="8"/>
  <c r="H90" i="8"/>
  <c r="D90" i="8"/>
  <c r="O89" i="8"/>
  <c r="Q89" i="8" s="1"/>
  <c r="L89" i="8"/>
  <c r="H89" i="8"/>
  <c r="D89" i="8"/>
  <c r="O88" i="8"/>
  <c r="S88" i="8" s="1"/>
  <c r="L88" i="8"/>
  <c r="H88" i="8"/>
  <c r="D88" i="8"/>
  <c r="O87" i="8"/>
  <c r="Q87" i="8" s="1"/>
  <c r="L87" i="8"/>
  <c r="H87" i="8"/>
  <c r="D87" i="8"/>
  <c r="O86" i="8"/>
  <c r="Q86" i="8" s="1"/>
  <c r="L86" i="8"/>
  <c r="H86" i="8"/>
  <c r="D86" i="8"/>
  <c r="O85" i="8"/>
  <c r="S85" i="8" s="1"/>
  <c r="L85" i="8"/>
  <c r="H85" i="8"/>
  <c r="D85" i="8"/>
  <c r="O84" i="8"/>
  <c r="U84" i="8" s="1"/>
  <c r="L84" i="8"/>
  <c r="H84" i="8"/>
  <c r="D84" i="8"/>
  <c r="O83" i="8"/>
  <c r="U83" i="8" s="1"/>
  <c r="L83" i="8"/>
  <c r="H83" i="8"/>
  <c r="D83" i="8"/>
  <c r="O82" i="8"/>
  <c r="Q82" i="8" s="1"/>
  <c r="L82" i="8"/>
  <c r="H82" i="8"/>
  <c r="D82" i="8"/>
  <c r="O81" i="8"/>
  <c r="U81" i="8" s="1"/>
  <c r="L81" i="8"/>
  <c r="H81" i="8"/>
  <c r="D81" i="8"/>
  <c r="O80" i="8"/>
  <c r="Q80" i="8" s="1"/>
  <c r="L80" i="8"/>
  <c r="H80" i="8"/>
  <c r="D80" i="8"/>
  <c r="O79" i="8"/>
  <c r="U79" i="8" s="1"/>
  <c r="L79" i="8"/>
  <c r="H79" i="8"/>
  <c r="D79" i="8"/>
  <c r="O78" i="8"/>
  <c r="U78" i="8" s="1"/>
  <c r="L78" i="8"/>
  <c r="H78" i="8"/>
  <c r="D78" i="8"/>
  <c r="O77" i="8"/>
  <c r="L77" i="8"/>
  <c r="H77" i="8"/>
  <c r="D77" i="8"/>
  <c r="O76" i="8"/>
  <c r="S76" i="8" s="1"/>
  <c r="L76" i="8"/>
  <c r="H76" i="8"/>
  <c r="D76" i="8"/>
  <c r="O75" i="8"/>
  <c r="U75" i="8" s="1"/>
  <c r="L75" i="8"/>
  <c r="H75" i="8"/>
  <c r="D75" i="8"/>
  <c r="O74" i="8"/>
  <c r="U74" i="8" s="1"/>
  <c r="L74" i="8"/>
  <c r="H74" i="8"/>
  <c r="D74" i="8"/>
  <c r="O73" i="8"/>
  <c r="U73" i="8" s="1"/>
  <c r="L73" i="8"/>
  <c r="H73" i="8"/>
  <c r="D73" i="8"/>
  <c r="O72" i="8"/>
  <c r="L72" i="8"/>
  <c r="H72" i="8"/>
  <c r="D72" i="8"/>
  <c r="O71" i="8"/>
  <c r="S71" i="8" s="1"/>
  <c r="L71" i="8"/>
  <c r="H71" i="8"/>
  <c r="D71" i="8"/>
  <c r="O70" i="8"/>
  <c r="S70" i="8" s="1"/>
  <c r="L70" i="8"/>
  <c r="H70" i="8"/>
  <c r="D70" i="8"/>
  <c r="O69" i="8"/>
  <c r="Q69" i="8" s="1"/>
  <c r="L69" i="8"/>
  <c r="H69" i="8"/>
  <c r="D69" i="8"/>
  <c r="O68" i="8"/>
  <c r="U68" i="8" s="1"/>
  <c r="L68" i="8"/>
  <c r="H68" i="8"/>
  <c r="D68" i="8"/>
  <c r="O67" i="8"/>
  <c r="Q67" i="8" s="1"/>
  <c r="L67" i="8"/>
  <c r="H67" i="8"/>
  <c r="D67" i="8"/>
  <c r="O66" i="8"/>
  <c r="U66" i="8" s="1"/>
  <c r="L66" i="8"/>
  <c r="H66" i="8"/>
  <c r="D66" i="8"/>
  <c r="O65" i="8"/>
  <c r="S65" i="8" s="1"/>
  <c r="L65" i="8"/>
  <c r="H65" i="8"/>
  <c r="D65" i="8"/>
  <c r="O64" i="8"/>
  <c r="S64" i="8" s="1"/>
  <c r="L64" i="8"/>
  <c r="H64" i="8"/>
  <c r="D64" i="8"/>
  <c r="O63" i="8"/>
  <c r="Q63" i="8" s="1"/>
  <c r="L63" i="8"/>
  <c r="H63" i="8"/>
  <c r="D63" i="8"/>
  <c r="O62" i="8"/>
  <c r="Q62" i="8" s="1"/>
  <c r="L62" i="8"/>
  <c r="H62" i="8"/>
  <c r="D62" i="8"/>
  <c r="O61" i="8"/>
  <c r="U61" i="8" s="1"/>
  <c r="L61" i="8"/>
  <c r="H61" i="8"/>
  <c r="D61" i="8"/>
  <c r="O60" i="8"/>
  <c r="Q60" i="8" s="1"/>
  <c r="L60" i="8"/>
  <c r="H60" i="8"/>
  <c r="D60" i="8"/>
  <c r="O59" i="8"/>
  <c r="U59" i="8" s="1"/>
  <c r="L59" i="8"/>
  <c r="H59" i="8"/>
  <c r="D59" i="8"/>
  <c r="O58" i="8"/>
  <c r="U58" i="8" s="1"/>
  <c r="L58" i="8"/>
  <c r="H58" i="8"/>
  <c r="D58" i="8"/>
  <c r="O57" i="8"/>
  <c r="L57" i="8"/>
  <c r="H57" i="8"/>
  <c r="D57" i="8"/>
  <c r="O56" i="8"/>
  <c r="U56" i="8" s="1"/>
  <c r="L56" i="8"/>
  <c r="H56" i="8"/>
  <c r="D56" i="8"/>
  <c r="O55" i="8"/>
  <c r="U55" i="8" s="1"/>
  <c r="L55" i="8"/>
  <c r="H55" i="8"/>
  <c r="D55" i="8"/>
  <c r="O54" i="8"/>
  <c r="U54" i="8" s="1"/>
  <c r="L54" i="8"/>
  <c r="H54" i="8"/>
  <c r="D54" i="8"/>
  <c r="W45" i="8"/>
  <c r="V45" i="8"/>
  <c r="T45" i="8"/>
  <c r="R45" i="8"/>
  <c r="P45" i="8"/>
  <c r="K45" i="8"/>
  <c r="G45" i="8"/>
  <c r="C45" i="8"/>
  <c r="A45" i="8"/>
  <c r="O44" i="8"/>
  <c r="U44" i="8" s="1"/>
  <c r="L44" i="8"/>
  <c r="H44" i="8"/>
  <c r="O43" i="8"/>
  <c r="S43" i="8" s="1"/>
  <c r="L43" i="8"/>
  <c r="H43" i="8"/>
  <c r="O42" i="8"/>
  <c r="L42" i="8"/>
  <c r="H42" i="8"/>
  <c r="O41" i="8"/>
  <c r="U41" i="8" s="1"/>
  <c r="L41" i="8"/>
  <c r="H41" i="8"/>
  <c r="O40" i="8"/>
  <c r="U40" i="8" s="1"/>
  <c r="L40" i="8"/>
  <c r="H40" i="8"/>
  <c r="O39" i="8"/>
  <c r="U39" i="8" s="1"/>
  <c r="L39" i="8"/>
  <c r="H39" i="8"/>
  <c r="O38" i="8"/>
  <c r="U38" i="8" s="1"/>
  <c r="L38" i="8"/>
  <c r="H38" i="8"/>
  <c r="O37" i="8"/>
  <c r="S37" i="8" s="1"/>
  <c r="L37" i="8"/>
  <c r="H37" i="8"/>
  <c r="O36" i="8"/>
  <c r="Q36" i="8" s="1"/>
  <c r="L36" i="8"/>
  <c r="H36" i="8"/>
  <c r="O35" i="8"/>
  <c r="S35" i="8" s="1"/>
  <c r="L35" i="8"/>
  <c r="H35" i="8"/>
  <c r="O34" i="8"/>
  <c r="Q34" i="8" s="1"/>
  <c r="L34" i="8"/>
  <c r="H34" i="8"/>
  <c r="O33" i="8"/>
  <c r="Q33" i="8" s="1"/>
  <c r="L33" i="8"/>
  <c r="H33" i="8"/>
  <c r="O32" i="8"/>
  <c r="Q32" i="8" s="1"/>
  <c r="L32" i="8"/>
  <c r="H32" i="8"/>
  <c r="O31" i="8"/>
  <c r="U31" i="8" s="1"/>
  <c r="L31" i="8"/>
  <c r="H31" i="8"/>
  <c r="O30" i="8"/>
  <c r="U30" i="8" s="1"/>
  <c r="L30" i="8"/>
  <c r="H30" i="8"/>
  <c r="O29" i="8"/>
  <c r="Q29" i="8" s="1"/>
  <c r="L29" i="8"/>
  <c r="H29" i="8"/>
  <c r="O28" i="8"/>
  <c r="U28" i="8" s="1"/>
  <c r="L28" i="8"/>
  <c r="H28" i="8"/>
  <c r="O27" i="8"/>
  <c r="L27" i="8"/>
  <c r="H27" i="8"/>
  <c r="O26" i="8"/>
  <c r="U26" i="8" s="1"/>
  <c r="L26" i="8"/>
  <c r="H26" i="8"/>
  <c r="O25" i="8"/>
  <c r="Q25" i="8" s="1"/>
  <c r="L25" i="8"/>
  <c r="H25" i="8"/>
  <c r="O24" i="8"/>
  <c r="S24" i="8" s="1"/>
  <c r="L24" i="8"/>
  <c r="H24" i="8"/>
  <c r="O23" i="8"/>
  <c r="S23" i="8" s="1"/>
  <c r="L23" i="8"/>
  <c r="H23" i="8"/>
  <c r="O22" i="8"/>
  <c r="L22" i="8"/>
  <c r="H22" i="8"/>
  <c r="O21" i="8"/>
  <c r="S21" i="8" s="1"/>
  <c r="L21" i="8"/>
  <c r="H21" i="8"/>
  <c r="O20" i="8"/>
  <c r="U20" i="8" s="1"/>
  <c r="L20" i="8"/>
  <c r="H20" i="8"/>
  <c r="O19" i="8"/>
  <c r="U19" i="8" s="1"/>
  <c r="L19" i="8"/>
  <c r="H19" i="8"/>
  <c r="O18" i="8"/>
  <c r="U18" i="8" s="1"/>
  <c r="L18" i="8"/>
  <c r="H18" i="8"/>
  <c r="O17" i="8"/>
  <c r="S17" i="8" s="1"/>
  <c r="L17" i="8"/>
  <c r="H17" i="8"/>
  <c r="O16" i="8"/>
  <c r="Q16" i="8" s="1"/>
  <c r="L16" i="8"/>
  <c r="H16" i="8"/>
  <c r="O15" i="8"/>
  <c r="S15" i="8" s="1"/>
  <c r="L15" i="8"/>
  <c r="H15" i="8"/>
  <c r="O14" i="8"/>
  <c r="Q14" i="8" s="1"/>
  <c r="L14" i="8"/>
  <c r="H14" i="8"/>
  <c r="O13" i="8"/>
  <c r="U13" i="8" s="1"/>
  <c r="L13" i="8"/>
  <c r="H13" i="8"/>
  <c r="O12" i="8"/>
  <c r="Q12" i="8" s="1"/>
  <c r="L12" i="8"/>
  <c r="H12" i="8"/>
  <c r="O11" i="8"/>
  <c r="U11" i="8" s="1"/>
  <c r="L11" i="8"/>
  <c r="H11" i="8"/>
  <c r="O10" i="8"/>
  <c r="S10" i="8" s="1"/>
  <c r="L10" i="8"/>
  <c r="H10" i="8"/>
  <c r="O9" i="8"/>
  <c r="S9" i="8" s="1"/>
  <c r="L9" i="8"/>
  <c r="H9" i="8"/>
  <c r="O8" i="8"/>
  <c r="U8" i="8" s="1"/>
  <c r="L8" i="8"/>
  <c r="H8" i="8"/>
  <c r="O7" i="8"/>
  <c r="S7" i="8" s="1"/>
  <c r="L7" i="8"/>
  <c r="H7" i="8"/>
  <c r="L45" i="8" l="1"/>
  <c r="N18" i="8" s="1"/>
  <c r="D195" i="8"/>
  <c r="U119" i="8"/>
  <c r="S86" i="8"/>
  <c r="U86" i="8"/>
  <c r="L149" i="8"/>
  <c r="N102" i="8" s="1"/>
  <c r="D45" i="8"/>
  <c r="F39" i="8" s="1"/>
  <c r="U76" i="8"/>
  <c r="S107" i="8"/>
  <c r="Q126" i="8"/>
  <c r="U107" i="8"/>
  <c r="S126" i="8"/>
  <c r="Q119" i="8"/>
  <c r="S109" i="8"/>
  <c r="D149" i="8"/>
  <c r="F64" i="8" s="1"/>
  <c r="U109" i="8"/>
  <c r="S128" i="8"/>
  <c r="A197" i="8"/>
  <c r="S16" i="8"/>
  <c r="U16" i="8"/>
  <c r="U7" i="8"/>
  <c r="S29" i="8"/>
  <c r="U29" i="8"/>
  <c r="U21" i="8"/>
  <c r="U9" i="8"/>
  <c r="Q7" i="8"/>
  <c r="U33" i="8"/>
  <c r="S33" i="8"/>
  <c r="U65" i="8"/>
  <c r="Q84" i="8"/>
  <c r="S84" i="8"/>
  <c r="Q131" i="8"/>
  <c r="U136" i="8"/>
  <c r="U24" i="8"/>
  <c r="Q79" i="8"/>
  <c r="S147" i="8"/>
  <c r="U14" i="8"/>
  <c r="U147" i="8"/>
  <c r="Q58" i="8"/>
  <c r="P197" i="8"/>
  <c r="S58" i="8"/>
  <c r="U103" i="8"/>
  <c r="S103" i="8"/>
  <c r="U124" i="8"/>
  <c r="Q103" i="8"/>
  <c r="Q145" i="8"/>
  <c r="T197" i="8"/>
  <c r="Q43" i="8"/>
  <c r="Q56" i="8"/>
  <c r="S72" i="8"/>
  <c r="U72" i="8"/>
  <c r="Q98" i="8"/>
  <c r="W197" i="8"/>
  <c r="S98" i="8"/>
  <c r="U43" i="8"/>
  <c r="Q88" i="8"/>
  <c r="S36" i="8"/>
  <c r="S31" i="8"/>
  <c r="U36" i="8"/>
  <c r="U88" i="8"/>
  <c r="S141" i="8"/>
  <c r="U141" i="8"/>
  <c r="Q136" i="8"/>
  <c r="Q24" i="8"/>
  <c r="S131" i="8"/>
  <c r="Q27" i="8"/>
  <c r="U27" i="8"/>
  <c r="S27" i="8"/>
  <c r="S79" i="8"/>
  <c r="U105" i="8"/>
  <c r="S14" i="8"/>
  <c r="U63" i="8"/>
  <c r="S63" i="8"/>
  <c r="Q124" i="8"/>
  <c r="Q122" i="8"/>
  <c r="U122" i="8"/>
  <c r="U145" i="8"/>
  <c r="V197" i="8"/>
  <c r="S56" i="8"/>
  <c r="Q72" i="8"/>
  <c r="Q143" i="8"/>
  <c r="Q41" i="8"/>
  <c r="S143" i="8"/>
  <c r="S41" i="8"/>
  <c r="U96" i="8"/>
  <c r="S96" i="8"/>
  <c r="Q31" i="8"/>
  <c r="S67" i="8"/>
  <c r="U91" i="8"/>
  <c r="S91" i="8"/>
  <c r="Q141" i="8"/>
  <c r="U10" i="8"/>
  <c r="F40" i="8"/>
  <c r="S44" i="8"/>
  <c r="Q59" i="8"/>
  <c r="Q68" i="8"/>
  <c r="S87" i="8"/>
  <c r="S99" i="8"/>
  <c r="S108" i="8"/>
  <c r="U125" i="8"/>
  <c r="Q144" i="8"/>
  <c r="S146" i="8"/>
  <c r="U37" i="8"/>
  <c r="S59" i="8"/>
  <c r="S68" i="8"/>
  <c r="U87" i="8"/>
  <c r="U99" i="8"/>
  <c r="S106" i="8"/>
  <c r="S144" i="8"/>
  <c r="U146" i="8"/>
  <c r="Q66" i="8"/>
  <c r="U85" i="8"/>
  <c r="U106" i="8"/>
  <c r="S142" i="8"/>
  <c r="R197" i="8"/>
  <c r="S13" i="8"/>
  <c r="S66" i="8"/>
  <c r="Q73" i="8"/>
  <c r="Q116" i="8"/>
  <c r="Q64" i="8"/>
  <c r="Q71" i="8"/>
  <c r="S73" i="8"/>
  <c r="U104" i="8"/>
  <c r="S116" i="8"/>
  <c r="Q11" i="8"/>
  <c r="Q9" i="8"/>
  <c r="S11" i="8"/>
  <c r="Q21" i="8"/>
  <c r="X149" i="8"/>
  <c r="U62" i="8"/>
  <c r="U64" i="8"/>
  <c r="U71" i="8"/>
  <c r="Q76" i="8"/>
  <c r="S111" i="8"/>
  <c r="S82" i="8"/>
  <c r="S129" i="8"/>
  <c r="Q139" i="8"/>
  <c r="X45" i="8"/>
  <c r="U82" i="8"/>
  <c r="U129" i="8"/>
  <c r="S139" i="8"/>
  <c r="X195" i="8"/>
  <c r="Y45" i="8"/>
  <c r="H45" i="8" s="1"/>
  <c r="S127" i="8"/>
  <c r="Q148" i="8"/>
  <c r="Z45" i="8"/>
  <c r="Q44" i="8"/>
  <c r="Q108" i="8"/>
  <c r="U127" i="8"/>
  <c r="S148" i="8"/>
  <c r="Z195" i="8"/>
  <c r="L195" i="8" s="1"/>
  <c r="Q13" i="8"/>
  <c r="Q104" i="8"/>
  <c r="S123" i="8"/>
  <c r="U142" i="8"/>
  <c r="U35" i="8"/>
  <c r="S102" i="8"/>
  <c r="S62" i="8"/>
  <c r="U102" i="8"/>
  <c r="Q111" i="8"/>
  <c r="S26" i="8"/>
  <c r="Q128" i="8"/>
  <c r="S55" i="8"/>
  <c r="U12" i="8"/>
  <c r="Y149" i="8"/>
  <c r="H149" i="8" s="1"/>
  <c r="Q61" i="8"/>
  <c r="U70" i="8"/>
  <c r="U95" i="8"/>
  <c r="S95" i="8"/>
  <c r="U97" i="8"/>
  <c r="S97" i="8"/>
  <c r="Q97" i="8"/>
  <c r="Q101" i="8"/>
  <c r="S61" i="8"/>
  <c r="U93" i="8"/>
  <c r="S93" i="8"/>
  <c r="Q95" i="8"/>
  <c r="S101" i="8"/>
  <c r="S81" i="8"/>
  <c r="Q70" i="8"/>
  <c r="S18" i="8"/>
  <c r="Q20" i="8"/>
  <c r="U22" i="8"/>
  <c r="Q22" i="8"/>
  <c r="S22" i="8"/>
  <c r="S78" i="8"/>
  <c r="U89" i="8"/>
  <c r="U113" i="8"/>
  <c r="S113" i="8"/>
  <c r="S121" i="8"/>
  <c r="G197" i="8"/>
  <c r="Q38" i="8"/>
  <c r="S140" i="8"/>
  <c r="U140" i="8"/>
  <c r="Q55" i="8"/>
  <c r="Q83" i="8"/>
  <c r="Q18" i="8"/>
  <c r="Q78" i="8"/>
  <c r="S89" i="8"/>
  <c r="U115" i="8"/>
  <c r="S115" i="8"/>
  <c r="Q117" i="8"/>
  <c r="U117" i="8"/>
  <c r="S117" i="8"/>
  <c r="Q121" i="8"/>
  <c r="S20" i="8"/>
  <c r="Q35" i="8"/>
  <c r="O45" i="8"/>
  <c r="C197" i="8"/>
  <c r="S80" i="8"/>
  <c r="U80" i="8"/>
  <c r="Q113" i="8"/>
  <c r="Q123" i="8"/>
  <c r="Q75" i="8"/>
  <c r="U15" i="8"/>
  <c r="Q8" i="8"/>
  <c r="S110" i="8"/>
  <c r="Q110" i="8"/>
  <c r="Q138" i="8"/>
  <c r="O149" i="8"/>
  <c r="U23" i="8"/>
  <c r="U42" i="8"/>
  <c r="S42" i="8"/>
  <c r="Q42" i="8"/>
  <c r="S138" i="8"/>
  <c r="S130" i="8"/>
  <c r="Q130" i="8"/>
  <c r="S132" i="8"/>
  <c r="Q132" i="8"/>
  <c r="U135" i="8"/>
  <c r="S135" i="8"/>
  <c r="U137" i="8"/>
  <c r="Q137" i="8"/>
  <c r="S137" i="8"/>
  <c r="Q15" i="8"/>
  <c r="S32" i="8"/>
  <c r="S90" i="8"/>
  <c r="Q90" i="8"/>
  <c r="Y195" i="8"/>
  <c r="H195" i="8" s="1"/>
  <c r="S75" i="8"/>
  <c r="Q17" i="8"/>
  <c r="Q23" i="8"/>
  <c r="Q81" i="8"/>
  <c r="S112" i="8"/>
  <c r="Q112" i="8"/>
  <c r="S25" i="8"/>
  <c r="U25" i="8"/>
  <c r="Q40" i="8"/>
  <c r="U57" i="8"/>
  <c r="Q57" i="8"/>
  <c r="S57" i="8"/>
  <c r="Q140" i="8"/>
  <c r="S12" i="8"/>
  <c r="K197" i="8"/>
  <c r="Q26" i="8"/>
  <c r="Q37" i="8"/>
  <c r="U67" i="8"/>
  <c r="U133" i="8"/>
  <c r="S133" i="8"/>
  <c r="Q135" i="8"/>
  <c r="S38" i="8"/>
  <c r="U32" i="8"/>
  <c r="S92" i="8"/>
  <c r="Q92" i="8"/>
  <c r="Q118" i="8"/>
  <c r="S8" i="8"/>
  <c r="U112" i="8"/>
  <c r="S83" i="8"/>
  <c r="O195" i="8"/>
  <c r="Q28" i="8"/>
  <c r="S69" i="8"/>
  <c r="U77" i="8"/>
  <c r="Q77" i="8"/>
  <c r="S77" i="8"/>
  <c r="U120" i="8"/>
  <c r="S120" i="8"/>
  <c r="U92" i="8"/>
  <c r="S118" i="8"/>
  <c r="U17" i="8"/>
  <c r="S34" i="8"/>
  <c r="U34" i="8"/>
  <c r="U110" i="8"/>
  <c r="S40" i="8"/>
  <c r="U130" i="8"/>
  <c r="S28" i="8"/>
  <c r="Z149" i="8"/>
  <c r="S60" i="8"/>
  <c r="U60" i="8"/>
  <c r="U69" i="8"/>
  <c r="S100" i="8"/>
  <c r="U100" i="8"/>
  <c r="Q19" i="8"/>
  <c r="Q39" i="8"/>
  <c r="Q54" i="8"/>
  <c r="Q74" i="8"/>
  <c r="Q94" i="8"/>
  <c r="Q114" i="8"/>
  <c r="Q134" i="8"/>
  <c r="S19" i="8"/>
  <c r="S39" i="8"/>
  <c r="S54" i="8"/>
  <c r="S74" i="8"/>
  <c r="S94" i="8"/>
  <c r="S114" i="8"/>
  <c r="S134" i="8"/>
  <c r="Q10" i="8"/>
  <c r="Q30" i="8"/>
  <c r="Q65" i="8"/>
  <c r="Q85" i="8"/>
  <c r="Q105" i="8"/>
  <c r="Q125" i="8"/>
  <c r="S30" i="8"/>
  <c r="N32" i="8" l="1"/>
  <c r="J194" i="8"/>
  <c r="J188" i="8"/>
  <c r="J186" i="8"/>
  <c r="J184" i="8"/>
  <c r="J182" i="8"/>
  <c r="J180" i="8"/>
  <c r="J178" i="8"/>
  <c r="J176" i="8"/>
  <c r="J174" i="8"/>
  <c r="J172" i="8"/>
  <c r="J170" i="8"/>
  <c r="J168" i="8"/>
  <c r="J166" i="8"/>
  <c r="J164" i="8"/>
  <c r="J162" i="8"/>
  <c r="J160" i="8"/>
  <c r="J158" i="8"/>
  <c r="J193" i="8"/>
  <c r="J189" i="8"/>
  <c r="J187" i="8"/>
  <c r="J185" i="8"/>
  <c r="J183" i="8"/>
  <c r="J181" i="8"/>
  <c r="J179" i="8"/>
  <c r="J177" i="8"/>
  <c r="J175" i="8"/>
  <c r="J173" i="8"/>
  <c r="J171" i="8"/>
  <c r="J169" i="8"/>
  <c r="J167" i="8"/>
  <c r="J165" i="8"/>
  <c r="J163" i="8"/>
  <c r="J161" i="8"/>
  <c r="J190" i="8"/>
  <c r="J192" i="8"/>
  <c r="J159" i="8"/>
  <c r="J191" i="8"/>
  <c r="N194" i="8"/>
  <c r="N188" i="8"/>
  <c r="N186" i="8"/>
  <c r="N184" i="8"/>
  <c r="N182" i="8"/>
  <c r="N180" i="8"/>
  <c r="N178" i="8"/>
  <c r="N176" i="8"/>
  <c r="N174" i="8"/>
  <c r="N172" i="8"/>
  <c r="N170" i="8"/>
  <c r="N168" i="8"/>
  <c r="N166" i="8"/>
  <c r="N164" i="8"/>
  <c r="N162" i="8"/>
  <c r="N160" i="8"/>
  <c r="N158" i="8"/>
  <c r="N191" i="8"/>
  <c r="N185" i="8"/>
  <c r="N183" i="8"/>
  <c r="N181" i="8"/>
  <c r="N179" i="8"/>
  <c r="N177" i="8"/>
  <c r="N175" i="8"/>
  <c r="N173" i="8"/>
  <c r="N171" i="8"/>
  <c r="N167" i="8"/>
  <c r="N165" i="8"/>
  <c r="N163" i="8"/>
  <c r="N161" i="8"/>
  <c r="N159" i="8"/>
  <c r="N190" i="8"/>
  <c r="N189" i="8"/>
  <c r="N192" i="8"/>
  <c r="N187" i="8"/>
  <c r="N193" i="8"/>
  <c r="N169" i="8"/>
  <c r="F193" i="8"/>
  <c r="F189" i="8"/>
  <c r="F194" i="8"/>
  <c r="F192" i="8"/>
  <c r="F190" i="8"/>
  <c r="F188" i="8"/>
  <c r="F186" i="8"/>
  <c r="F184" i="8"/>
  <c r="F182" i="8"/>
  <c r="F180" i="8"/>
  <c r="F178" i="8"/>
  <c r="F176" i="8"/>
  <c r="F174" i="8"/>
  <c r="F172" i="8"/>
  <c r="F170" i="8"/>
  <c r="F168" i="8"/>
  <c r="F166" i="8"/>
  <c r="F164" i="8"/>
  <c r="F162" i="8"/>
  <c r="F160" i="8"/>
  <c r="F158" i="8"/>
  <c r="F163" i="8"/>
  <c r="F185" i="8"/>
  <c r="F167" i="8"/>
  <c r="F171" i="8"/>
  <c r="F175" i="8"/>
  <c r="F169" i="8"/>
  <c r="F191" i="8"/>
  <c r="F173" i="8"/>
  <c r="F159" i="8"/>
  <c r="F179" i="8"/>
  <c r="F161" i="8"/>
  <c r="F183" i="8"/>
  <c r="F187" i="8"/>
  <c r="F181" i="8"/>
  <c r="F165" i="8"/>
  <c r="F177" i="8"/>
  <c r="N115" i="8"/>
  <c r="N110" i="8"/>
  <c r="N120" i="8"/>
  <c r="N38" i="8"/>
  <c r="N126" i="8"/>
  <c r="N34" i="8"/>
  <c r="N17" i="8"/>
  <c r="N45" i="8"/>
  <c r="N13" i="8"/>
  <c r="N22" i="8"/>
  <c r="N29" i="8"/>
  <c r="N19" i="8"/>
  <c r="N35" i="8"/>
  <c r="N33" i="8"/>
  <c r="N43" i="8"/>
  <c r="N39" i="8"/>
  <c r="N26" i="8"/>
  <c r="N8" i="8"/>
  <c r="N28" i="8"/>
  <c r="N12" i="8"/>
  <c r="N30" i="8"/>
  <c r="N7" i="8"/>
  <c r="N14" i="8"/>
  <c r="N44" i="8"/>
  <c r="N40" i="8"/>
  <c r="N10" i="8"/>
  <c r="N27" i="8"/>
  <c r="N9" i="8"/>
  <c r="N36" i="8"/>
  <c r="N11" i="8"/>
  <c r="N24" i="8"/>
  <c r="N25" i="8"/>
  <c r="N21" i="8"/>
  <c r="N41" i="8"/>
  <c r="N15" i="8"/>
  <c r="N42" i="8"/>
  <c r="N20" i="8"/>
  <c r="N37" i="8"/>
  <c r="N16" i="8"/>
  <c r="N31" i="8"/>
  <c r="N23" i="8"/>
  <c r="N118" i="8"/>
  <c r="N64" i="8"/>
  <c r="N138" i="8"/>
  <c r="N78" i="8"/>
  <c r="F36" i="8"/>
  <c r="F43" i="8"/>
  <c r="N117" i="8"/>
  <c r="N131" i="8"/>
  <c r="N111" i="8"/>
  <c r="F37" i="8"/>
  <c r="F20" i="8"/>
  <c r="N137" i="8"/>
  <c r="F8" i="8"/>
  <c r="N58" i="8"/>
  <c r="N127" i="8"/>
  <c r="N66" i="8"/>
  <c r="F11" i="8"/>
  <c r="N92" i="8"/>
  <c r="F33" i="8"/>
  <c r="F42" i="8"/>
  <c r="F10" i="8"/>
  <c r="F31" i="8"/>
  <c r="N147" i="8"/>
  <c r="F34" i="8"/>
  <c r="F14" i="8"/>
  <c r="F28" i="8"/>
  <c r="N144" i="8"/>
  <c r="F16" i="8"/>
  <c r="N100" i="8"/>
  <c r="N61" i="8"/>
  <c r="N72" i="8"/>
  <c r="N81" i="8"/>
  <c r="N128" i="8"/>
  <c r="N148" i="8"/>
  <c r="N125" i="8"/>
  <c r="N122" i="8"/>
  <c r="N65" i="8"/>
  <c r="N59" i="8"/>
  <c r="N91" i="8"/>
  <c r="N85" i="8"/>
  <c r="F21" i="8"/>
  <c r="N136" i="8"/>
  <c r="F41" i="8"/>
  <c r="N69" i="8"/>
  <c r="F18" i="8"/>
  <c r="N87" i="8"/>
  <c r="N94" i="8"/>
  <c r="N55" i="8"/>
  <c r="N140" i="8"/>
  <c r="N79" i="8"/>
  <c r="N75" i="8"/>
  <c r="N60" i="8"/>
  <c r="N130" i="8"/>
  <c r="N112" i="8"/>
  <c r="N99" i="8"/>
  <c r="N54" i="8"/>
  <c r="N76" i="8"/>
  <c r="N104" i="8"/>
  <c r="N133" i="8"/>
  <c r="N124" i="8"/>
  <c r="N121" i="8"/>
  <c r="N70" i="8"/>
  <c r="N106" i="8"/>
  <c r="N123" i="8"/>
  <c r="N107" i="8"/>
  <c r="N89" i="8"/>
  <c r="F45" i="8"/>
  <c r="F195" i="8"/>
  <c r="N82" i="8"/>
  <c r="N135" i="8"/>
  <c r="N109" i="8"/>
  <c r="N84" i="8"/>
  <c r="N142" i="8"/>
  <c r="N90" i="8"/>
  <c r="F58" i="8"/>
  <c r="F82" i="8"/>
  <c r="F74" i="8"/>
  <c r="N63" i="8"/>
  <c r="N96" i="8"/>
  <c r="F145" i="8"/>
  <c r="F136" i="8"/>
  <c r="N129" i="8"/>
  <c r="N103" i="8"/>
  <c r="N116" i="8"/>
  <c r="N67" i="8"/>
  <c r="N98" i="8"/>
  <c r="N88" i="8"/>
  <c r="N73" i="8"/>
  <c r="N108" i="8"/>
  <c r="N93" i="8"/>
  <c r="N149" i="8"/>
  <c r="F73" i="8"/>
  <c r="F110" i="8"/>
  <c r="F130" i="8"/>
  <c r="F84" i="8"/>
  <c r="F23" i="8"/>
  <c r="F38" i="8"/>
  <c r="F19" i="8"/>
  <c r="N101" i="8"/>
  <c r="N145" i="8"/>
  <c r="F15" i="8"/>
  <c r="N114" i="8"/>
  <c r="F25" i="8"/>
  <c r="F30" i="8"/>
  <c r="N143" i="8"/>
  <c r="N97" i="8"/>
  <c r="N71" i="8"/>
  <c r="N139" i="8"/>
  <c r="N95" i="8"/>
  <c r="N119" i="8"/>
  <c r="N132" i="8"/>
  <c r="N57" i="8"/>
  <c r="N68" i="8"/>
  <c r="N56" i="8"/>
  <c r="F98" i="8"/>
  <c r="F17" i="8"/>
  <c r="N77" i="8"/>
  <c r="F120" i="8"/>
  <c r="F126" i="8"/>
  <c r="F137" i="8"/>
  <c r="N86" i="8"/>
  <c r="N141" i="8"/>
  <c r="N105" i="8"/>
  <c r="N113" i="8"/>
  <c r="N80" i="8"/>
  <c r="N74" i="8"/>
  <c r="F108" i="8"/>
  <c r="F122" i="8"/>
  <c r="F124" i="8"/>
  <c r="F102" i="8"/>
  <c r="N146" i="8"/>
  <c r="N62" i="8"/>
  <c r="N134" i="8"/>
  <c r="F92" i="8"/>
  <c r="F148" i="8"/>
  <c r="F141" i="8"/>
  <c r="F104" i="8"/>
  <c r="F149" i="8"/>
  <c r="F129" i="8"/>
  <c r="N83" i="8"/>
  <c r="Y197" i="8"/>
  <c r="H197" i="8" s="1"/>
  <c r="F86" i="8"/>
  <c r="F94" i="8"/>
  <c r="F62" i="8"/>
  <c r="F143" i="8"/>
  <c r="F76" i="8"/>
  <c r="F75" i="8"/>
  <c r="F60" i="8"/>
  <c r="F116" i="8"/>
  <c r="F12" i="8"/>
  <c r="F22" i="8"/>
  <c r="F32" i="8"/>
  <c r="F7" i="8"/>
  <c r="F24" i="8"/>
  <c r="F13" i="8"/>
  <c r="F29" i="8"/>
  <c r="F35" i="8"/>
  <c r="F44" i="8"/>
  <c r="F26" i="8"/>
  <c r="F27" i="8"/>
  <c r="F9" i="8"/>
  <c r="F128" i="8"/>
  <c r="F138" i="8"/>
  <c r="F112" i="8"/>
  <c r="F93" i="8"/>
  <c r="F144" i="8"/>
  <c r="F142" i="8"/>
  <c r="F77" i="8"/>
  <c r="F132" i="8"/>
  <c r="F113" i="8"/>
  <c r="F61" i="8"/>
  <c r="F146" i="8"/>
  <c r="F106" i="8"/>
  <c r="F69" i="8"/>
  <c r="F133" i="8"/>
  <c r="F81" i="8"/>
  <c r="X197" i="8"/>
  <c r="F97" i="8"/>
  <c r="F118" i="8"/>
  <c r="F89" i="8"/>
  <c r="F70" i="8"/>
  <c r="F101" i="8"/>
  <c r="D197" i="8"/>
  <c r="F78" i="8"/>
  <c r="F66" i="8"/>
  <c r="F109" i="8"/>
  <c r="F90" i="8"/>
  <c r="F121" i="8"/>
  <c r="F125" i="8"/>
  <c r="F114" i="8"/>
  <c r="F88" i="8"/>
  <c r="F139" i="8"/>
  <c r="L197" i="8"/>
  <c r="F68" i="8"/>
  <c r="F79" i="8"/>
  <c r="F135" i="8"/>
  <c r="F83" i="8"/>
  <c r="F134" i="8"/>
  <c r="F99" i="8"/>
  <c r="Z197" i="8"/>
  <c r="F140" i="8"/>
  <c r="F71" i="8"/>
  <c r="F117" i="8"/>
  <c r="F100" i="8"/>
  <c r="F57" i="8"/>
  <c r="F91" i="8"/>
  <c r="F67" i="8"/>
  <c r="F65" i="8"/>
  <c r="F55" i="8"/>
  <c r="F72" i="8"/>
  <c r="F111" i="8"/>
  <c r="F87" i="8"/>
  <c r="F80" i="8"/>
  <c r="F85" i="8"/>
  <c r="F103" i="8"/>
  <c r="F131" i="8"/>
  <c r="F107" i="8"/>
  <c r="F115" i="8"/>
  <c r="F127" i="8"/>
  <c r="F123" i="8"/>
  <c r="F95" i="8"/>
  <c r="F59" i="8"/>
  <c r="F105" i="8"/>
  <c r="F63" i="8"/>
  <c r="F54" i="8"/>
  <c r="F56" i="8"/>
  <c r="F147" i="8"/>
  <c r="F119" i="8"/>
  <c r="F96" i="8"/>
  <c r="N195" i="8"/>
  <c r="J195" i="8"/>
  <c r="J147" i="8"/>
  <c r="J127" i="8"/>
  <c r="J107" i="8"/>
  <c r="J87" i="8"/>
  <c r="J67" i="8"/>
  <c r="J130" i="8"/>
  <c r="J110" i="8"/>
  <c r="J90" i="8"/>
  <c r="J70" i="8"/>
  <c r="J65" i="8"/>
  <c r="J133" i="8"/>
  <c r="J113" i="8"/>
  <c r="J93" i="8"/>
  <c r="J73" i="8"/>
  <c r="J85" i="8"/>
  <c r="J136" i="8"/>
  <c r="J116" i="8"/>
  <c r="J96" i="8"/>
  <c r="J76" i="8"/>
  <c r="J56" i="8"/>
  <c r="J139" i="8"/>
  <c r="J119" i="8"/>
  <c r="J99" i="8"/>
  <c r="J79" i="8"/>
  <c r="J59" i="8"/>
  <c r="J145" i="8"/>
  <c r="J125" i="8"/>
  <c r="J105" i="8"/>
  <c r="J142" i="8"/>
  <c r="J122" i="8"/>
  <c r="J102" i="8"/>
  <c r="J82" i="8"/>
  <c r="J62" i="8"/>
  <c r="J137" i="8"/>
  <c r="J117" i="8"/>
  <c r="J97" i="8"/>
  <c r="J77" i="8"/>
  <c r="J57" i="8"/>
  <c r="J149" i="8"/>
  <c r="J140" i="8"/>
  <c r="J120" i="8"/>
  <c r="J100" i="8"/>
  <c r="J135" i="8"/>
  <c r="J115" i="8"/>
  <c r="J95" i="8"/>
  <c r="J75" i="8"/>
  <c r="J55" i="8"/>
  <c r="J138" i="8"/>
  <c r="J118" i="8"/>
  <c r="J98" i="8"/>
  <c r="J106" i="8"/>
  <c r="J92" i="8"/>
  <c r="J109" i="8"/>
  <c r="J80" i="8"/>
  <c r="J148" i="8"/>
  <c r="J91" i="8"/>
  <c r="J74" i="8"/>
  <c r="J72" i="8"/>
  <c r="J132" i="8"/>
  <c r="J128" i="8"/>
  <c r="J134" i="8"/>
  <c r="J68" i="8"/>
  <c r="J126" i="8"/>
  <c r="J124" i="8"/>
  <c r="J104" i="8"/>
  <c r="J64" i="8"/>
  <c r="J94" i="8"/>
  <c r="J88" i="8"/>
  <c r="J60" i="8"/>
  <c r="J123" i="8"/>
  <c r="J89" i="8"/>
  <c r="J108" i="8"/>
  <c r="J71" i="8"/>
  <c r="J111" i="8"/>
  <c r="J103" i="8"/>
  <c r="J146" i="8"/>
  <c r="J101" i="8"/>
  <c r="J61" i="8"/>
  <c r="J83" i="8"/>
  <c r="J81" i="8"/>
  <c r="J114" i="8"/>
  <c r="J143" i="8"/>
  <c r="J131" i="8"/>
  <c r="J129" i="8"/>
  <c r="J86" i="8"/>
  <c r="J69" i="8"/>
  <c r="J141" i="8"/>
  <c r="J63" i="8"/>
  <c r="J66" i="8"/>
  <c r="J84" i="8"/>
  <c r="J58" i="8"/>
  <c r="J54" i="8"/>
  <c r="J112" i="8"/>
  <c r="J121" i="8"/>
  <c r="J78" i="8"/>
  <c r="J144" i="8"/>
  <c r="S45" i="8"/>
  <c r="Q45" i="8"/>
  <c r="O197" i="8"/>
  <c r="U45" i="8"/>
  <c r="U149" i="8"/>
  <c r="S149" i="8"/>
  <c r="Q149" i="8"/>
  <c r="U195" i="8"/>
  <c r="S195" i="8"/>
  <c r="Q195" i="8"/>
  <c r="J32" i="8"/>
  <c r="J12" i="8"/>
  <c r="J35" i="8"/>
  <c r="J15" i="8"/>
  <c r="J38" i="8"/>
  <c r="J18" i="8"/>
  <c r="J30" i="8"/>
  <c r="J41" i="8"/>
  <c r="J21" i="8"/>
  <c r="J44" i="8"/>
  <c r="J24" i="8"/>
  <c r="J10" i="8"/>
  <c r="J27" i="8"/>
  <c r="J7" i="8"/>
  <c r="J42" i="8"/>
  <c r="J22" i="8"/>
  <c r="J40" i="8"/>
  <c r="J20" i="8"/>
  <c r="J45" i="8"/>
  <c r="J17" i="8"/>
  <c r="J14" i="8"/>
  <c r="J25" i="8"/>
  <c r="J36" i="8"/>
  <c r="J23" i="8"/>
  <c r="J37" i="8"/>
  <c r="J29" i="8"/>
  <c r="J13" i="8"/>
  <c r="J28" i="8"/>
  <c r="J9" i="8"/>
  <c r="J31" i="8"/>
  <c r="J8" i="8"/>
  <c r="J16" i="8"/>
  <c r="J34" i="8"/>
  <c r="J19" i="8"/>
  <c r="J43" i="8"/>
  <c r="J39" i="8"/>
  <c r="J26" i="8"/>
  <c r="J11" i="8"/>
  <c r="J33" i="8"/>
  <c r="U197" i="8" l="1"/>
  <c r="S197" i="8"/>
  <c r="Q197" i="8"/>
  <c r="W195" i="7" l="1"/>
  <c r="V195" i="7"/>
  <c r="T195" i="7"/>
  <c r="R195" i="7"/>
  <c r="P195" i="7"/>
  <c r="K195" i="7"/>
  <c r="L195" i="7" s="1"/>
  <c r="G195" i="7"/>
  <c r="C195" i="7"/>
  <c r="A195" i="7"/>
  <c r="W149" i="7"/>
  <c r="V149" i="7"/>
  <c r="T149" i="7"/>
  <c r="R149" i="7"/>
  <c r="P149" i="7"/>
  <c r="K149" i="7"/>
  <c r="G149" i="7"/>
  <c r="C149" i="7"/>
  <c r="A149" i="7"/>
  <c r="O148" i="7"/>
  <c r="Q148" i="7" s="1"/>
  <c r="L148" i="7"/>
  <c r="H148" i="7"/>
  <c r="D148" i="7"/>
  <c r="O147" i="7"/>
  <c r="U147" i="7" s="1"/>
  <c r="L147" i="7"/>
  <c r="H147" i="7"/>
  <c r="D147" i="7"/>
  <c r="O146" i="7"/>
  <c r="U146" i="7" s="1"/>
  <c r="L146" i="7"/>
  <c r="H146" i="7"/>
  <c r="D146" i="7"/>
  <c r="O145" i="7"/>
  <c r="L145" i="7"/>
  <c r="H145" i="7"/>
  <c r="D145" i="7"/>
  <c r="O144" i="7"/>
  <c r="U144" i="7" s="1"/>
  <c r="L144" i="7"/>
  <c r="H144" i="7"/>
  <c r="D144" i="7"/>
  <c r="O143" i="7"/>
  <c r="S143" i="7" s="1"/>
  <c r="L143" i="7"/>
  <c r="H143" i="7"/>
  <c r="D143" i="7"/>
  <c r="O142" i="7"/>
  <c r="U142" i="7" s="1"/>
  <c r="L142" i="7"/>
  <c r="H142" i="7"/>
  <c r="D142" i="7"/>
  <c r="O141" i="7"/>
  <c r="S141" i="7" s="1"/>
  <c r="L141" i="7"/>
  <c r="H141" i="7"/>
  <c r="D141" i="7"/>
  <c r="O140" i="7"/>
  <c r="L140" i="7"/>
  <c r="H140" i="7"/>
  <c r="D140" i="7"/>
  <c r="O139" i="7"/>
  <c r="U139" i="7" s="1"/>
  <c r="L139" i="7"/>
  <c r="H139" i="7"/>
  <c r="D139" i="7"/>
  <c r="O138" i="7"/>
  <c r="Q138" i="7" s="1"/>
  <c r="L138" i="7"/>
  <c r="H138" i="7"/>
  <c r="D138" i="7"/>
  <c r="O137" i="7"/>
  <c r="U137" i="7" s="1"/>
  <c r="L137" i="7"/>
  <c r="H137" i="7"/>
  <c r="D137" i="7"/>
  <c r="O136" i="7"/>
  <c r="Q136" i="7" s="1"/>
  <c r="L136" i="7"/>
  <c r="H136" i="7"/>
  <c r="D136" i="7"/>
  <c r="O135" i="7"/>
  <c r="Q135" i="7" s="1"/>
  <c r="L135" i="7"/>
  <c r="H135" i="7"/>
  <c r="D135" i="7"/>
  <c r="O134" i="7"/>
  <c r="U134" i="7" s="1"/>
  <c r="L134" i="7"/>
  <c r="H134" i="7"/>
  <c r="D134" i="7"/>
  <c r="O133" i="7"/>
  <c r="Q133" i="7" s="1"/>
  <c r="L133" i="7"/>
  <c r="H133" i="7"/>
  <c r="D133" i="7"/>
  <c r="O132" i="7"/>
  <c r="S132" i="7" s="1"/>
  <c r="L132" i="7"/>
  <c r="H132" i="7"/>
  <c r="D132" i="7"/>
  <c r="O131" i="7"/>
  <c r="Q131" i="7" s="1"/>
  <c r="L131" i="7"/>
  <c r="H131" i="7"/>
  <c r="D131" i="7"/>
  <c r="O130" i="7"/>
  <c r="U130" i="7" s="1"/>
  <c r="L130" i="7"/>
  <c r="H130" i="7"/>
  <c r="D130" i="7"/>
  <c r="O129" i="7"/>
  <c r="Q129" i="7" s="1"/>
  <c r="L129" i="7"/>
  <c r="H129" i="7"/>
  <c r="D129" i="7"/>
  <c r="O128" i="7"/>
  <c r="U128" i="7" s="1"/>
  <c r="L128" i="7"/>
  <c r="H128" i="7"/>
  <c r="D128" i="7"/>
  <c r="O127" i="7"/>
  <c r="Q127" i="7" s="1"/>
  <c r="L127" i="7"/>
  <c r="H127" i="7"/>
  <c r="D127" i="7"/>
  <c r="O126" i="7"/>
  <c r="U126" i="7" s="1"/>
  <c r="L126" i="7"/>
  <c r="H126" i="7"/>
  <c r="D126" i="7"/>
  <c r="O125" i="7"/>
  <c r="L125" i="7"/>
  <c r="H125" i="7"/>
  <c r="D125" i="7"/>
  <c r="O124" i="7"/>
  <c r="Q124" i="7" s="1"/>
  <c r="L124" i="7"/>
  <c r="H124" i="7"/>
  <c r="D124" i="7"/>
  <c r="O123" i="7"/>
  <c r="L123" i="7"/>
  <c r="H123" i="7"/>
  <c r="D123" i="7"/>
  <c r="O122" i="7"/>
  <c r="U122" i="7" s="1"/>
  <c r="L122" i="7"/>
  <c r="H122" i="7"/>
  <c r="D122" i="7"/>
  <c r="O121" i="7"/>
  <c r="L121" i="7"/>
  <c r="H121" i="7"/>
  <c r="D121" i="7"/>
  <c r="O120" i="7"/>
  <c r="L120" i="7"/>
  <c r="H120" i="7"/>
  <c r="D120" i="7"/>
  <c r="O119" i="7"/>
  <c r="S119" i="7" s="1"/>
  <c r="L119" i="7"/>
  <c r="H119" i="7"/>
  <c r="D119" i="7"/>
  <c r="O118" i="7"/>
  <c r="U118" i="7" s="1"/>
  <c r="L118" i="7"/>
  <c r="H118" i="7"/>
  <c r="D118" i="7"/>
  <c r="O117" i="7"/>
  <c r="U117" i="7" s="1"/>
  <c r="L117" i="7"/>
  <c r="H117" i="7"/>
  <c r="D117" i="7"/>
  <c r="O116" i="7"/>
  <c r="Q116" i="7" s="1"/>
  <c r="L116" i="7"/>
  <c r="H116" i="7"/>
  <c r="D116" i="7"/>
  <c r="O115" i="7"/>
  <c r="Q115" i="7" s="1"/>
  <c r="L115" i="7"/>
  <c r="H115" i="7"/>
  <c r="D115" i="7"/>
  <c r="O114" i="7"/>
  <c r="U114" i="7" s="1"/>
  <c r="L114" i="7"/>
  <c r="H114" i="7"/>
  <c r="D114" i="7"/>
  <c r="O113" i="7"/>
  <c r="S113" i="7" s="1"/>
  <c r="L113" i="7"/>
  <c r="H113" i="7"/>
  <c r="D113" i="7"/>
  <c r="O112" i="7"/>
  <c r="U112" i="7" s="1"/>
  <c r="L112" i="7"/>
  <c r="H112" i="7"/>
  <c r="D112" i="7"/>
  <c r="O111" i="7"/>
  <c r="Q111" i="7" s="1"/>
  <c r="L111" i="7"/>
  <c r="H111" i="7"/>
  <c r="D111" i="7"/>
  <c r="O110" i="7"/>
  <c r="U110" i="7" s="1"/>
  <c r="L110" i="7"/>
  <c r="H110" i="7"/>
  <c r="D110" i="7"/>
  <c r="O109" i="7"/>
  <c r="Q109" i="7" s="1"/>
  <c r="L109" i="7"/>
  <c r="H109" i="7"/>
  <c r="D109" i="7"/>
  <c r="O108" i="7"/>
  <c r="Q108" i="7" s="1"/>
  <c r="L108" i="7"/>
  <c r="H108" i="7"/>
  <c r="D108" i="7"/>
  <c r="O107" i="7"/>
  <c r="U107" i="7" s="1"/>
  <c r="L107" i="7"/>
  <c r="H107" i="7"/>
  <c r="D107" i="7"/>
  <c r="O106" i="7"/>
  <c r="U106" i="7" s="1"/>
  <c r="L106" i="7"/>
  <c r="H106" i="7"/>
  <c r="D106" i="7"/>
  <c r="O105" i="7"/>
  <c r="L105" i="7"/>
  <c r="H105" i="7"/>
  <c r="D105" i="7"/>
  <c r="O104" i="7"/>
  <c r="U104" i="7" s="1"/>
  <c r="L104" i="7"/>
  <c r="H104" i="7"/>
  <c r="D104" i="7"/>
  <c r="O103" i="7"/>
  <c r="S103" i="7" s="1"/>
  <c r="L103" i="7"/>
  <c r="H103" i="7"/>
  <c r="D103" i="7"/>
  <c r="O102" i="7"/>
  <c r="L102" i="7"/>
  <c r="H102" i="7"/>
  <c r="D102" i="7"/>
  <c r="O101" i="7"/>
  <c r="U101" i="7" s="1"/>
  <c r="L101" i="7"/>
  <c r="H101" i="7"/>
  <c r="D101" i="7"/>
  <c r="O100" i="7"/>
  <c r="S100" i="7" s="1"/>
  <c r="L100" i="7"/>
  <c r="H100" i="7"/>
  <c r="D100" i="7"/>
  <c r="O99" i="7"/>
  <c r="Q99" i="7" s="1"/>
  <c r="L99" i="7"/>
  <c r="H99" i="7"/>
  <c r="D99" i="7"/>
  <c r="O98" i="7"/>
  <c r="L98" i="7"/>
  <c r="H98" i="7"/>
  <c r="D98" i="7"/>
  <c r="O97" i="7"/>
  <c r="U97" i="7" s="1"/>
  <c r="L97" i="7"/>
  <c r="H97" i="7"/>
  <c r="D97" i="7"/>
  <c r="O96" i="7"/>
  <c r="S96" i="7" s="1"/>
  <c r="L96" i="7"/>
  <c r="H96" i="7"/>
  <c r="D96" i="7"/>
  <c r="O95" i="7"/>
  <c r="Q95" i="7" s="1"/>
  <c r="L95" i="7"/>
  <c r="H95" i="7"/>
  <c r="D95" i="7"/>
  <c r="O94" i="7"/>
  <c r="U94" i="7" s="1"/>
  <c r="L94" i="7"/>
  <c r="H94" i="7"/>
  <c r="D94" i="7"/>
  <c r="O93" i="7"/>
  <c r="U93" i="7" s="1"/>
  <c r="L93" i="7"/>
  <c r="H93" i="7"/>
  <c r="D93" i="7"/>
  <c r="O92" i="7"/>
  <c r="U92" i="7" s="1"/>
  <c r="L92" i="7"/>
  <c r="H92" i="7"/>
  <c r="D92" i="7"/>
  <c r="O91" i="7"/>
  <c r="Q91" i="7" s="1"/>
  <c r="L91" i="7"/>
  <c r="H91" i="7"/>
  <c r="D91" i="7"/>
  <c r="O90" i="7"/>
  <c r="Q90" i="7" s="1"/>
  <c r="L90" i="7"/>
  <c r="H90" i="7"/>
  <c r="D90" i="7"/>
  <c r="O89" i="7"/>
  <c r="S89" i="7" s="1"/>
  <c r="L89" i="7"/>
  <c r="H89" i="7"/>
  <c r="D89" i="7"/>
  <c r="O88" i="7"/>
  <c r="S88" i="7" s="1"/>
  <c r="L88" i="7"/>
  <c r="H88" i="7"/>
  <c r="D88" i="7"/>
  <c r="O87" i="7"/>
  <c r="U87" i="7" s="1"/>
  <c r="L87" i="7"/>
  <c r="H87" i="7"/>
  <c r="D87" i="7"/>
  <c r="O86" i="7"/>
  <c r="U86" i="7" s="1"/>
  <c r="L86" i="7"/>
  <c r="H86" i="7"/>
  <c r="D86" i="7"/>
  <c r="O85" i="7"/>
  <c r="Q85" i="7" s="1"/>
  <c r="L85" i="7"/>
  <c r="H85" i="7"/>
  <c r="D85" i="7"/>
  <c r="O84" i="7"/>
  <c r="U84" i="7" s="1"/>
  <c r="L84" i="7"/>
  <c r="H84" i="7"/>
  <c r="D84" i="7"/>
  <c r="O83" i="7"/>
  <c r="S83" i="7" s="1"/>
  <c r="L83" i="7"/>
  <c r="H83" i="7"/>
  <c r="D83" i="7"/>
  <c r="O82" i="7"/>
  <c r="L82" i="7"/>
  <c r="H82" i="7"/>
  <c r="D82" i="7"/>
  <c r="O81" i="7"/>
  <c r="Q81" i="7" s="1"/>
  <c r="L81" i="7"/>
  <c r="H81" i="7"/>
  <c r="D81" i="7"/>
  <c r="O80" i="7"/>
  <c r="L80" i="7"/>
  <c r="H80" i="7"/>
  <c r="D80" i="7"/>
  <c r="O79" i="7"/>
  <c r="S79" i="7" s="1"/>
  <c r="L79" i="7"/>
  <c r="H79" i="7"/>
  <c r="D79" i="7"/>
  <c r="O78" i="7"/>
  <c r="Q78" i="7" s="1"/>
  <c r="L78" i="7"/>
  <c r="H78" i="7"/>
  <c r="D78" i="7"/>
  <c r="O77" i="7"/>
  <c r="U77" i="7" s="1"/>
  <c r="L77" i="7"/>
  <c r="H77" i="7"/>
  <c r="D77" i="7"/>
  <c r="O76" i="7"/>
  <c r="Q76" i="7" s="1"/>
  <c r="L76" i="7"/>
  <c r="H76" i="7"/>
  <c r="D76" i="7"/>
  <c r="O75" i="7"/>
  <c r="U75" i="7" s="1"/>
  <c r="L75" i="7"/>
  <c r="H75" i="7"/>
  <c r="D75" i="7"/>
  <c r="O74" i="7"/>
  <c r="U74" i="7" s="1"/>
  <c r="L74" i="7"/>
  <c r="H74" i="7"/>
  <c r="D74" i="7"/>
  <c r="O73" i="7"/>
  <c r="U73" i="7" s="1"/>
  <c r="L73" i="7"/>
  <c r="H73" i="7"/>
  <c r="D73" i="7"/>
  <c r="O72" i="7"/>
  <c r="U72" i="7" s="1"/>
  <c r="L72" i="7"/>
  <c r="H72" i="7"/>
  <c r="D72" i="7"/>
  <c r="O71" i="7"/>
  <c r="Q71" i="7" s="1"/>
  <c r="L71" i="7"/>
  <c r="H71" i="7"/>
  <c r="D71" i="7"/>
  <c r="O70" i="7"/>
  <c r="U70" i="7" s="1"/>
  <c r="L70" i="7"/>
  <c r="H70" i="7"/>
  <c r="D70" i="7"/>
  <c r="O69" i="7"/>
  <c r="Q69" i="7" s="1"/>
  <c r="L69" i="7"/>
  <c r="H69" i="7"/>
  <c r="D69" i="7"/>
  <c r="O68" i="7"/>
  <c r="S68" i="7" s="1"/>
  <c r="L68" i="7"/>
  <c r="H68" i="7"/>
  <c r="D68" i="7"/>
  <c r="O67" i="7"/>
  <c r="U67" i="7" s="1"/>
  <c r="L67" i="7"/>
  <c r="H67" i="7"/>
  <c r="D67" i="7"/>
  <c r="O66" i="7"/>
  <c r="U66" i="7" s="1"/>
  <c r="L66" i="7"/>
  <c r="H66" i="7"/>
  <c r="D66" i="7"/>
  <c r="O65" i="7"/>
  <c r="L65" i="7"/>
  <c r="H65" i="7"/>
  <c r="D65" i="7"/>
  <c r="O64" i="7"/>
  <c r="U64" i="7" s="1"/>
  <c r="L64" i="7"/>
  <c r="H64" i="7"/>
  <c r="D64" i="7"/>
  <c r="O63" i="7"/>
  <c r="S63" i="7" s="1"/>
  <c r="L63" i="7"/>
  <c r="H63" i="7"/>
  <c r="D63" i="7"/>
  <c r="O62" i="7"/>
  <c r="L62" i="7"/>
  <c r="H62" i="7"/>
  <c r="D62" i="7"/>
  <c r="O61" i="7"/>
  <c r="L61" i="7"/>
  <c r="H61" i="7"/>
  <c r="D61" i="7"/>
  <c r="O60" i="7"/>
  <c r="Q60" i="7" s="1"/>
  <c r="L60" i="7"/>
  <c r="H60" i="7"/>
  <c r="D60" i="7"/>
  <c r="O59" i="7"/>
  <c r="Q59" i="7" s="1"/>
  <c r="L59" i="7"/>
  <c r="H59" i="7"/>
  <c r="D59" i="7"/>
  <c r="O58" i="7"/>
  <c r="U58" i="7" s="1"/>
  <c r="L58" i="7"/>
  <c r="H58" i="7"/>
  <c r="D58" i="7"/>
  <c r="O57" i="7"/>
  <c r="U57" i="7" s="1"/>
  <c r="L57" i="7"/>
  <c r="H57" i="7"/>
  <c r="D57" i="7"/>
  <c r="O56" i="7"/>
  <c r="U56" i="7" s="1"/>
  <c r="L56" i="7"/>
  <c r="H56" i="7"/>
  <c r="D56" i="7"/>
  <c r="O55" i="7"/>
  <c r="S55" i="7" s="1"/>
  <c r="L55" i="7"/>
  <c r="H55" i="7"/>
  <c r="D55" i="7"/>
  <c r="O54" i="7"/>
  <c r="U54" i="7" s="1"/>
  <c r="L54" i="7"/>
  <c r="H54" i="7"/>
  <c r="D54" i="7"/>
  <c r="W45" i="7"/>
  <c r="V45" i="7"/>
  <c r="T45" i="7"/>
  <c r="R45" i="7"/>
  <c r="P45" i="7"/>
  <c r="K45" i="7"/>
  <c r="G45" i="7"/>
  <c r="C45" i="7"/>
  <c r="A45" i="7"/>
  <c r="O44" i="7"/>
  <c r="L44" i="7"/>
  <c r="H44" i="7"/>
  <c r="D44" i="7"/>
  <c r="O43" i="7"/>
  <c r="Q43" i="7" s="1"/>
  <c r="L43" i="7"/>
  <c r="H43" i="7"/>
  <c r="D43" i="7"/>
  <c r="O42" i="7"/>
  <c r="Q42" i="7" s="1"/>
  <c r="L42" i="7"/>
  <c r="H42" i="7"/>
  <c r="D42" i="7"/>
  <c r="O41" i="7"/>
  <c r="U41" i="7" s="1"/>
  <c r="L41" i="7"/>
  <c r="H41" i="7"/>
  <c r="D41" i="7"/>
  <c r="O40" i="7"/>
  <c r="Q40" i="7" s="1"/>
  <c r="L40" i="7"/>
  <c r="H40" i="7"/>
  <c r="D40" i="7"/>
  <c r="O39" i="7"/>
  <c r="U39" i="7" s="1"/>
  <c r="L39" i="7"/>
  <c r="H39" i="7"/>
  <c r="D39" i="7"/>
  <c r="O38" i="7"/>
  <c r="U38" i="7" s="1"/>
  <c r="L38" i="7"/>
  <c r="H38" i="7"/>
  <c r="D38" i="7"/>
  <c r="O37" i="7"/>
  <c r="U37" i="7" s="1"/>
  <c r="L37" i="7"/>
  <c r="H37" i="7"/>
  <c r="D37" i="7"/>
  <c r="O36" i="7"/>
  <c r="S36" i="7" s="1"/>
  <c r="L36" i="7"/>
  <c r="H36" i="7"/>
  <c r="D36" i="7"/>
  <c r="O35" i="7"/>
  <c r="S35" i="7" s="1"/>
  <c r="L35" i="7"/>
  <c r="H35" i="7"/>
  <c r="D35" i="7"/>
  <c r="O34" i="7"/>
  <c r="U34" i="7" s="1"/>
  <c r="L34" i="7"/>
  <c r="H34" i="7"/>
  <c r="D34" i="7"/>
  <c r="O33" i="7"/>
  <c r="L33" i="7"/>
  <c r="H33" i="7"/>
  <c r="D33" i="7"/>
  <c r="O32" i="7"/>
  <c r="Q32" i="7" s="1"/>
  <c r="L32" i="7"/>
  <c r="H32" i="7"/>
  <c r="D32" i="7"/>
  <c r="O31" i="7"/>
  <c r="S31" i="7" s="1"/>
  <c r="L31" i="7"/>
  <c r="H31" i="7"/>
  <c r="D31" i="7"/>
  <c r="O30" i="7"/>
  <c r="U30" i="7" s="1"/>
  <c r="L30" i="7"/>
  <c r="H30" i="7"/>
  <c r="D30" i="7"/>
  <c r="O29" i="7"/>
  <c r="Q29" i="7" s="1"/>
  <c r="L29" i="7"/>
  <c r="H29" i="7"/>
  <c r="D29" i="7"/>
  <c r="O28" i="7"/>
  <c r="L28" i="7"/>
  <c r="H28" i="7"/>
  <c r="D28" i="7"/>
  <c r="O27" i="7"/>
  <c r="L27" i="7"/>
  <c r="D27" i="7"/>
  <c r="O26" i="7"/>
  <c r="U26" i="7" s="1"/>
  <c r="L26" i="7"/>
  <c r="H26" i="7"/>
  <c r="D26" i="7"/>
  <c r="O25" i="7"/>
  <c r="S25" i="7" s="1"/>
  <c r="L25" i="7"/>
  <c r="H25" i="7"/>
  <c r="D25" i="7"/>
  <c r="O24" i="7"/>
  <c r="L24" i="7"/>
  <c r="H24" i="7"/>
  <c r="D24" i="7"/>
  <c r="O23" i="7"/>
  <c r="U23" i="7" s="1"/>
  <c r="L23" i="7"/>
  <c r="H23" i="7"/>
  <c r="D23" i="7"/>
  <c r="O22" i="7"/>
  <c r="Q22" i="7" s="1"/>
  <c r="L22" i="7"/>
  <c r="H22" i="7"/>
  <c r="D22" i="7"/>
  <c r="O21" i="7"/>
  <c r="Q21" i="7" s="1"/>
  <c r="L21" i="7"/>
  <c r="H21" i="7"/>
  <c r="D21" i="7"/>
  <c r="O20" i="7"/>
  <c r="U20" i="7" s="1"/>
  <c r="L20" i="7"/>
  <c r="H20" i="7"/>
  <c r="D20" i="7"/>
  <c r="O19" i="7"/>
  <c r="U19" i="7" s="1"/>
  <c r="L19" i="7"/>
  <c r="H19" i="7"/>
  <c r="D19" i="7"/>
  <c r="O18" i="7"/>
  <c r="S18" i="7" s="1"/>
  <c r="L18" i="7"/>
  <c r="H18" i="7"/>
  <c r="D18" i="7"/>
  <c r="O17" i="7"/>
  <c r="U17" i="7" s="1"/>
  <c r="L17" i="7"/>
  <c r="H17" i="7"/>
  <c r="D17" i="7"/>
  <c r="O16" i="7"/>
  <c r="S16" i="7" s="1"/>
  <c r="L16" i="7"/>
  <c r="H16" i="7"/>
  <c r="D16" i="7"/>
  <c r="O15" i="7"/>
  <c r="Q15" i="7" s="1"/>
  <c r="L15" i="7"/>
  <c r="H15" i="7"/>
  <c r="D15" i="7"/>
  <c r="O14" i="7"/>
  <c r="Q14" i="7" s="1"/>
  <c r="L14" i="7"/>
  <c r="H14" i="7"/>
  <c r="D14" i="7"/>
  <c r="O13" i="7"/>
  <c r="Q13" i="7" s="1"/>
  <c r="L13" i="7"/>
  <c r="H13" i="7"/>
  <c r="D13" i="7"/>
  <c r="O12" i="7"/>
  <c r="Q12" i="7" s="1"/>
  <c r="L12" i="7"/>
  <c r="H12" i="7"/>
  <c r="D12" i="7"/>
  <c r="O11" i="7"/>
  <c r="U11" i="7" s="1"/>
  <c r="L11" i="7"/>
  <c r="H11" i="7"/>
  <c r="D11" i="7"/>
  <c r="O10" i="7"/>
  <c r="Q10" i="7" s="1"/>
  <c r="L10" i="7"/>
  <c r="H10" i="7"/>
  <c r="D10" i="7"/>
  <c r="O9" i="7"/>
  <c r="L9" i="7"/>
  <c r="H9" i="7"/>
  <c r="D9" i="7"/>
  <c r="O8" i="7"/>
  <c r="U8" i="7" s="1"/>
  <c r="L8" i="7"/>
  <c r="H8" i="7"/>
  <c r="D8" i="7"/>
  <c r="O7" i="7"/>
  <c r="L7" i="7"/>
  <c r="H7" i="7"/>
  <c r="D7" i="7"/>
  <c r="N191" i="7" l="1"/>
  <c r="N189" i="7"/>
  <c r="N185" i="7"/>
  <c r="N187" i="7"/>
  <c r="N194" i="7"/>
  <c r="N192" i="7"/>
  <c r="N190" i="7"/>
  <c r="N188" i="7"/>
  <c r="N186" i="7"/>
  <c r="N184" i="7"/>
  <c r="N182" i="7"/>
  <c r="N180" i="7"/>
  <c r="N178" i="7"/>
  <c r="N176" i="7"/>
  <c r="N174" i="7"/>
  <c r="N172" i="7"/>
  <c r="N170" i="7"/>
  <c r="N168" i="7"/>
  <c r="N166" i="7"/>
  <c r="N164" i="7"/>
  <c r="N162" i="7"/>
  <c r="N160" i="7"/>
  <c r="N158" i="7"/>
  <c r="N193" i="7"/>
  <c r="N181" i="7"/>
  <c r="N179" i="7"/>
  <c r="N177" i="7"/>
  <c r="N175" i="7"/>
  <c r="N173" i="7"/>
  <c r="N171" i="7"/>
  <c r="N169" i="7"/>
  <c r="N167" i="7"/>
  <c r="N165" i="7"/>
  <c r="N163" i="7"/>
  <c r="N161" i="7"/>
  <c r="N159" i="7"/>
  <c r="N183" i="7"/>
  <c r="S12" i="7"/>
  <c r="U12" i="7"/>
  <c r="U96" i="7"/>
  <c r="Q18" i="7"/>
  <c r="U18" i="7"/>
  <c r="U79" i="7"/>
  <c r="Q96" i="7"/>
  <c r="Q79" i="7"/>
  <c r="S99" i="7"/>
  <c r="U99" i="7"/>
  <c r="D195" i="7"/>
  <c r="U71" i="7"/>
  <c r="U55" i="7"/>
  <c r="U25" i="7"/>
  <c r="D45" i="7"/>
  <c r="F19" i="7" s="1"/>
  <c r="Q23" i="7"/>
  <c r="Q37" i="7"/>
  <c r="Q119" i="7"/>
  <c r="S130" i="7"/>
  <c r="U119" i="7"/>
  <c r="Q57" i="7"/>
  <c r="S90" i="7"/>
  <c r="Q117" i="7"/>
  <c r="S56" i="7"/>
  <c r="S57" i="7"/>
  <c r="Q68" i="7"/>
  <c r="U90" i="7"/>
  <c r="S117" i="7"/>
  <c r="U113" i="7"/>
  <c r="S146" i="7"/>
  <c r="Q54" i="7"/>
  <c r="Q130" i="7"/>
  <c r="C197" i="7"/>
  <c r="Q55" i="7"/>
  <c r="U68" i="7"/>
  <c r="U108" i="7"/>
  <c r="S106" i="7"/>
  <c r="S21" i="7"/>
  <c r="U35" i="7"/>
  <c r="Z149" i="7"/>
  <c r="L149" i="7" s="1"/>
  <c r="U21" i="7"/>
  <c r="U135" i="7"/>
  <c r="U59" i="7"/>
  <c r="R197" i="7"/>
  <c r="S108" i="7"/>
  <c r="S59" i="7"/>
  <c r="S111" i="7"/>
  <c r="S133" i="7"/>
  <c r="Q83" i="7"/>
  <c r="U36" i="7"/>
  <c r="Q93" i="7"/>
  <c r="U116" i="7"/>
  <c r="U138" i="7"/>
  <c r="Q30" i="7"/>
  <c r="S32" i="7"/>
  <c r="Q41" i="7"/>
  <c r="Q58" i="7"/>
  <c r="Q70" i="7"/>
  <c r="Q72" i="7"/>
  <c r="U81" i="7"/>
  <c r="S91" i="7"/>
  <c r="S136" i="7"/>
  <c r="S30" i="7"/>
  <c r="U32" i="7"/>
  <c r="S41" i="7"/>
  <c r="Q56" i="7"/>
  <c r="S58" i="7"/>
  <c r="S70" i="7"/>
  <c r="U91" i="7"/>
  <c r="U136" i="7"/>
  <c r="Q146" i="7"/>
  <c r="Q38" i="7"/>
  <c r="S38" i="7"/>
  <c r="Q104" i="7"/>
  <c r="S95" i="7"/>
  <c r="S104" i="7"/>
  <c r="U133" i="7"/>
  <c r="S15" i="7"/>
  <c r="S131" i="7"/>
  <c r="U148" i="7"/>
  <c r="Q11" i="7"/>
  <c r="Q39" i="7"/>
  <c r="Q66" i="7"/>
  <c r="Q77" i="7"/>
  <c r="Q110" i="7"/>
  <c r="A197" i="7"/>
  <c r="Y149" i="7"/>
  <c r="H149" i="7" s="1"/>
  <c r="S116" i="7"/>
  <c r="U95" i="7"/>
  <c r="S93" i="7"/>
  <c r="S39" i="7"/>
  <c r="X149" i="7"/>
  <c r="S66" i="7"/>
  <c r="S77" i="7"/>
  <c r="S110" i="7"/>
  <c r="D149" i="7"/>
  <c r="F127" i="7" s="1"/>
  <c r="Q19" i="7"/>
  <c r="Q36" i="7"/>
  <c r="U76" i="7"/>
  <c r="S97" i="7"/>
  <c r="U83" i="7"/>
  <c r="U131" i="7"/>
  <c r="S148" i="7"/>
  <c r="Q35" i="7"/>
  <c r="Q103" i="7"/>
  <c r="Q67" i="7"/>
  <c r="S17" i="7"/>
  <c r="S67" i="7"/>
  <c r="S78" i="7"/>
  <c r="Q88" i="7"/>
  <c r="Q118" i="7"/>
  <c r="U78" i="7"/>
  <c r="S118" i="7"/>
  <c r="U15" i="7"/>
  <c r="U103" i="7"/>
  <c r="S10" i="7"/>
  <c r="S19" i="7"/>
  <c r="S76" i="7"/>
  <c r="Q97" i="7"/>
  <c r="U88" i="7"/>
  <c r="S138" i="7"/>
  <c r="Q73" i="7"/>
  <c r="Q101" i="7"/>
  <c r="Q128" i="7"/>
  <c r="Q139" i="7"/>
  <c r="U10" i="7"/>
  <c r="S129" i="7"/>
  <c r="S81" i="7"/>
  <c r="S73" i="7"/>
  <c r="S101" i="7"/>
  <c r="Q113" i="7"/>
  <c r="S128" i="7"/>
  <c r="Q137" i="7"/>
  <c r="S139" i="7"/>
  <c r="T197" i="7"/>
  <c r="V197" i="7"/>
  <c r="Q17" i="7"/>
  <c r="U111" i="7"/>
  <c r="W197" i="7"/>
  <c r="U129" i="7"/>
  <c r="U31" i="7"/>
  <c r="S71" i="7"/>
  <c r="S135" i="7"/>
  <c r="S137" i="7"/>
  <c r="U28" i="7"/>
  <c r="S28" i="7"/>
  <c r="Q28" i="7"/>
  <c r="G197" i="7"/>
  <c r="O45" i="7"/>
  <c r="Q45" i="7" s="1"/>
  <c r="Q112" i="7"/>
  <c r="S112" i="7"/>
  <c r="Q89" i="7"/>
  <c r="S121" i="7"/>
  <c r="U121" i="7"/>
  <c r="Q121" i="7"/>
  <c r="S43" i="7"/>
  <c r="U61" i="7"/>
  <c r="S61" i="7"/>
  <c r="U89" i="7"/>
  <c r="U9" i="7"/>
  <c r="S9" i="7"/>
  <c r="Q9" i="7"/>
  <c r="U43" i="7"/>
  <c r="Q61" i="7"/>
  <c r="P197" i="7"/>
  <c r="Y45" i="7"/>
  <c r="H45" i="7" s="1"/>
  <c r="S22" i="7"/>
  <c r="Q31" i="7"/>
  <c r="Q26" i="7"/>
  <c r="U82" i="7"/>
  <c r="S82" i="7"/>
  <c r="Q82" i="7"/>
  <c r="S26" i="7"/>
  <c r="U80" i="7"/>
  <c r="Q80" i="7"/>
  <c r="U24" i="7"/>
  <c r="S24" i="7"/>
  <c r="Q24" i="7"/>
  <c r="K197" i="7"/>
  <c r="S80" i="7"/>
  <c r="U22" i="7"/>
  <c r="Q84" i="7"/>
  <c r="S84" i="7"/>
  <c r="S123" i="7"/>
  <c r="U123" i="7"/>
  <c r="Q123" i="7"/>
  <c r="U7" i="7"/>
  <c r="S7" i="7"/>
  <c r="N195" i="7"/>
  <c r="Q33" i="7"/>
  <c r="U33" i="7"/>
  <c r="U98" i="7"/>
  <c r="S98" i="7"/>
  <c r="Q107" i="7"/>
  <c r="Q98" i="7"/>
  <c r="Q75" i="7"/>
  <c r="S75" i="7"/>
  <c r="U105" i="7"/>
  <c r="S105" i="7"/>
  <c r="Q105" i="7"/>
  <c r="X45" i="7"/>
  <c r="S54" i="7"/>
  <c r="O149" i="7"/>
  <c r="Q7" i="7"/>
  <c r="S33" i="7"/>
  <c r="S107" i="7"/>
  <c r="Z45" i="7"/>
  <c r="L45" i="7" s="1"/>
  <c r="Q141" i="7"/>
  <c r="S127" i="7"/>
  <c r="S14" i="7"/>
  <c r="S40" i="7"/>
  <c r="U63" i="7"/>
  <c r="U65" i="7"/>
  <c r="S65" i="7"/>
  <c r="S86" i="7"/>
  <c r="S109" i="7"/>
  <c r="U127" i="7"/>
  <c r="U132" i="7"/>
  <c r="U141" i="7"/>
  <c r="U143" i="7"/>
  <c r="U145" i="7"/>
  <c r="S145" i="7"/>
  <c r="Q145" i="7"/>
  <c r="Q147" i="7"/>
  <c r="U14" i="7"/>
  <c r="Q16" i="7"/>
  <c r="U40" i="7"/>
  <c r="Q65" i="7"/>
  <c r="U100" i="7"/>
  <c r="Q100" i="7"/>
  <c r="U102" i="7"/>
  <c r="S102" i="7"/>
  <c r="Q102" i="7"/>
  <c r="U109" i="7"/>
  <c r="S147" i="7"/>
  <c r="U16" i="7"/>
  <c r="Q132" i="7"/>
  <c r="Q63" i="7"/>
  <c r="Q86" i="7"/>
  <c r="S134" i="7"/>
  <c r="Q134" i="7"/>
  <c r="Q143" i="7"/>
  <c r="S11" i="7"/>
  <c r="S23" i="7"/>
  <c r="S37" i="7"/>
  <c r="S42" i="7"/>
  <c r="S72" i="7"/>
  <c r="Q25" i="7"/>
  <c r="U42" i="7"/>
  <c r="U44" i="7"/>
  <c r="S44" i="7"/>
  <c r="Q44" i="7"/>
  <c r="S74" i="7"/>
  <c r="Q74" i="7"/>
  <c r="Q106" i="7"/>
  <c r="X195" i="7"/>
  <c r="U125" i="7"/>
  <c r="Q125" i="7"/>
  <c r="S125" i="7"/>
  <c r="U27" i="7"/>
  <c r="S27" i="7"/>
  <c r="U120" i="7"/>
  <c r="Q120" i="7"/>
  <c r="Y195" i="7"/>
  <c r="H195" i="7" s="1"/>
  <c r="Q20" i="7"/>
  <c r="U62" i="7"/>
  <c r="S62" i="7"/>
  <c r="Q62" i="7"/>
  <c r="S124" i="7"/>
  <c r="U140" i="7"/>
  <c r="Q140" i="7"/>
  <c r="S8" i="7"/>
  <c r="S20" i="7"/>
  <c r="S29" i="7"/>
  <c r="Q34" i="7"/>
  <c r="Q64" i="7"/>
  <c r="U69" i="7"/>
  <c r="Q87" i="7"/>
  <c r="Q92" i="7"/>
  <c r="S115" i="7"/>
  <c r="U124" i="7"/>
  <c r="Q126" i="7"/>
  <c r="S140" i="7"/>
  <c r="Q144" i="7"/>
  <c r="S120" i="7"/>
  <c r="U60" i="7"/>
  <c r="S69" i="7"/>
  <c r="U29" i="7"/>
  <c r="S34" i="7"/>
  <c r="S64" i="7"/>
  <c r="S87" i="7"/>
  <c r="S92" i="7"/>
  <c r="U115" i="7"/>
  <c r="S126" i="7"/>
  <c r="S144" i="7"/>
  <c r="S114" i="7"/>
  <c r="Q114" i="7"/>
  <c r="S13" i="7"/>
  <c r="Q27" i="7"/>
  <c r="S60" i="7"/>
  <c r="U85" i="7"/>
  <c r="S85" i="7"/>
  <c r="Z195" i="7"/>
  <c r="Q8" i="7"/>
  <c r="U13" i="7"/>
  <c r="S94" i="7"/>
  <c r="Q94" i="7"/>
  <c r="O195" i="7"/>
  <c r="Q122" i="7"/>
  <c r="Q142" i="7"/>
  <c r="S122" i="7"/>
  <c r="S142" i="7"/>
  <c r="F194" i="7" l="1"/>
  <c r="F192" i="7"/>
  <c r="F190" i="7"/>
  <c r="F188" i="7"/>
  <c r="F186" i="7"/>
  <c r="F184" i="7"/>
  <c r="F182" i="7"/>
  <c r="F180" i="7"/>
  <c r="F178" i="7"/>
  <c r="F176" i="7"/>
  <c r="F174" i="7"/>
  <c r="F172" i="7"/>
  <c r="F170" i="7"/>
  <c r="F168" i="7"/>
  <c r="F166" i="7"/>
  <c r="F164" i="7"/>
  <c r="F162" i="7"/>
  <c r="F160" i="7"/>
  <c r="F158" i="7"/>
  <c r="F193" i="7"/>
  <c r="F185" i="7"/>
  <c r="F183" i="7"/>
  <c r="F181" i="7"/>
  <c r="F187" i="7"/>
  <c r="F161" i="7"/>
  <c r="F179" i="7"/>
  <c r="F175" i="7"/>
  <c r="F171" i="7"/>
  <c r="F167" i="7"/>
  <c r="F189" i="7"/>
  <c r="F163" i="7"/>
  <c r="F159" i="7"/>
  <c r="F177" i="7"/>
  <c r="F173" i="7"/>
  <c r="F169" i="7"/>
  <c r="F191" i="7"/>
  <c r="F165" i="7"/>
  <c r="J190" i="7"/>
  <c r="J192" i="7"/>
  <c r="J188" i="7"/>
  <c r="J191" i="7"/>
  <c r="J186" i="7"/>
  <c r="J187" i="7"/>
  <c r="J194" i="7"/>
  <c r="J184" i="7"/>
  <c r="J182" i="7"/>
  <c r="J180" i="7"/>
  <c r="J178" i="7"/>
  <c r="J176" i="7"/>
  <c r="J174" i="7"/>
  <c r="J172" i="7"/>
  <c r="J170" i="7"/>
  <c r="J168" i="7"/>
  <c r="J166" i="7"/>
  <c r="J164" i="7"/>
  <c r="J162" i="7"/>
  <c r="J160" i="7"/>
  <c r="J158" i="7"/>
  <c r="J193" i="7"/>
  <c r="J185" i="7"/>
  <c r="J183" i="7"/>
  <c r="J181" i="7"/>
  <c r="J179" i="7"/>
  <c r="J177" i="7"/>
  <c r="J175" i="7"/>
  <c r="J173" i="7"/>
  <c r="J171" i="7"/>
  <c r="J169" i="7"/>
  <c r="J167" i="7"/>
  <c r="J165" i="7"/>
  <c r="J163" i="7"/>
  <c r="J161" i="7"/>
  <c r="J159" i="7"/>
  <c r="J189" i="7"/>
  <c r="F133" i="7"/>
  <c r="F66" i="7"/>
  <c r="F64" i="7"/>
  <c r="F84" i="7"/>
  <c r="F10" i="7"/>
  <c r="F9" i="7"/>
  <c r="F33" i="7"/>
  <c r="F44" i="7"/>
  <c r="F34" i="7"/>
  <c r="F35" i="7"/>
  <c r="F45" i="7"/>
  <c r="F26" i="7"/>
  <c r="F29" i="7"/>
  <c r="F38" i="7"/>
  <c r="F23" i="7"/>
  <c r="F22" i="7"/>
  <c r="F43" i="7"/>
  <c r="F42" i="7"/>
  <c r="F20" i="7"/>
  <c r="F25" i="7"/>
  <c r="F31" i="7"/>
  <c r="F30" i="7"/>
  <c r="F8" i="7"/>
  <c r="F41" i="7"/>
  <c r="F24" i="7"/>
  <c r="F36" i="7"/>
  <c r="F27" i="7"/>
  <c r="F40" i="7"/>
  <c r="F21" i="7"/>
  <c r="F15" i="7"/>
  <c r="F11" i="7"/>
  <c r="F16" i="7"/>
  <c r="F17" i="7"/>
  <c r="F37" i="7"/>
  <c r="F12" i="7"/>
  <c r="F195" i="7"/>
  <c r="F18" i="7"/>
  <c r="F85" i="7"/>
  <c r="F54" i="7"/>
  <c r="F39" i="7"/>
  <c r="F14" i="7"/>
  <c r="F80" i="7"/>
  <c r="F13" i="7"/>
  <c r="F32" i="7"/>
  <c r="F119" i="7"/>
  <c r="F28" i="7"/>
  <c r="F104" i="7"/>
  <c r="F129" i="7"/>
  <c r="F100" i="7"/>
  <c r="F135" i="7"/>
  <c r="F7" i="7"/>
  <c r="F108" i="7"/>
  <c r="F67" i="7"/>
  <c r="F106" i="7"/>
  <c r="F103" i="7"/>
  <c r="F92" i="7"/>
  <c r="F126" i="7"/>
  <c r="F94" i="7"/>
  <c r="F99" i="7"/>
  <c r="F101" i="7"/>
  <c r="F82" i="7"/>
  <c r="F83" i="7"/>
  <c r="F110" i="7"/>
  <c r="D197" i="7"/>
  <c r="F71" i="7"/>
  <c r="F79" i="7"/>
  <c r="F97" i="7"/>
  <c r="F117" i="7"/>
  <c r="F76" i="7"/>
  <c r="F98" i="7"/>
  <c r="F144" i="7"/>
  <c r="F56" i="7"/>
  <c r="F140" i="7"/>
  <c r="F147" i="7"/>
  <c r="F57" i="7"/>
  <c r="F125" i="7"/>
  <c r="F62" i="7"/>
  <c r="F86" i="7"/>
  <c r="F128" i="7"/>
  <c r="F146" i="7"/>
  <c r="F58" i="7"/>
  <c r="F78" i="7"/>
  <c r="F131" i="7"/>
  <c r="F59" i="7"/>
  <c r="F96" i="7"/>
  <c r="F118" i="7"/>
  <c r="F124" i="7"/>
  <c r="F91" i="7"/>
  <c r="F81" i="7"/>
  <c r="F121" i="7"/>
  <c r="F102" i="7"/>
  <c r="F90" i="7"/>
  <c r="F122" i="7"/>
  <c r="F149" i="7"/>
  <c r="F105" i="7"/>
  <c r="F116" i="7"/>
  <c r="F138" i="7"/>
  <c r="F143" i="7"/>
  <c r="F61" i="7"/>
  <c r="F123" i="7"/>
  <c r="F60" i="7"/>
  <c r="F112" i="7"/>
  <c r="F136" i="7"/>
  <c r="F55" i="7"/>
  <c r="F65" i="7"/>
  <c r="F69" i="7"/>
  <c r="F130" i="7"/>
  <c r="F73" i="7"/>
  <c r="F75" i="7"/>
  <c r="F134" i="7"/>
  <c r="F74" i="7"/>
  <c r="F148" i="7"/>
  <c r="F93" i="7"/>
  <c r="F95" i="7"/>
  <c r="F89" i="7"/>
  <c r="F132" i="7"/>
  <c r="F77" i="7"/>
  <c r="F120" i="7"/>
  <c r="F137" i="7"/>
  <c r="F113" i="7"/>
  <c r="F115" i="7"/>
  <c r="F87" i="7"/>
  <c r="F107" i="7"/>
  <c r="F111" i="7"/>
  <c r="F145" i="7"/>
  <c r="F72" i="7"/>
  <c r="F88" i="7"/>
  <c r="F139" i="7"/>
  <c r="F70" i="7"/>
  <c r="F114" i="7"/>
  <c r="F63" i="7"/>
  <c r="F68" i="7"/>
  <c r="F142" i="7"/>
  <c r="F141" i="7"/>
  <c r="F109" i="7"/>
  <c r="X197" i="7"/>
  <c r="Y197" i="7"/>
  <c r="H197" i="7" s="1"/>
  <c r="U149" i="7"/>
  <c r="Q149" i="7"/>
  <c r="S149" i="7"/>
  <c r="J141" i="7"/>
  <c r="J121" i="7"/>
  <c r="J101" i="7"/>
  <c r="J81" i="7"/>
  <c r="J61" i="7"/>
  <c r="J144" i="7"/>
  <c r="J124" i="7"/>
  <c r="J104" i="7"/>
  <c r="J84" i="7"/>
  <c r="J64" i="7"/>
  <c r="J147" i="7"/>
  <c r="J127" i="7"/>
  <c r="J107" i="7"/>
  <c r="J87" i="7"/>
  <c r="J67" i="7"/>
  <c r="J133" i="7"/>
  <c r="J130" i="7"/>
  <c r="J110" i="7"/>
  <c r="J90" i="7"/>
  <c r="J70" i="7"/>
  <c r="J139" i="7"/>
  <c r="J119" i="7"/>
  <c r="J99" i="7"/>
  <c r="J79" i="7"/>
  <c r="J59" i="7"/>
  <c r="J142" i="7"/>
  <c r="J122" i="7"/>
  <c r="J102" i="7"/>
  <c r="J82" i="7"/>
  <c r="J148" i="7"/>
  <c r="J128" i="7"/>
  <c r="J108" i="7"/>
  <c r="J88" i="7"/>
  <c r="J68" i="7"/>
  <c r="J112" i="7"/>
  <c r="J105" i="7"/>
  <c r="J73" i="7"/>
  <c r="J146" i="7"/>
  <c r="J78" i="7"/>
  <c r="J71" i="7"/>
  <c r="J57" i="7"/>
  <c r="J137" i="7"/>
  <c r="J96" i="7"/>
  <c r="J103" i="7"/>
  <c r="J66" i="7"/>
  <c r="J94" i="7"/>
  <c r="J89" i="7"/>
  <c r="J117" i="7"/>
  <c r="J135" i="7"/>
  <c r="J140" i="7"/>
  <c r="J126" i="7"/>
  <c r="J92" i="7"/>
  <c r="J85" i="7"/>
  <c r="J62" i="7"/>
  <c r="J115" i="7"/>
  <c r="J76" i="7"/>
  <c r="J149" i="7"/>
  <c r="J120" i="7"/>
  <c r="J113" i="7"/>
  <c r="J74" i="7"/>
  <c r="J69" i="7"/>
  <c r="J60" i="7"/>
  <c r="J111" i="7"/>
  <c r="J72" i="7"/>
  <c r="J136" i="7"/>
  <c r="J100" i="7"/>
  <c r="J95" i="7"/>
  <c r="J65" i="7"/>
  <c r="J58" i="7"/>
  <c r="J131" i="7"/>
  <c r="J97" i="7"/>
  <c r="J83" i="7"/>
  <c r="J55" i="7"/>
  <c r="J138" i="7"/>
  <c r="J106" i="7"/>
  <c r="J118" i="7"/>
  <c r="J145" i="7"/>
  <c r="J129" i="7"/>
  <c r="J134" i="7"/>
  <c r="J123" i="7"/>
  <c r="J93" i="7"/>
  <c r="J132" i="7"/>
  <c r="J143" i="7"/>
  <c r="J116" i="7"/>
  <c r="J56" i="7"/>
  <c r="J125" i="7"/>
  <c r="J86" i="7"/>
  <c r="J54" i="7"/>
  <c r="J77" i="7"/>
  <c r="J109" i="7"/>
  <c r="J63" i="7"/>
  <c r="J75" i="7"/>
  <c r="J80" i="7"/>
  <c r="J98" i="7"/>
  <c r="J91" i="7"/>
  <c r="J114" i="7"/>
  <c r="Z197" i="7"/>
  <c r="L197" i="7" s="1"/>
  <c r="N147" i="7"/>
  <c r="N127" i="7"/>
  <c r="N107" i="7"/>
  <c r="N87" i="7"/>
  <c r="N67" i="7"/>
  <c r="N130" i="7"/>
  <c r="N110" i="7"/>
  <c r="N90" i="7"/>
  <c r="N70" i="7"/>
  <c r="N133" i="7"/>
  <c r="N113" i="7"/>
  <c r="N93" i="7"/>
  <c r="N73" i="7"/>
  <c r="N139" i="7"/>
  <c r="N119" i="7"/>
  <c r="N136" i="7"/>
  <c r="N116" i="7"/>
  <c r="N96" i="7"/>
  <c r="N76" i="7"/>
  <c r="N56" i="7"/>
  <c r="N145" i="7"/>
  <c r="N125" i="7"/>
  <c r="N105" i="7"/>
  <c r="N85" i="7"/>
  <c r="N65" i="7"/>
  <c r="N148" i="7"/>
  <c r="N128" i="7"/>
  <c r="N108" i="7"/>
  <c r="N88" i="7"/>
  <c r="N134" i="7"/>
  <c r="N114" i="7"/>
  <c r="N94" i="7"/>
  <c r="N74" i="7"/>
  <c r="N54" i="7"/>
  <c r="N89" i="7"/>
  <c r="N115" i="7"/>
  <c r="N143" i="7"/>
  <c r="N117" i="7"/>
  <c r="N103" i="7"/>
  <c r="N66" i="7"/>
  <c r="N144" i="7"/>
  <c r="N142" i="7"/>
  <c r="N140" i="7"/>
  <c r="N126" i="7"/>
  <c r="N99" i="7"/>
  <c r="N92" i="7"/>
  <c r="N62" i="7"/>
  <c r="N146" i="7"/>
  <c r="N101" i="7"/>
  <c r="N78" i="7"/>
  <c r="N71" i="7"/>
  <c r="N57" i="7"/>
  <c r="N135" i="7"/>
  <c r="N64" i="7"/>
  <c r="N149" i="7"/>
  <c r="N124" i="7"/>
  <c r="N122" i="7"/>
  <c r="N120" i="7"/>
  <c r="N69" i="7"/>
  <c r="N60" i="7"/>
  <c r="N131" i="7"/>
  <c r="N97" i="7"/>
  <c r="N83" i="7"/>
  <c r="N55" i="7"/>
  <c r="N138" i="7"/>
  <c r="N106" i="7"/>
  <c r="N81" i="7"/>
  <c r="N77" i="7"/>
  <c r="N118" i="7"/>
  <c r="N111" i="7"/>
  <c r="N79" i="7"/>
  <c r="N72" i="7"/>
  <c r="N129" i="7"/>
  <c r="N104" i="7"/>
  <c r="N102" i="7"/>
  <c r="N100" i="7"/>
  <c r="N95" i="7"/>
  <c r="N58" i="7"/>
  <c r="N84" i="7"/>
  <c r="N132" i="7"/>
  <c r="N86" i="7"/>
  <c r="N109" i="7"/>
  <c r="N75" i="7"/>
  <c r="N98" i="7"/>
  <c r="N141" i="7"/>
  <c r="N82" i="7"/>
  <c r="N59" i="7"/>
  <c r="N68" i="7"/>
  <c r="N61" i="7"/>
  <c r="N137" i="7"/>
  <c r="N91" i="7"/>
  <c r="N121" i="7"/>
  <c r="N80" i="7"/>
  <c r="N63" i="7"/>
  <c r="N123" i="7"/>
  <c r="N112" i="7"/>
  <c r="N29" i="7"/>
  <c r="N9" i="7"/>
  <c r="N32" i="7"/>
  <c r="N12" i="7"/>
  <c r="N35" i="7"/>
  <c r="N15" i="7"/>
  <c r="N38" i="7"/>
  <c r="N18" i="7"/>
  <c r="N27" i="7"/>
  <c r="N7" i="7"/>
  <c r="N36" i="7"/>
  <c r="N16" i="7"/>
  <c r="N31" i="7"/>
  <c r="N22" i="7"/>
  <c r="N34" i="7"/>
  <c r="N39" i="7"/>
  <c r="N8" i="7"/>
  <c r="N17" i="7"/>
  <c r="N10" i="7"/>
  <c r="N41" i="7"/>
  <c r="N20" i="7"/>
  <c r="N13" i="7"/>
  <c r="N44" i="7"/>
  <c r="N25" i="7"/>
  <c r="N42" i="7"/>
  <c r="N37" i="7"/>
  <c r="N23" i="7"/>
  <c r="N11" i="7"/>
  <c r="N30" i="7"/>
  <c r="N21" i="7"/>
  <c r="N33" i="7"/>
  <c r="N26" i="7"/>
  <c r="N40" i="7"/>
  <c r="N14" i="7"/>
  <c r="N19" i="7"/>
  <c r="N28" i="7"/>
  <c r="N45" i="7"/>
  <c r="N24" i="7"/>
  <c r="N43" i="7"/>
  <c r="J195" i="7"/>
  <c r="U195" i="7"/>
  <c r="S195" i="7"/>
  <c r="Q195" i="7"/>
  <c r="U45" i="7"/>
  <c r="S45" i="7"/>
  <c r="O197" i="7"/>
  <c r="J43" i="7"/>
  <c r="J23" i="7"/>
  <c r="J26" i="7"/>
  <c r="J29" i="7"/>
  <c r="J9" i="7"/>
  <c r="J32" i="7"/>
  <c r="J12" i="7"/>
  <c r="J41" i="7"/>
  <c r="J21" i="7"/>
  <c r="J30" i="7"/>
  <c r="J10" i="7"/>
  <c r="J24" i="7"/>
  <c r="J17" i="7"/>
  <c r="J15" i="7"/>
  <c r="J16" i="7"/>
  <c r="J36" i="7"/>
  <c r="J31" i="7"/>
  <c r="J22" i="7"/>
  <c r="J34" i="7"/>
  <c r="J39" i="7"/>
  <c r="J27" i="7"/>
  <c r="J20" i="7"/>
  <c r="J8" i="7"/>
  <c r="J13" i="7"/>
  <c r="J37" i="7"/>
  <c r="J11" i="7"/>
  <c r="J44" i="7"/>
  <c r="J25" i="7"/>
  <c r="J18" i="7"/>
  <c r="J42" i="7"/>
  <c r="J19" i="7"/>
  <c r="J28" i="7"/>
  <c r="J40" i="7"/>
  <c r="J38" i="7"/>
  <c r="J14" i="7"/>
  <c r="J35" i="7"/>
  <c r="J45" i="7"/>
  <c r="J33" i="7"/>
  <c r="J7" i="7"/>
  <c r="U197" i="7" l="1"/>
  <c r="S197" i="7"/>
  <c r="Q197" i="7"/>
  <c r="A154" i="3" l="1"/>
  <c r="A153" i="3"/>
  <c r="A152" i="3"/>
  <c r="A49" i="3"/>
  <c r="A50" i="3"/>
  <c r="A48" i="3"/>
  <c r="R195" i="5" l="1"/>
  <c r="P195" i="5"/>
  <c r="O195" i="5"/>
  <c r="N195" i="5"/>
  <c r="M195" i="5"/>
  <c r="L195" i="5"/>
  <c r="J195" i="5"/>
  <c r="I195" i="5"/>
  <c r="H195" i="5"/>
  <c r="G195" i="5"/>
  <c r="F195" i="5"/>
  <c r="E195" i="5"/>
  <c r="D195" i="5"/>
  <c r="C195" i="5"/>
  <c r="A195" i="5"/>
  <c r="R149" i="5"/>
  <c r="P149" i="5"/>
  <c r="O149" i="5"/>
  <c r="N149" i="5"/>
  <c r="M149" i="5"/>
  <c r="L149" i="5"/>
  <c r="J149" i="5"/>
  <c r="I149" i="5"/>
  <c r="H149" i="5"/>
  <c r="G149" i="5"/>
  <c r="F149" i="5"/>
  <c r="E149" i="5"/>
  <c r="D149" i="5"/>
  <c r="C149" i="5"/>
  <c r="A149" i="5"/>
  <c r="Q148" i="5"/>
  <c r="K148" i="5"/>
  <c r="Q147" i="5"/>
  <c r="K147" i="5"/>
  <c r="Q146" i="5"/>
  <c r="K146" i="5"/>
  <c r="Q145" i="5"/>
  <c r="K145" i="5"/>
  <c r="Q144" i="5"/>
  <c r="K144" i="5"/>
  <c r="Q143" i="5"/>
  <c r="K143" i="5"/>
  <c r="Q142" i="5"/>
  <c r="K142" i="5"/>
  <c r="Q141" i="5"/>
  <c r="K141" i="5"/>
  <c r="Q140" i="5"/>
  <c r="K140" i="5"/>
  <c r="Q139" i="5"/>
  <c r="K139" i="5"/>
  <c r="Q138" i="5"/>
  <c r="K138" i="5"/>
  <c r="Q137" i="5"/>
  <c r="K137" i="5"/>
  <c r="Q136" i="5"/>
  <c r="K136" i="5"/>
  <c r="Q135" i="5"/>
  <c r="K135" i="5"/>
  <c r="Q134" i="5"/>
  <c r="K134" i="5"/>
  <c r="Q133" i="5"/>
  <c r="K133" i="5"/>
  <c r="Q132" i="5"/>
  <c r="K132" i="5"/>
  <c r="Q131" i="5"/>
  <c r="K131" i="5"/>
  <c r="Q130" i="5"/>
  <c r="K130" i="5"/>
  <c r="Q129" i="5"/>
  <c r="K129" i="5"/>
  <c r="Q128" i="5"/>
  <c r="K128" i="5"/>
  <c r="Q127" i="5"/>
  <c r="K127" i="5"/>
  <c r="Q126" i="5"/>
  <c r="K126" i="5"/>
  <c r="Q125" i="5"/>
  <c r="K125" i="5"/>
  <c r="Q124" i="5"/>
  <c r="K124" i="5"/>
  <c r="Q123" i="5"/>
  <c r="K123" i="5"/>
  <c r="Q122" i="5"/>
  <c r="K122" i="5"/>
  <c r="Q121" i="5"/>
  <c r="K121" i="5"/>
  <c r="Q120" i="5"/>
  <c r="K120" i="5"/>
  <c r="Q119" i="5"/>
  <c r="K119" i="5"/>
  <c r="Q118" i="5"/>
  <c r="K118" i="5"/>
  <c r="Q117" i="5"/>
  <c r="K117" i="5"/>
  <c r="Q116" i="5"/>
  <c r="K116" i="5"/>
  <c r="Q115" i="5"/>
  <c r="K115" i="5"/>
  <c r="Q114" i="5"/>
  <c r="K114" i="5"/>
  <c r="Q113" i="5"/>
  <c r="K113" i="5"/>
  <c r="Q112" i="5"/>
  <c r="K112" i="5"/>
  <c r="Q111" i="5"/>
  <c r="K111" i="5"/>
  <c r="Q110" i="5"/>
  <c r="K110" i="5"/>
  <c r="Q109" i="5"/>
  <c r="K109" i="5"/>
  <c r="Q108" i="5"/>
  <c r="K108" i="5"/>
  <c r="Q107" i="5"/>
  <c r="K107" i="5"/>
  <c r="Q106" i="5"/>
  <c r="K106" i="5"/>
  <c r="Q105" i="5"/>
  <c r="K105" i="5"/>
  <c r="Q104" i="5"/>
  <c r="K104" i="5"/>
  <c r="Q103" i="5"/>
  <c r="K103" i="5"/>
  <c r="Q102" i="5"/>
  <c r="K102" i="5"/>
  <c r="Q101" i="5"/>
  <c r="K101" i="5"/>
  <c r="Q100" i="5"/>
  <c r="K100" i="5"/>
  <c r="Q99" i="5"/>
  <c r="K99" i="5"/>
  <c r="Q98" i="5"/>
  <c r="K98" i="5"/>
  <c r="Q97" i="5"/>
  <c r="K97" i="5"/>
  <c r="Q96" i="5"/>
  <c r="K96" i="5"/>
  <c r="Q95" i="5"/>
  <c r="K95" i="5"/>
  <c r="Q94" i="5"/>
  <c r="K94" i="5"/>
  <c r="Q93" i="5"/>
  <c r="K93" i="5"/>
  <c r="Q92" i="5"/>
  <c r="K92" i="5"/>
  <c r="Q91" i="5"/>
  <c r="K91" i="5"/>
  <c r="Q90" i="5"/>
  <c r="K90" i="5"/>
  <c r="Q89" i="5"/>
  <c r="K89" i="5"/>
  <c r="Q88" i="5"/>
  <c r="K88" i="5"/>
  <c r="Q87" i="5"/>
  <c r="K87" i="5"/>
  <c r="Q86" i="5"/>
  <c r="K86" i="5"/>
  <c r="Q85" i="5"/>
  <c r="K85" i="5"/>
  <c r="Q84" i="5"/>
  <c r="K84" i="5"/>
  <c r="Q83" i="5"/>
  <c r="K83" i="5"/>
  <c r="Q82" i="5"/>
  <c r="K82" i="5"/>
  <c r="Q81" i="5"/>
  <c r="K81" i="5"/>
  <c r="Q80" i="5"/>
  <c r="K80" i="5"/>
  <c r="Q79" i="5"/>
  <c r="K79" i="5"/>
  <c r="Q78" i="5"/>
  <c r="K78" i="5"/>
  <c r="Q77" i="5"/>
  <c r="K77" i="5"/>
  <c r="Q76" i="5"/>
  <c r="K76" i="5"/>
  <c r="Q75" i="5"/>
  <c r="K75" i="5"/>
  <c r="Q74" i="5"/>
  <c r="K74" i="5"/>
  <c r="Q73" i="5"/>
  <c r="K73" i="5"/>
  <c r="Q72" i="5"/>
  <c r="K72" i="5"/>
  <c r="Q71" i="5"/>
  <c r="K71" i="5"/>
  <c r="Q70" i="5"/>
  <c r="K70" i="5"/>
  <c r="Q69" i="5"/>
  <c r="K69" i="5"/>
  <c r="Q68" i="5"/>
  <c r="K68" i="5"/>
  <c r="Q67" i="5"/>
  <c r="K67" i="5"/>
  <c r="Q66" i="5"/>
  <c r="K66" i="5"/>
  <c r="Q65" i="5"/>
  <c r="K65" i="5"/>
  <c r="Q64" i="5"/>
  <c r="K64" i="5"/>
  <c r="Q63" i="5"/>
  <c r="K63" i="5"/>
  <c r="Q62" i="5"/>
  <c r="K62" i="5"/>
  <c r="Q61" i="5"/>
  <c r="K61" i="5"/>
  <c r="Q60" i="5"/>
  <c r="K60" i="5"/>
  <c r="Q59" i="5"/>
  <c r="K59" i="5"/>
  <c r="Q58" i="5"/>
  <c r="K58" i="5"/>
  <c r="Q57" i="5"/>
  <c r="K57" i="5"/>
  <c r="Q56" i="5"/>
  <c r="K56" i="5"/>
  <c r="Q55" i="5"/>
  <c r="K55" i="5"/>
  <c r="Q54" i="5"/>
  <c r="K54" i="5"/>
  <c r="R45" i="5"/>
  <c r="P45" i="5"/>
  <c r="O45" i="5"/>
  <c r="N45" i="5"/>
  <c r="M45" i="5"/>
  <c r="L45" i="5"/>
  <c r="J45" i="5"/>
  <c r="I45" i="5"/>
  <c r="H45" i="5"/>
  <c r="G45" i="5"/>
  <c r="F45" i="5"/>
  <c r="E45" i="5"/>
  <c r="D45" i="5"/>
  <c r="C45" i="5"/>
  <c r="A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J197" i="5" l="1"/>
  <c r="M197" i="5"/>
  <c r="N197" i="5"/>
  <c r="A197" i="5"/>
  <c r="C197" i="5"/>
  <c r="D197" i="5"/>
  <c r="Q149" i="5"/>
  <c r="K45" i="5"/>
  <c r="F197" i="5"/>
  <c r="K195" i="5"/>
  <c r="Q45" i="5"/>
  <c r="G197" i="5"/>
  <c r="Q195" i="5"/>
  <c r="E197" i="5"/>
  <c r="H197" i="5"/>
  <c r="I197" i="5"/>
  <c r="P197" i="5"/>
  <c r="K149" i="5"/>
  <c r="L197" i="5"/>
  <c r="O197" i="5"/>
  <c r="R197" i="5"/>
  <c r="K197" i="5" l="1"/>
  <c r="Q197" i="5"/>
  <c r="A154" i="4"/>
  <c r="A153" i="4"/>
  <c r="A152" i="4"/>
  <c r="A50" i="4"/>
  <c r="A49" i="4"/>
  <c r="A48" i="4"/>
  <c r="J7" i="4"/>
  <c r="Q195" i="4"/>
  <c r="P195" i="4"/>
  <c r="O195" i="4"/>
  <c r="M195" i="4"/>
  <c r="L195" i="4"/>
  <c r="K195" i="4"/>
  <c r="I195" i="4"/>
  <c r="H195" i="4"/>
  <c r="G195" i="4"/>
  <c r="A195" i="4"/>
  <c r="Q149" i="4"/>
  <c r="P149" i="4"/>
  <c r="O149" i="4"/>
  <c r="M149" i="4"/>
  <c r="L149" i="4"/>
  <c r="K149" i="4"/>
  <c r="I149" i="4"/>
  <c r="H149" i="4"/>
  <c r="G149" i="4"/>
  <c r="E149" i="4"/>
  <c r="D149" i="4"/>
  <c r="C149" i="4"/>
  <c r="A149" i="4"/>
  <c r="N148" i="4"/>
  <c r="J148" i="4"/>
  <c r="F148" i="4"/>
  <c r="N147" i="4"/>
  <c r="J147" i="4"/>
  <c r="F147" i="4"/>
  <c r="N146" i="4"/>
  <c r="J146" i="4"/>
  <c r="F146" i="4"/>
  <c r="N145" i="4"/>
  <c r="J145" i="4"/>
  <c r="F145" i="4"/>
  <c r="N144" i="4"/>
  <c r="J144" i="4"/>
  <c r="F144" i="4"/>
  <c r="N143" i="4"/>
  <c r="J143" i="4"/>
  <c r="F143" i="4"/>
  <c r="N142" i="4"/>
  <c r="J142" i="4"/>
  <c r="F142" i="4"/>
  <c r="N141" i="4"/>
  <c r="J141" i="4"/>
  <c r="F141" i="4"/>
  <c r="N140" i="4"/>
  <c r="J140" i="4"/>
  <c r="F140" i="4"/>
  <c r="N139" i="4"/>
  <c r="J139" i="4"/>
  <c r="F139" i="4"/>
  <c r="N138" i="4"/>
  <c r="J138" i="4"/>
  <c r="F138" i="4"/>
  <c r="N137" i="4"/>
  <c r="J137" i="4"/>
  <c r="F137" i="4"/>
  <c r="N136" i="4"/>
  <c r="J136" i="4"/>
  <c r="F136" i="4"/>
  <c r="N135" i="4"/>
  <c r="J135" i="4"/>
  <c r="F135" i="4"/>
  <c r="N134" i="4"/>
  <c r="J134" i="4"/>
  <c r="F134" i="4"/>
  <c r="N133" i="4"/>
  <c r="J133" i="4"/>
  <c r="F133" i="4"/>
  <c r="N132" i="4"/>
  <c r="J132" i="4"/>
  <c r="F132" i="4"/>
  <c r="N131" i="4"/>
  <c r="J131" i="4"/>
  <c r="F131" i="4"/>
  <c r="N130" i="4"/>
  <c r="J130" i="4"/>
  <c r="F130" i="4"/>
  <c r="N129" i="4"/>
  <c r="J129" i="4"/>
  <c r="F129" i="4"/>
  <c r="N128" i="4"/>
  <c r="J128" i="4"/>
  <c r="F128" i="4"/>
  <c r="N127" i="4"/>
  <c r="J127" i="4"/>
  <c r="F127" i="4"/>
  <c r="N126" i="4"/>
  <c r="J126" i="4"/>
  <c r="F126" i="4"/>
  <c r="N125" i="4"/>
  <c r="J125" i="4"/>
  <c r="F125" i="4"/>
  <c r="N124" i="4"/>
  <c r="J124" i="4"/>
  <c r="F124" i="4"/>
  <c r="N123" i="4"/>
  <c r="J123" i="4"/>
  <c r="F123" i="4"/>
  <c r="N122" i="4"/>
  <c r="J122" i="4"/>
  <c r="F122" i="4"/>
  <c r="N121" i="4"/>
  <c r="J121" i="4"/>
  <c r="F121" i="4"/>
  <c r="N120" i="4"/>
  <c r="J120" i="4"/>
  <c r="F120" i="4"/>
  <c r="N119" i="4"/>
  <c r="J119" i="4"/>
  <c r="F119" i="4"/>
  <c r="N118" i="4"/>
  <c r="J118" i="4"/>
  <c r="F118" i="4"/>
  <c r="N117" i="4"/>
  <c r="J117" i="4"/>
  <c r="F117" i="4"/>
  <c r="N116" i="4"/>
  <c r="J116" i="4"/>
  <c r="F116" i="4"/>
  <c r="N115" i="4"/>
  <c r="J115" i="4"/>
  <c r="F115" i="4"/>
  <c r="N114" i="4"/>
  <c r="J114" i="4"/>
  <c r="F114" i="4"/>
  <c r="N113" i="4"/>
  <c r="J113" i="4"/>
  <c r="F113" i="4"/>
  <c r="N112" i="4"/>
  <c r="J112" i="4"/>
  <c r="F112" i="4"/>
  <c r="N111" i="4"/>
  <c r="J111" i="4"/>
  <c r="F111" i="4"/>
  <c r="N110" i="4"/>
  <c r="J110" i="4"/>
  <c r="F110" i="4"/>
  <c r="N109" i="4"/>
  <c r="J109" i="4"/>
  <c r="F109" i="4"/>
  <c r="N108" i="4"/>
  <c r="J108" i="4"/>
  <c r="F108" i="4"/>
  <c r="N107" i="4"/>
  <c r="J107" i="4"/>
  <c r="F107" i="4"/>
  <c r="N106" i="4"/>
  <c r="J106" i="4"/>
  <c r="F106" i="4"/>
  <c r="N105" i="4"/>
  <c r="J105" i="4"/>
  <c r="F105" i="4"/>
  <c r="N104" i="4"/>
  <c r="J104" i="4"/>
  <c r="F104" i="4"/>
  <c r="N103" i="4"/>
  <c r="J103" i="4"/>
  <c r="F103" i="4"/>
  <c r="N102" i="4"/>
  <c r="J102" i="4"/>
  <c r="F102" i="4"/>
  <c r="N101" i="4"/>
  <c r="J101" i="4"/>
  <c r="F101" i="4"/>
  <c r="N100" i="4"/>
  <c r="J100" i="4"/>
  <c r="F100" i="4"/>
  <c r="N99" i="4"/>
  <c r="J99" i="4"/>
  <c r="F99" i="4"/>
  <c r="N98" i="4"/>
  <c r="J98" i="4"/>
  <c r="F98" i="4"/>
  <c r="N97" i="4"/>
  <c r="J97" i="4"/>
  <c r="F97" i="4"/>
  <c r="N96" i="4"/>
  <c r="J96" i="4"/>
  <c r="F96" i="4"/>
  <c r="N95" i="4"/>
  <c r="J95" i="4"/>
  <c r="F95" i="4"/>
  <c r="N94" i="4"/>
  <c r="J94" i="4"/>
  <c r="F94" i="4"/>
  <c r="N93" i="4"/>
  <c r="J93" i="4"/>
  <c r="F93" i="4"/>
  <c r="N92" i="4"/>
  <c r="J92" i="4"/>
  <c r="F92" i="4"/>
  <c r="N91" i="4"/>
  <c r="J91" i="4"/>
  <c r="F91" i="4"/>
  <c r="N90" i="4"/>
  <c r="J90" i="4"/>
  <c r="F90" i="4"/>
  <c r="N89" i="4"/>
  <c r="J89" i="4"/>
  <c r="F89" i="4"/>
  <c r="N88" i="4"/>
  <c r="J88" i="4"/>
  <c r="F88" i="4"/>
  <c r="N87" i="4"/>
  <c r="J87" i="4"/>
  <c r="F87" i="4"/>
  <c r="N86" i="4"/>
  <c r="J86" i="4"/>
  <c r="F86" i="4"/>
  <c r="N85" i="4"/>
  <c r="J85" i="4"/>
  <c r="F85" i="4"/>
  <c r="N84" i="4"/>
  <c r="J84" i="4"/>
  <c r="F84" i="4"/>
  <c r="N83" i="4"/>
  <c r="J83" i="4"/>
  <c r="F83" i="4"/>
  <c r="N82" i="4"/>
  <c r="J82" i="4"/>
  <c r="F82" i="4"/>
  <c r="N81" i="4"/>
  <c r="J81" i="4"/>
  <c r="F81" i="4"/>
  <c r="N80" i="4"/>
  <c r="J80" i="4"/>
  <c r="F80" i="4"/>
  <c r="N79" i="4"/>
  <c r="J79" i="4"/>
  <c r="F79" i="4"/>
  <c r="N78" i="4"/>
  <c r="J78" i="4"/>
  <c r="F78" i="4"/>
  <c r="N77" i="4"/>
  <c r="J77" i="4"/>
  <c r="F77" i="4"/>
  <c r="N76" i="4"/>
  <c r="J76" i="4"/>
  <c r="F76" i="4"/>
  <c r="N75" i="4"/>
  <c r="J75" i="4"/>
  <c r="F75" i="4"/>
  <c r="N74" i="4"/>
  <c r="J74" i="4"/>
  <c r="F74" i="4"/>
  <c r="N73" i="4"/>
  <c r="J73" i="4"/>
  <c r="F73" i="4"/>
  <c r="N72" i="4"/>
  <c r="J72" i="4"/>
  <c r="F72" i="4"/>
  <c r="N71" i="4"/>
  <c r="J71" i="4"/>
  <c r="F71" i="4"/>
  <c r="N70" i="4"/>
  <c r="J70" i="4"/>
  <c r="F70" i="4"/>
  <c r="N69" i="4"/>
  <c r="J69" i="4"/>
  <c r="F69" i="4"/>
  <c r="N68" i="4"/>
  <c r="J68" i="4"/>
  <c r="F68" i="4"/>
  <c r="N67" i="4"/>
  <c r="J67" i="4"/>
  <c r="F67" i="4"/>
  <c r="N66" i="4"/>
  <c r="J66" i="4"/>
  <c r="F66" i="4"/>
  <c r="N65" i="4"/>
  <c r="J65" i="4"/>
  <c r="F65" i="4"/>
  <c r="N64" i="4"/>
  <c r="J64" i="4"/>
  <c r="F64" i="4"/>
  <c r="N63" i="4"/>
  <c r="J63" i="4"/>
  <c r="F63" i="4"/>
  <c r="N62" i="4"/>
  <c r="J62" i="4"/>
  <c r="F62" i="4"/>
  <c r="N61" i="4"/>
  <c r="J61" i="4"/>
  <c r="F61" i="4"/>
  <c r="N60" i="4"/>
  <c r="J60" i="4"/>
  <c r="F60" i="4"/>
  <c r="N59" i="4"/>
  <c r="J59" i="4"/>
  <c r="F59" i="4"/>
  <c r="N58" i="4"/>
  <c r="J58" i="4"/>
  <c r="F58" i="4"/>
  <c r="N57" i="4"/>
  <c r="J57" i="4"/>
  <c r="F57" i="4"/>
  <c r="N56" i="4"/>
  <c r="J56" i="4"/>
  <c r="F56" i="4"/>
  <c r="N55" i="4"/>
  <c r="J55" i="4"/>
  <c r="F55" i="4"/>
  <c r="N54" i="4"/>
  <c r="J54" i="4"/>
  <c r="F54" i="4"/>
  <c r="Q45" i="4"/>
  <c r="P45" i="4"/>
  <c r="O45" i="4"/>
  <c r="M45" i="4"/>
  <c r="L45" i="4"/>
  <c r="K45" i="4"/>
  <c r="I45" i="4"/>
  <c r="H45" i="4"/>
  <c r="G45" i="4"/>
  <c r="E45" i="4"/>
  <c r="D45" i="4"/>
  <c r="C45" i="4"/>
  <c r="A45" i="4"/>
  <c r="N44" i="4"/>
  <c r="J44" i="4"/>
  <c r="F44" i="4"/>
  <c r="N43" i="4"/>
  <c r="J43" i="4"/>
  <c r="F43" i="4"/>
  <c r="N42" i="4"/>
  <c r="J42" i="4"/>
  <c r="F42" i="4"/>
  <c r="N41" i="4"/>
  <c r="J41" i="4"/>
  <c r="F41" i="4"/>
  <c r="N40" i="4"/>
  <c r="J40" i="4"/>
  <c r="F40" i="4"/>
  <c r="N39" i="4"/>
  <c r="J39" i="4"/>
  <c r="F39" i="4"/>
  <c r="N38" i="4"/>
  <c r="J38" i="4"/>
  <c r="F38" i="4"/>
  <c r="N37" i="4"/>
  <c r="J37" i="4"/>
  <c r="F37" i="4"/>
  <c r="N36" i="4"/>
  <c r="J36" i="4"/>
  <c r="F36" i="4"/>
  <c r="N35" i="4"/>
  <c r="J35" i="4"/>
  <c r="F35" i="4"/>
  <c r="N34" i="4"/>
  <c r="J34" i="4"/>
  <c r="F34" i="4"/>
  <c r="N33" i="4"/>
  <c r="J33" i="4"/>
  <c r="F33" i="4"/>
  <c r="N32" i="4"/>
  <c r="J32" i="4"/>
  <c r="F32" i="4"/>
  <c r="N31" i="4"/>
  <c r="J31" i="4"/>
  <c r="F31" i="4"/>
  <c r="N30" i="4"/>
  <c r="J30" i="4"/>
  <c r="F30" i="4"/>
  <c r="N29" i="4"/>
  <c r="J29" i="4"/>
  <c r="F29" i="4"/>
  <c r="N28" i="4"/>
  <c r="J28" i="4"/>
  <c r="F28" i="4"/>
  <c r="N27" i="4"/>
  <c r="J27" i="4"/>
  <c r="F27" i="4"/>
  <c r="N26" i="4"/>
  <c r="J26" i="4"/>
  <c r="F26" i="4"/>
  <c r="N25" i="4"/>
  <c r="J25" i="4"/>
  <c r="F25" i="4"/>
  <c r="N24" i="4"/>
  <c r="J24" i="4"/>
  <c r="F24" i="4"/>
  <c r="N23" i="4"/>
  <c r="J23" i="4"/>
  <c r="F23" i="4"/>
  <c r="N22" i="4"/>
  <c r="J22" i="4"/>
  <c r="F22" i="4"/>
  <c r="N21" i="4"/>
  <c r="J21" i="4"/>
  <c r="F21" i="4"/>
  <c r="N20" i="4"/>
  <c r="J20" i="4"/>
  <c r="F20" i="4"/>
  <c r="N19" i="4"/>
  <c r="J19" i="4"/>
  <c r="F19" i="4"/>
  <c r="N18" i="4"/>
  <c r="J18" i="4"/>
  <c r="F18" i="4"/>
  <c r="N17" i="4"/>
  <c r="J17" i="4"/>
  <c r="F17" i="4"/>
  <c r="N16" i="4"/>
  <c r="J16" i="4"/>
  <c r="F16" i="4"/>
  <c r="N15" i="4"/>
  <c r="J15" i="4"/>
  <c r="F15" i="4"/>
  <c r="N14" i="4"/>
  <c r="J14" i="4"/>
  <c r="F14" i="4"/>
  <c r="N13" i="4"/>
  <c r="J13" i="4"/>
  <c r="F13" i="4"/>
  <c r="N12" i="4"/>
  <c r="J12" i="4"/>
  <c r="F12" i="4"/>
  <c r="N11" i="4"/>
  <c r="J11" i="4"/>
  <c r="F11" i="4"/>
  <c r="N10" i="4"/>
  <c r="J10" i="4"/>
  <c r="F10" i="4"/>
  <c r="N9" i="4"/>
  <c r="J9" i="4"/>
  <c r="F9" i="4"/>
  <c r="N8" i="4"/>
  <c r="J8" i="4"/>
  <c r="F8" i="4"/>
  <c r="N7" i="4"/>
  <c r="F7" i="4"/>
  <c r="R18" i="4" l="1"/>
  <c r="R38" i="4"/>
  <c r="R56" i="4"/>
  <c r="R116" i="4"/>
  <c r="R13" i="4"/>
  <c r="R11" i="4"/>
  <c r="R69" i="4"/>
  <c r="R91" i="4"/>
  <c r="R111" i="4"/>
  <c r="R131" i="4"/>
  <c r="R9" i="4"/>
  <c r="R29" i="4"/>
  <c r="R30" i="4"/>
  <c r="R70" i="4"/>
  <c r="R110" i="4"/>
  <c r="R27" i="4"/>
  <c r="R85" i="4"/>
  <c r="R105" i="4"/>
  <c r="R125" i="4"/>
  <c r="R145" i="4"/>
  <c r="R59" i="4"/>
  <c r="R79" i="4"/>
  <c r="R99" i="4"/>
  <c r="R119" i="4"/>
  <c r="R23" i="4"/>
  <c r="R61" i="4"/>
  <c r="R101" i="4"/>
  <c r="R25" i="4"/>
  <c r="R103" i="4"/>
  <c r="R123" i="4"/>
  <c r="R15" i="4"/>
  <c r="R35" i="4"/>
  <c r="R73" i="4"/>
  <c r="R93" i="4"/>
  <c r="R113" i="4"/>
  <c r="R10" i="4"/>
  <c r="R40" i="4"/>
  <c r="R129" i="4"/>
  <c r="R22" i="4"/>
  <c r="R42" i="4"/>
  <c r="R60" i="4"/>
  <c r="R39" i="4"/>
  <c r="R57" i="4"/>
  <c r="R77" i="4"/>
  <c r="R97" i="4"/>
  <c r="R137" i="4"/>
  <c r="R58" i="4"/>
  <c r="R78" i="4"/>
  <c r="R98" i="4"/>
  <c r="R138" i="4"/>
  <c r="R37" i="4"/>
  <c r="R95" i="4"/>
  <c r="R135" i="4"/>
  <c r="R26" i="4"/>
  <c r="R64" i="4"/>
  <c r="R84" i="4"/>
  <c r="R124" i="4"/>
  <c r="R144" i="4"/>
  <c r="R34" i="4"/>
  <c r="R8" i="4"/>
  <c r="R28" i="4"/>
  <c r="R66" i="4"/>
  <c r="R126" i="4"/>
  <c r="R146" i="4"/>
  <c r="R54" i="4"/>
  <c r="R74" i="4"/>
  <c r="R114" i="4"/>
  <c r="R24" i="4"/>
  <c r="H197" i="4"/>
  <c r="K197" i="4"/>
  <c r="R14" i="4"/>
  <c r="R21" i="4"/>
  <c r="R72" i="4"/>
  <c r="R112" i="4"/>
  <c r="R132" i="4"/>
  <c r="R89" i="4"/>
  <c r="R100" i="4"/>
  <c r="R120" i="4"/>
  <c r="R140" i="4"/>
  <c r="R16" i="4"/>
  <c r="R36" i="4"/>
  <c r="R67" i="4"/>
  <c r="R107" i="4"/>
  <c r="R127" i="4"/>
  <c r="R142" i="4"/>
  <c r="R139" i="4"/>
  <c r="R12" i="4"/>
  <c r="R44" i="4"/>
  <c r="R55" i="4"/>
  <c r="R68" i="4"/>
  <c r="R87" i="4"/>
  <c r="R94" i="4"/>
  <c r="R92" i="4"/>
  <c r="R17" i="4"/>
  <c r="R19" i="4"/>
  <c r="R32" i="4"/>
  <c r="R62" i="4"/>
  <c r="R88" i="4"/>
  <c r="R108" i="4"/>
  <c r="R147" i="4"/>
  <c r="C197" i="4"/>
  <c r="D197" i="4"/>
  <c r="R82" i="4"/>
  <c r="R102" i="4"/>
  <c r="R115" i="4"/>
  <c r="R134" i="4"/>
  <c r="R141" i="4"/>
  <c r="R7" i="4"/>
  <c r="R20" i="4"/>
  <c r="R33" i="4"/>
  <c r="R63" i="4"/>
  <c r="R76" i="4"/>
  <c r="R109" i="4"/>
  <c r="R122" i="4"/>
  <c r="R148" i="4"/>
  <c r="R104" i="4"/>
  <c r="R117" i="4"/>
  <c r="F45" i="4"/>
  <c r="R41" i="4"/>
  <c r="R75" i="4"/>
  <c r="R81" i="4"/>
  <c r="R128" i="4"/>
  <c r="M197" i="4"/>
  <c r="P197" i="4"/>
  <c r="F195" i="4"/>
  <c r="N45" i="4"/>
  <c r="Q197" i="4"/>
  <c r="R106" i="4"/>
  <c r="L197" i="4"/>
  <c r="O197" i="4"/>
  <c r="R31" i="4"/>
  <c r="R65" i="4"/>
  <c r="R71" i="4"/>
  <c r="R118" i="4"/>
  <c r="N195" i="4"/>
  <c r="R43" i="4"/>
  <c r="F149" i="4"/>
  <c r="R83" i="4"/>
  <c r="R130" i="4"/>
  <c r="R136" i="4"/>
  <c r="J195" i="4"/>
  <c r="R90" i="4"/>
  <c r="R96" i="4"/>
  <c r="R143" i="4"/>
  <c r="N149" i="4"/>
  <c r="A197" i="4"/>
  <c r="E197" i="4"/>
  <c r="R121" i="4"/>
  <c r="I197" i="4"/>
  <c r="G197" i="4"/>
  <c r="R80" i="4"/>
  <c r="R86" i="4"/>
  <c r="R133" i="4"/>
  <c r="J149" i="4"/>
  <c r="J45" i="4"/>
  <c r="R45" i="4" l="1"/>
  <c r="R195" i="4"/>
  <c r="R149" i="4"/>
  <c r="J197" i="4"/>
  <c r="F197" i="4"/>
  <c r="N197" i="4"/>
  <c r="R197" i="4" l="1"/>
  <c r="A50" i="2"/>
  <c r="A49" i="2"/>
  <c r="A48" i="2"/>
  <c r="A154" i="2"/>
  <c r="A153" i="2"/>
  <c r="A152" i="2"/>
  <c r="M7" i="3"/>
  <c r="Q195" i="3" l="1"/>
  <c r="P195" i="3"/>
  <c r="O195" i="3"/>
  <c r="N195" i="3"/>
  <c r="A195" i="3"/>
  <c r="Q149" i="3"/>
  <c r="P149" i="3"/>
  <c r="O149" i="3"/>
  <c r="N149" i="3"/>
  <c r="L149" i="3"/>
  <c r="K149" i="3"/>
  <c r="J149" i="3"/>
  <c r="I149" i="3"/>
  <c r="H149" i="3"/>
  <c r="G149" i="3"/>
  <c r="F149" i="3"/>
  <c r="E149" i="3"/>
  <c r="D149" i="3"/>
  <c r="C149" i="3"/>
  <c r="A149" i="3"/>
  <c r="R148" i="3"/>
  <c r="M148" i="3"/>
  <c r="R147" i="3"/>
  <c r="M147" i="3"/>
  <c r="R146" i="3"/>
  <c r="M146" i="3"/>
  <c r="R145" i="3"/>
  <c r="M145" i="3"/>
  <c r="R144" i="3"/>
  <c r="M144" i="3"/>
  <c r="R143" i="3"/>
  <c r="M143" i="3"/>
  <c r="R142" i="3"/>
  <c r="M142" i="3"/>
  <c r="R141" i="3"/>
  <c r="M141" i="3"/>
  <c r="R140" i="3"/>
  <c r="M140" i="3"/>
  <c r="R139" i="3"/>
  <c r="M139" i="3"/>
  <c r="R138" i="3"/>
  <c r="M138" i="3"/>
  <c r="R137" i="3"/>
  <c r="M137" i="3"/>
  <c r="R136" i="3"/>
  <c r="M136" i="3"/>
  <c r="R135" i="3"/>
  <c r="M135" i="3"/>
  <c r="R134" i="3"/>
  <c r="M134" i="3"/>
  <c r="R133" i="3"/>
  <c r="M133" i="3"/>
  <c r="R132" i="3"/>
  <c r="M132" i="3"/>
  <c r="R131" i="3"/>
  <c r="M131" i="3"/>
  <c r="R130" i="3"/>
  <c r="M130" i="3"/>
  <c r="R129" i="3"/>
  <c r="M129" i="3"/>
  <c r="R128" i="3"/>
  <c r="M128" i="3"/>
  <c r="R127" i="3"/>
  <c r="M127" i="3"/>
  <c r="R126" i="3"/>
  <c r="M126" i="3"/>
  <c r="R125" i="3"/>
  <c r="M125" i="3"/>
  <c r="R124" i="3"/>
  <c r="M124" i="3"/>
  <c r="R123" i="3"/>
  <c r="M123" i="3"/>
  <c r="R122" i="3"/>
  <c r="M122" i="3"/>
  <c r="R121" i="3"/>
  <c r="M121" i="3"/>
  <c r="R120" i="3"/>
  <c r="M120" i="3"/>
  <c r="R119" i="3"/>
  <c r="M119" i="3"/>
  <c r="R118" i="3"/>
  <c r="M118" i="3"/>
  <c r="R117" i="3"/>
  <c r="M117" i="3"/>
  <c r="R116" i="3"/>
  <c r="M116" i="3"/>
  <c r="R115" i="3"/>
  <c r="M115" i="3"/>
  <c r="R114" i="3"/>
  <c r="M114" i="3"/>
  <c r="R113" i="3"/>
  <c r="M113" i="3"/>
  <c r="R112" i="3"/>
  <c r="M112" i="3"/>
  <c r="R111" i="3"/>
  <c r="M111" i="3"/>
  <c r="R110" i="3"/>
  <c r="M110" i="3"/>
  <c r="R109" i="3"/>
  <c r="M109" i="3"/>
  <c r="R108" i="3"/>
  <c r="M108" i="3"/>
  <c r="R107" i="3"/>
  <c r="M107" i="3"/>
  <c r="R106" i="3"/>
  <c r="M106" i="3"/>
  <c r="R105" i="3"/>
  <c r="M105" i="3"/>
  <c r="R104" i="3"/>
  <c r="M104" i="3"/>
  <c r="R103" i="3"/>
  <c r="M103" i="3"/>
  <c r="R102" i="3"/>
  <c r="M102" i="3"/>
  <c r="R101" i="3"/>
  <c r="M101" i="3"/>
  <c r="R100" i="3"/>
  <c r="M100" i="3"/>
  <c r="R99" i="3"/>
  <c r="M99" i="3"/>
  <c r="R98" i="3"/>
  <c r="M98" i="3"/>
  <c r="R97" i="3"/>
  <c r="M97" i="3"/>
  <c r="R96" i="3"/>
  <c r="M96" i="3"/>
  <c r="R95" i="3"/>
  <c r="M95" i="3"/>
  <c r="R94" i="3"/>
  <c r="M94" i="3"/>
  <c r="R93" i="3"/>
  <c r="M93" i="3"/>
  <c r="R92" i="3"/>
  <c r="M92" i="3"/>
  <c r="R91" i="3"/>
  <c r="M91" i="3"/>
  <c r="R90" i="3"/>
  <c r="M90" i="3"/>
  <c r="R89" i="3"/>
  <c r="M89" i="3"/>
  <c r="R88" i="3"/>
  <c r="M88" i="3"/>
  <c r="R87" i="3"/>
  <c r="M87" i="3"/>
  <c r="R86" i="3"/>
  <c r="M86" i="3"/>
  <c r="R85" i="3"/>
  <c r="M85" i="3"/>
  <c r="R84" i="3"/>
  <c r="M84" i="3"/>
  <c r="R83" i="3"/>
  <c r="M83" i="3"/>
  <c r="R82" i="3"/>
  <c r="M82" i="3"/>
  <c r="R81" i="3"/>
  <c r="M81" i="3"/>
  <c r="R80" i="3"/>
  <c r="M80" i="3"/>
  <c r="R79" i="3"/>
  <c r="M79" i="3"/>
  <c r="R78" i="3"/>
  <c r="M78" i="3"/>
  <c r="R77" i="3"/>
  <c r="M77" i="3"/>
  <c r="R76" i="3"/>
  <c r="M76" i="3"/>
  <c r="R75" i="3"/>
  <c r="M75" i="3"/>
  <c r="R74" i="3"/>
  <c r="M74" i="3"/>
  <c r="R73" i="3"/>
  <c r="M73" i="3"/>
  <c r="R72" i="3"/>
  <c r="M72" i="3"/>
  <c r="R71" i="3"/>
  <c r="M71" i="3"/>
  <c r="R70" i="3"/>
  <c r="M70" i="3"/>
  <c r="R69" i="3"/>
  <c r="M69" i="3"/>
  <c r="R68" i="3"/>
  <c r="M68" i="3"/>
  <c r="R67" i="3"/>
  <c r="M67" i="3"/>
  <c r="R66" i="3"/>
  <c r="M66" i="3"/>
  <c r="R65" i="3"/>
  <c r="M65" i="3"/>
  <c r="R64" i="3"/>
  <c r="M64" i="3"/>
  <c r="R63" i="3"/>
  <c r="M63" i="3"/>
  <c r="R62" i="3"/>
  <c r="M62" i="3"/>
  <c r="R61" i="3"/>
  <c r="M61" i="3"/>
  <c r="R60" i="3"/>
  <c r="M60" i="3"/>
  <c r="R59" i="3"/>
  <c r="M59" i="3"/>
  <c r="R58" i="3"/>
  <c r="M58" i="3"/>
  <c r="R57" i="3"/>
  <c r="M57" i="3"/>
  <c r="R56" i="3"/>
  <c r="M56" i="3"/>
  <c r="R55" i="3"/>
  <c r="M55" i="3"/>
  <c r="R54" i="3"/>
  <c r="M54" i="3"/>
  <c r="Q45" i="3"/>
  <c r="P45" i="3"/>
  <c r="O45" i="3"/>
  <c r="N45" i="3"/>
  <c r="L45" i="3"/>
  <c r="K45" i="3"/>
  <c r="J45" i="3"/>
  <c r="I45" i="3"/>
  <c r="H45" i="3"/>
  <c r="G45" i="3"/>
  <c r="F45" i="3"/>
  <c r="E45" i="3"/>
  <c r="D45" i="3"/>
  <c r="C45" i="3"/>
  <c r="A45" i="3"/>
  <c r="R44" i="3"/>
  <c r="M44" i="3"/>
  <c r="R43" i="3"/>
  <c r="M43" i="3"/>
  <c r="R42" i="3"/>
  <c r="M42" i="3"/>
  <c r="R41" i="3"/>
  <c r="M41" i="3"/>
  <c r="R40" i="3"/>
  <c r="M40" i="3"/>
  <c r="R39" i="3"/>
  <c r="M39" i="3"/>
  <c r="R38" i="3"/>
  <c r="M38" i="3"/>
  <c r="R37" i="3"/>
  <c r="M37" i="3"/>
  <c r="R36" i="3"/>
  <c r="M36" i="3"/>
  <c r="R35" i="3"/>
  <c r="M35" i="3"/>
  <c r="R34" i="3"/>
  <c r="M34" i="3"/>
  <c r="R33" i="3"/>
  <c r="M33" i="3"/>
  <c r="R32" i="3"/>
  <c r="M32" i="3"/>
  <c r="R31" i="3"/>
  <c r="M31" i="3"/>
  <c r="R30" i="3"/>
  <c r="M30" i="3"/>
  <c r="R29" i="3"/>
  <c r="M29" i="3"/>
  <c r="R28" i="3"/>
  <c r="M28" i="3"/>
  <c r="R27" i="3"/>
  <c r="M27" i="3"/>
  <c r="R26" i="3"/>
  <c r="M26" i="3"/>
  <c r="R25" i="3"/>
  <c r="M25" i="3"/>
  <c r="R24" i="3"/>
  <c r="M24" i="3"/>
  <c r="R23" i="3"/>
  <c r="M23" i="3"/>
  <c r="R22" i="3"/>
  <c r="M22" i="3"/>
  <c r="R21" i="3"/>
  <c r="M21" i="3"/>
  <c r="R20" i="3"/>
  <c r="M20" i="3"/>
  <c r="R19" i="3"/>
  <c r="M19" i="3"/>
  <c r="R18" i="3"/>
  <c r="M18" i="3"/>
  <c r="R17" i="3"/>
  <c r="M17" i="3"/>
  <c r="R16" i="3"/>
  <c r="M16" i="3"/>
  <c r="R15" i="3"/>
  <c r="M15" i="3"/>
  <c r="R14" i="3"/>
  <c r="M14" i="3"/>
  <c r="R13" i="3"/>
  <c r="M13" i="3"/>
  <c r="R12" i="3"/>
  <c r="M12" i="3"/>
  <c r="R11" i="3"/>
  <c r="M11" i="3"/>
  <c r="R10" i="3"/>
  <c r="M10" i="3"/>
  <c r="R9" i="3"/>
  <c r="M9" i="3"/>
  <c r="R8" i="3"/>
  <c r="M8" i="3"/>
  <c r="R7" i="3"/>
  <c r="S18" i="3" l="1"/>
  <c r="S28" i="3"/>
  <c r="S38" i="3"/>
  <c r="S70" i="3"/>
  <c r="S130" i="3"/>
  <c r="S13" i="3"/>
  <c r="S9" i="3"/>
  <c r="S19" i="3"/>
  <c r="S29" i="3"/>
  <c r="S11" i="3"/>
  <c r="S91" i="3"/>
  <c r="S101" i="3"/>
  <c r="S111" i="3"/>
  <c r="S131" i="3"/>
  <c r="S141" i="3"/>
  <c r="S23" i="3"/>
  <c r="S41" i="3"/>
  <c r="S33" i="3"/>
  <c r="S73" i="3"/>
  <c r="S83" i="3"/>
  <c r="S93" i="3"/>
  <c r="S113" i="3"/>
  <c r="S123" i="3"/>
  <c r="S133" i="3"/>
  <c r="S143" i="3"/>
  <c r="S16" i="3"/>
  <c r="S36" i="3"/>
  <c r="S64" i="3"/>
  <c r="S74" i="3"/>
  <c r="S84" i="3"/>
  <c r="S104" i="3"/>
  <c r="S114" i="3"/>
  <c r="S134" i="3"/>
  <c r="S144" i="3"/>
  <c r="S57" i="3"/>
  <c r="S67" i="3"/>
  <c r="S97" i="3"/>
  <c r="S127" i="3"/>
  <c r="S137" i="3"/>
  <c r="S56" i="3"/>
  <c r="S66" i="3"/>
  <c r="S96" i="3"/>
  <c r="S116" i="3"/>
  <c r="S126" i="3"/>
  <c r="S55" i="3"/>
  <c r="S65" i="3"/>
  <c r="S75" i="3"/>
  <c r="S85" i="3"/>
  <c r="S95" i="3"/>
  <c r="S105" i="3"/>
  <c r="S115" i="3"/>
  <c r="S135" i="3"/>
  <c r="S145" i="3"/>
  <c r="S117" i="3"/>
  <c r="S58" i="3"/>
  <c r="S68" i="3"/>
  <c r="S88" i="3"/>
  <c r="S98" i="3"/>
  <c r="S108" i="3"/>
  <c r="S118" i="3"/>
  <c r="S128" i="3"/>
  <c r="S69" i="3"/>
  <c r="S89" i="3"/>
  <c r="S109" i="3"/>
  <c r="S129" i="3"/>
  <c r="S20" i="3"/>
  <c r="S72" i="3"/>
  <c r="S92" i="3"/>
  <c r="S132" i="3"/>
  <c r="S22" i="3"/>
  <c r="S42" i="3"/>
  <c r="S14" i="3"/>
  <c r="S34" i="3"/>
  <c r="Q197" i="3"/>
  <c r="S15" i="3"/>
  <c r="A197" i="3"/>
  <c r="P197" i="3"/>
  <c r="S27" i="3"/>
  <c r="S37" i="3"/>
  <c r="S142" i="3"/>
  <c r="D197" i="3"/>
  <c r="S125" i="3"/>
  <c r="F197" i="3"/>
  <c r="S17" i="3"/>
  <c r="G197" i="3"/>
  <c r="S78" i="3"/>
  <c r="S136" i="3"/>
  <c r="S146" i="3"/>
  <c r="S112" i="3"/>
  <c r="C197" i="3"/>
  <c r="S59" i="3"/>
  <c r="E197" i="3"/>
  <c r="S39" i="3"/>
  <c r="K197" i="3"/>
  <c r="S10" i="3"/>
  <c r="S40" i="3"/>
  <c r="L197" i="3"/>
  <c r="S61" i="3"/>
  <c r="S71" i="3"/>
  <c r="S80" i="3"/>
  <c r="S138" i="3"/>
  <c r="S43" i="3"/>
  <c r="J197" i="3"/>
  <c r="S81" i="3"/>
  <c r="S110" i="3"/>
  <c r="S122" i="3"/>
  <c r="S120" i="3"/>
  <c r="N197" i="3"/>
  <c r="S99" i="3"/>
  <c r="R45" i="3"/>
  <c r="S12" i="3"/>
  <c r="S102" i="3"/>
  <c r="S119" i="3"/>
  <c r="S100" i="3"/>
  <c r="S21" i="3"/>
  <c r="S30" i="3"/>
  <c r="H197" i="3"/>
  <c r="S76" i="3"/>
  <c r="S94" i="3"/>
  <c r="S103" i="3"/>
  <c r="S147" i="3"/>
  <c r="M195" i="3"/>
  <c r="S82" i="3"/>
  <c r="R195" i="3"/>
  <c r="S44" i="3"/>
  <c r="I197" i="3"/>
  <c r="S31" i="3"/>
  <c r="S77" i="3"/>
  <c r="S86" i="3"/>
  <c r="S121" i="3"/>
  <c r="S148" i="3"/>
  <c r="S32" i="3"/>
  <c r="S87" i="3"/>
  <c r="S139" i="3"/>
  <c r="S140" i="3"/>
  <c r="R149" i="3"/>
  <c r="S26" i="3"/>
  <c r="O197" i="3"/>
  <c r="M45" i="3"/>
  <c r="S24" i="3"/>
  <c r="S79" i="3"/>
  <c r="S106" i="3"/>
  <c r="S124" i="3"/>
  <c r="S25" i="3"/>
  <c r="S62" i="3"/>
  <c r="S8" i="3"/>
  <c r="S35" i="3"/>
  <c r="S54" i="3"/>
  <c r="S63" i="3"/>
  <c r="S90" i="3"/>
  <c r="S107" i="3"/>
  <c r="M149" i="3"/>
  <c r="S60" i="3"/>
  <c r="S7" i="3"/>
  <c r="R197" i="3" l="1"/>
  <c r="S45" i="3"/>
  <c r="S195" i="3"/>
  <c r="S149" i="3"/>
  <c r="M197" i="3"/>
  <c r="S197" i="3" l="1"/>
  <c r="P195" i="2"/>
  <c r="M195" i="2"/>
  <c r="K195" i="2"/>
  <c r="J195" i="2"/>
  <c r="I195" i="2"/>
  <c r="H195" i="2"/>
  <c r="F195" i="2"/>
  <c r="E195" i="2"/>
  <c r="D195" i="2"/>
  <c r="C195" i="2"/>
  <c r="A195" i="2"/>
  <c r="P149" i="2"/>
  <c r="M149" i="2"/>
  <c r="K149" i="2"/>
  <c r="J149" i="2"/>
  <c r="I149" i="2"/>
  <c r="H149" i="2"/>
  <c r="F149" i="2"/>
  <c r="E149" i="2"/>
  <c r="D149" i="2"/>
  <c r="C149" i="2"/>
  <c r="A149" i="2"/>
  <c r="L148" i="2"/>
  <c r="G148" i="2"/>
  <c r="N148" i="2" s="1"/>
  <c r="O148" i="2" s="1"/>
  <c r="L147" i="2"/>
  <c r="G147" i="2"/>
  <c r="N147" i="2" s="1"/>
  <c r="O147" i="2" s="1"/>
  <c r="L146" i="2"/>
  <c r="G146" i="2"/>
  <c r="N146" i="2" s="1"/>
  <c r="O146" i="2" s="1"/>
  <c r="L145" i="2"/>
  <c r="G145" i="2"/>
  <c r="N145" i="2" s="1"/>
  <c r="O145" i="2" s="1"/>
  <c r="L144" i="2"/>
  <c r="G144" i="2"/>
  <c r="N144" i="2" s="1"/>
  <c r="O144" i="2" s="1"/>
  <c r="L143" i="2"/>
  <c r="G143" i="2"/>
  <c r="N143" i="2" s="1"/>
  <c r="O143" i="2" s="1"/>
  <c r="L142" i="2"/>
  <c r="G142" i="2"/>
  <c r="N142" i="2" s="1"/>
  <c r="O142" i="2" s="1"/>
  <c r="L141" i="2"/>
  <c r="G141" i="2"/>
  <c r="N141" i="2" s="1"/>
  <c r="O141" i="2" s="1"/>
  <c r="L140" i="2"/>
  <c r="G140" i="2"/>
  <c r="N140" i="2" s="1"/>
  <c r="O140" i="2" s="1"/>
  <c r="L139" i="2"/>
  <c r="G139" i="2"/>
  <c r="N139" i="2" s="1"/>
  <c r="O139" i="2" s="1"/>
  <c r="L138" i="2"/>
  <c r="G138" i="2"/>
  <c r="N138" i="2" s="1"/>
  <c r="O138" i="2" s="1"/>
  <c r="L137" i="2"/>
  <c r="G137" i="2"/>
  <c r="N137" i="2" s="1"/>
  <c r="O137" i="2" s="1"/>
  <c r="L136" i="2"/>
  <c r="G136" i="2"/>
  <c r="N136" i="2" s="1"/>
  <c r="O136" i="2" s="1"/>
  <c r="L135" i="2"/>
  <c r="G135" i="2"/>
  <c r="N135" i="2" s="1"/>
  <c r="O135" i="2" s="1"/>
  <c r="L134" i="2"/>
  <c r="G134" i="2"/>
  <c r="N134" i="2" s="1"/>
  <c r="O134" i="2" s="1"/>
  <c r="L133" i="2"/>
  <c r="G133" i="2"/>
  <c r="N133" i="2" s="1"/>
  <c r="O133" i="2" s="1"/>
  <c r="L132" i="2"/>
  <c r="G132" i="2"/>
  <c r="N132" i="2" s="1"/>
  <c r="O132" i="2" s="1"/>
  <c r="L131" i="2"/>
  <c r="G131" i="2"/>
  <c r="N131" i="2" s="1"/>
  <c r="O131" i="2" s="1"/>
  <c r="L130" i="2"/>
  <c r="G130" i="2"/>
  <c r="N130" i="2" s="1"/>
  <c r="O130" i="2" s="1"/>
  <c r="L129" i="2"/>
  <c r="G129" i="2"/>
  <c r="N129" i="2" s="1"/>
  <c r="O129" i="2" s="1"/>
  <c r="L128" i="2"/>
  <c r="G128" i="2"/>
  <c r="N128" i="2" s="1"/>
  <c r="O128" i="2" s="1"/>
  <c r="L127" i="2"/>
  <c r="G127" i="2"/>
  <c r="N127" i="2" s="1"/>
  <c r="O127" i="2" s="1"/>
  <c r="L126" i="2"/>
  <c r="G126" i="2"/>
  <c r="N126" i="2" s="1"/>
  <c r="O126" i="2" s="1"/>
  <c r="L125" i="2"/>
  <c r="G125" i="2"/>
  <c r="N125" i="2" s="1"/>
  <c r="O125" i="2" s="1"/>
  <c r="L124" i="2"/>
  <c r="G124" i="2"/>
  <c r="N124" i="2" s="1"/>
  <c r="O124" i="2" s="1"/>
  <c r="L123" i="2"/>
  <c r="G123" i="2"/>
  <c r="N123" i="2" s="1"/>
  <c r="O123" i="2" s="1"/>
  <c r="L122" i="2"/>
  <c r="G122" i="2"/>
  <c r="N122" i="2" s="1"/>
  <c r="O122" i="2" s="1"/>
  <c r="L121" i="2"/>
  <c r="G121" i="2"/>
  <c r="N121" i="2" s="1"/>
  <c r="O121" i="2" s="1"/>
  <c r="L120" i="2"/>
  <c r="G120" i="2"/>
  <c r="N120" i="2" s="1"/>
  <c r="O120" i="2" s="1"/>
  <c r="L119" i="2"/>
  <c r="G119" i="2"/>
  <c r="N119" i="2" s="1"/>
  <c r="O119" i="2" s="1"/>
  <c r="L118" i="2"/>
  <c r="G118" i="2"/>
  <c r="N118" i="2" s="1"/>
  <c r="O118" i="2" s="1"/>
  <c r="L117" i="2"/>
  <c r="G117" i="2"/>
  <c r="N117" i="2" s="1"/>
  <c r="O117" i="2" s="1"/>
  <c r="L116" i="2"/>
  <c r="G116" i="2"/>
  <c r="N116" i="2" s="1"/>
  <c r="O116" i="2" s="1"/>
  <c r="L115" i="2"/>
  <c r="G115" i="2"/>
  <c r="N115" i="2" s="1"/>
  <c r="O115" i="2" s="1"/>
  <c r="L114" i="2"/>
  <c r="G114" i="2"/>
  <c r="N114" i="2" s="1"/>
  <c r="O114" i="2" s="1"/>
  <c r="L113" i="2"/>
  <c r="G113" i="2"/>
  <c r="N113" i="2" s="1"/>
  <c r="O113" i="2" s="1"/>
  <c r="L112" i="2"/>
  <c r="G112" i="2"/>
  <c r="N112" i="2" s="1"/>
  <c r="O112" i="2" s="1"/>
  <c r="L111" i="2"/>
  <c r="G111" i="2"/>
  <c r="N111" i="2" s="1"/>
  <c r="O111" i="2" s="1"/>
  <c r="L110" i="2"/>
  <c r="G110" i="2"/>
  <c r="N110" i="2" s="1"/>
  <c r="O110" i="2" s="1"/>
  <c r="L109" i="2"/>
  <c r="G109" i="2"/>
  <c r="N109" i="2" s="1"/>
  <c r="O109" i="2" s="1"/>
  <c r="L108" i="2"/>
  <c r="G108" i="2"/>
  <c r="N108" i="2" s="1"/>
  <c r="O108" i="2" s="1"/>
  <c r="L107" i="2"/>
  <c r="G107" i="2"/>
  <c r="N107" i="2" s="1"/>
  <c r="O107" i="2" s="1"/>
  <c r="L106" i="2"/>
  <c r="G106" i="2"/>
  <c r="N106" i="2" s="1"/>
  <c r="O106" i="2" s="1"/>
  <c r="L105" i="2"/>
  <c r="G105" i="2"/>
  <c r="N105" i="2" s="1"/>
  <c r="O105" i="2" s="1"/>
  <c r="L104" i="2"/>
  <c r="G104" i="2"/>
  <c r="N104" i="2" s="1"/>
  <c r="O104" i="2" s="1"/>
  <c r="L103" i="2"/>
  <c r="G103" i="2"/>
  <c r="N103" i="2" s="1"/>
  <c r="O103" i="2" s="1"/>
  <c r="L102" i="2"/>
  <c r="G102" i="2"/>
  <c r="N102" i="2" s="1"/>
  <c r="O102" i="2" s="1"/>
  <c r="L101" i="2"/>
  <c r="G101" i="2"/>
  <c r="N101" i="2" s="1"/>
  <c r="O101" i="2" s="1"/>
  <c r="L100" i="2"/>
  <c r="G100" i="2"/>
  <c r="N100" i="2" s="1"/>
  <c r="O100" i="2" s="1"/>
  <c r="L99" i="2"/>
  <c r="G99" i="2"/>
  <c r="N99" i="2" s="1"/>
  <c r="O99" i="2" s="1"/>
  <c r="L98" i="2"/>
  <c r="G98" i="2"/>
  <c r="N98" i="2" s="1"/>
  <c r="O98" i="2" s="1"/>
  <c r="L97" i="2"/>
  <c r="G97" i="2"/>
  <c r="N97" i="2" s="1"/>
  <c r="O97" i="2" s="1"/>
  <c r="L96" i="2"/>
  <c r="G96" i="2"/>
  <c r="N96" i="2" s="1"/>
  <c r="O96" i="2" s="1"/>
  <c r="L95" i="2"/>
  <c r="G95" i="2"/>
  <c r="N95" i="2" s="1"/>
  <c r="O95" i="2" s="1"/>
  <c r="L94" i="2"/>
  <c r="G94" i="2"/>
  <c r="N94" i="2" s="1"/>
  <c r="O94" i="2" s="1"/>
  <c r="L93" i="2"/>
  <c r="G93" i="2"/>
  <c r="N93" i="2" s="1"/>
  <c r="O93" i="2" s="1"/>
  <c r="L92" i="2"/>
  <c r="G92" i="2"/>
  <c r="N92" i="2" s="1"/>
  <c r="O92" i="2" s="1"/>
  <c r="L91" i="2"/>
  <c r="G91" i="2"/>
  <c r="N91" i="2" s="1"/>
  <c r="O91" i="2" s="1"/>
  <c r="L90" i="2"/>
  <c r="G90" i="2"/>
  <c r="N90" i="2" s="1"/>
  <c r="O90" i="2" s="1"/>
  <c r="L89" i="2"/>
  <c r="G89" i="2"/>
  <c r="N89" i="2" s="1"/>
  <c r="O89" i="2" s="1"/>
  <c r="L88" i="2"/>
  <c r="G88" i="2"/>
  <c r="N88" i="2" s="1"/>
  <c r="O88" i="2" s="1"/>
  <c r="L87" i="2"/>
  <c r="G87" i="2"/>
  <c r="N87" i="2" s="1"/>
  <c r="O87" i="2" s="1"/>
  <c r="L86" i="2"/>
  <c r="G86" i="2"/>
  <c r="N86" i="2" s="1"/>
  <c r="O86" i="2" s="1"/>
  <c r="L85" i="2"/>
  <c r="G85" i="2"/>
  <c r="N85" i="2" s="1"/>
  <c r="O85" i="2" s="1"/>
  <c r="L84" i="2"/>
  <c r="G84" i="2"/>
  <c r="N84" i="2" s="1"/>
  <c r="O84" i="2" s="1"/>
  <c r="L83" i="2"/>
  <c r="G83" i="2"/>
  <c r="N83" i="2" s="1"/>
  <c r="O83" i="2" s="1"/>
  <c r="L82" i="2"/>
  <c r="G82" i="2"/>
  <c r="N82" i="2" s="1"/>
  <c r="O82" i="2" s="1"/>
  <c r="L81" i="2"/>
  <c r="G81" i="2"/>
  <c r="N81" i="2" s="1"/>
  <c r="O81" i="2" s="1"/>
  <c r="L80" i="2"/>
  <c r="G80" i="2"/>
  <c r="N80" i="2" s="1"/>
  <c r="O80" i="2" s="1"/>
  <c r="L79" i="2"/>
  <c r="G79" i="2"/>
  <c r="N79" i="2" s="1"/>
  <c r="O79" i="2" s="1"/>
  <c r="L78" i="2"/>
  <c r="G78" i="2"/>
  <c r="N78" i="2" s="1"/>
  <c r="O78" i="2" s="1"/>
  <c r="L77" i="2"/>
  <c r="G77" i="2"/>
  <c r="N77" i="2" s="1"/>
  <c r="O77" i="2" s="1"/>
  <c r="L76" i="2"/>
  <c r="G76" i="2"/>
  <c r="N76" i="2" s="1"/>
  <c r="O76" i="2" s="1"/>
  <c r="L75" i="2"/>
  <c r="G75" i="2"/>
  <c r="N75" i="2" s="1"/>
  <c r="O75" i="2" s="1"/>
  <c r="L74" i="2"/>
  <c r="G74" i="2"/>
  <c r="N74" i="2" s="1"/>
  <c r="O74" i="2" s="1"/>
  <c r="L73" i="2"/>
  <c r="G73" i="2"/>
  <c r="N73" i="2" s="1"/>
  <c r="O73" i="2" s="1"/>
  <c r="L72" i="2"/>
  <c r="G72" i="2"/>
  <c r="N72" i="2" s="1"/>
  <c r="O72" i="2" s="1"/>
  <c r="L71" i="2"/>
  <c r="G71" i="2"/>
  <c r="N71" i="2" s="1"/>
  <c r="O71" i="2" s="1"/>
  <c r="L70" i="2"/>
  <c r="G70" i="2"/>
  <c r="N70" i="2" s="1"/>
  <c r="O70" i="2" s="1"/>
  <c r="L69" i="2"/>
  <c r="G69" i="2"/>
  <c r="N69" i="2" s="1"/>
  <c r="O69" i="2" s="1"/>
  <c r="L68" i="2"/>
  <c r="G68" i="2"/>
  <c r="N68" i="2" s="1"/>
  <c r="O68" i="2" s="1"/>
  <c r="L67" i="2"/>
  <c r="G67" i="2"/>
  <c r="N67" i="2" s="1"/>
  <c r="O67" i="2" s="1"/>
  <c r="L66" i="2"/>
  <c r="G66" i="2"/>
  <c r="N66" i="2" s="1"/>
  <c r="O66" i="2" s="1"/>
  <c r="L65" i="2"/>
  <c r="G65" i="2"/>
  <c r="N65" i="2" s="1"/>
  <c r="O65" i="2" s="1"/>
  <c r="L64" i="2"/>
  <c r="G64" i="2"/>
  <c r="N64" i="2" s="1"/>
  <c r="O64" i="2" s="1"/>
  <c r="L63" i="2"/>
  <c r="G63" i="2"/>
  <c r="N63" i="2" s="1"/>
  <c r="O63" i="2" s="1"/>
  <c r="L62" i="2"/>
  <c r="G62" i="2"/>
  <c r="N62" i="2" s="1"/>
  <c r="O62" i="2" s="1"/>
  <c r="L61" i="2"/>
  <c r="G61" i="2"/>
  <c r="N61" i="2" s="1"/>
  <c r="O61" i="2" s="1"/>
  <c r="L60" i="2"/>
  <c r="G60" i="2"/>
  <c r="N60" i="2" s="1"/>
  <c r="O60" i="2" s="1"/>
  <c r="L59" i="2"/>
  <c r="G59" i="2"/>
  <c r="N59" i="2" s="1"/>
  <c r="O59" i="2" s="1"/>
  <c r="L58" i="2"/>
  <c r="G58" i="2"/>
  <c r="N58" i="2" s="1"/>
  <c r="O58" i="2" s="1"/>
  <c r="L57" i="2"/>
  <c r="G57" i="2"/>
  <c r="N57" i="2" s="1"/>
  <c r="O57" i="2" s="1"/>
  <c r="L56" i="2"/>
  <c r="G56" i="2"/>
  <c r="N56" i="2" s="1"/>
  <c r="O56" i="2" s="1"/>
  <c r="L55" i="2"/>
  <c r="G55" i="2"/>
  <c r="N55" i="2" s="1"/>
  <c r="O55" i="2" s="1"/>
  <c r="L54" i="2"/>
  <c r="G54" i="2"/>
  <c r="P45" i="2"/>
  <c r="M45" i="2"/>
  <c r="K45" i="2"/>
  <c r="J45" i="2"/>
  <c r="I45" i="2"/>
  <c r="H45" i="2"/>
  <c r="F45" i="2"/>
  <c r="E45" i="2"/>
  <c r="D45" i="2"/>
  <c r="C45" i="2"/>
  <c r="A45" i="2"/>
  <c r="L44" i="2"/>
  <c r="G44" i="2"/>
  <c r="N44" i="2" s="1"/>
  <c r="O44" i="2" s="1"/>
  <c r="L43" i="2"/>
  <c r="G43" i="2"/>
  <c r="N43" i="2" s="1"/>
  <c r="O43" i="2" s="1"/>
  <c r="L42" i="2"/>
  <c r="G42" i="2"/>
  <c r="N42" i="2" s="1"/>
  <c r="O42" i="2" s="1"/>
  <c r="L41" i="2"/>
  <c r="G41" i="2"/>
  <c r="N41" i="2" s="1"/>
  <c r="O41" i="2" s="1"/>
  <c r="L40" i="2"/>
  <c r="G40" i="2"/>
  <c r="N40" i="2" s="1"/>
  <c r="O40" i="2" s="1"/>
  <c r="L39" i="2"/>
  <c r="G39" i="2"/>
  <c r="N39" i="2" s="1"/>
  <c r="O39" i="2" s="1"/>
  <c r="L38" i="2"/>
  <c r="G38" i="2"/>
  <c r="N38" i="2" s="1"/>
  <c r="O38" i="2" s="1"/>
  <c r="L37" i="2"/>
  <c r="G37" i="2"/>
  <c r="N37" i="2" s="1"/>
  <c r="O37" i="2" s="1"/>
  <c r="L36" i="2"/>
  <c r="G36" i="2"/>
  <c r="N36" i="2" s="1"/>
  <c r="O36" i="2" s="1"/>
  <c r="L35" i="2"/>
  <c r="G35" i="2"/>
  <c r="N35" i="2" s="1"/>
  <c r="O35" i="2" s="1"/>
  <c r="L34" i="2"/>
  <c r="G34" i="2"/>
  <c r="N34" i="2" s="1"/>
  <c r="O34" i="2" s="1"/>
  <c r="L33" i="2"/>
  <c r="G33" i="2"/>
  <c r="N33" i="2" s="1"/>
  <c r="O33" i="2" s="1"/>
  <c r="L32" i="2"/>
  <c r="G32" i="2"/>
  <c r="N32" i="2" s="1"/>
  <c r="O32" i="2" s="1"/>
  <c r="L31" i="2"/>
  <c r="G31" i="2"/>
  <c r="N31" i="2" s="1"/>
  <c r="O31" i="2" s="1"/>
  <c r="L30" i="2"/>
  <c r="G30" i="2"/>
  <c r="N30" i="2" s="1"/>
  <c r="O30" i="2" s="1"/>
  <c r="L29" i="2"/>
  <c r="G29" i="2"/>
  <c r="N29" i="2" s="1"/>
  <c r="O29" i="2" s="1"/>
  <c r="L28" i="2"/>
  <c r="G28" i="2"/>
  <c r="N28" i="2" s="1"/>
  <c r="O28" i="2" s="1"/>
  <c r="L27" i="2"/>
  <c r="G27" i="2"/>
  <c r="N27" i="2" s="1"/>
  <c r="O27" i="2" s="1"/>
  <c r="L26" i="2"/>
  <c r="G26" i="2"/>
  <c r="N26" i="2" s="1"/>
  <c r="O26" i="2" s="1"/>
  <c r="L25" i="2"/>
  <c r="G25" i="2"/>
  <c r="N25" i="2" s="1"/>
  <c r="O25" i="2" s="1"/>
  <c r="L24" i="2"/>
  <c r="G24" i="2"/>
  <c r="N24" i="2" s="1"/>
  <c r="O24" i="2" s="1"/>
  <c r="L23" i="2"/>
  <c r="G23" i="2"/>
  <c r="N23" i="2" s="1"/>
  <c r="O23" i="2" s="1"/>
  <c r="L22" i="2"/>
  <c r="G22" i="2"/>
  <c r="N22" i="2" s="1"/>
  <c r="O22" i="2" s="1"/>
  <c r="L21" i="2"/>
  <c r="G21" i="2"/>
  <c r="N21" i="2" s="1"/>
  <c r="O21" i="2" s="1"/>
  <c r="L20" i="2"/>
  <c r="G20" i="2"/>
  <c r="N20" i="2" s="1"/>
  <c r="O20" i="2" s="1"/>
  <c r="L19" i="2"/>
  <c r="G19" i="2"/>
  <c r="N19" i="2" s="1"/>
  <c r="O19" i="2" s="1"/>
  <c r="L18" i="2"/>
  <c r="G18" i="2"/>
  <c r="N18" i="2" s="1"/>
  <c r="O18" i="2" s="1"/>
  <c r="L17" i="2"/>
  <c r="G17" i="2"/>
  <c r="N17" i="2" s="1"/>
  <c r="O17" i="2" s="1"/>
  <c r="L16" i="2"/>
  <c r="G16" i="2"/>
  <c r="N16" i="2" s="1"/>
  <c r="O16" i="2" s="1"/>
  <c r="L15" i="2"/>
  <c r="G15" i="2"/>
  <c r="N15" i="2" s="1"/>
  <c r="O15" i="2" s="1"/>
  <c r="L14" i="2"/>
  <c r="G14" i="2"/>
  <c r="N14" i="2" s="1"/>
  <c r="O14" i="2" s="1"/>
  <c r="L13" i="2"/>
  <c r="G13" i="2"/>
  <c r="N13" i="2" s="1"/>
  <c r="O13" i="2" s="1"/>
  <c r="L12" i="2"/>
  <c r="G12" i="2"/>
  <c r="N12" i="2" s="1"/>
  <c r="O12" i="2" s="1"/>
  <c r="L11" i="2"/>
  <c r="G11" i="2"/>
  <c r="N11" i="2" s="1"/>
  <c r="O11" i="2" s="1"/>
  <c r="L10" i="2"/>
  <c r="G10" i="2"/>
  <c r="N10" i="2" s="1"/>
  <c r="O10" i="2" s="1"/>
  <c r="L9" i="2"/>
  <c r="G9" i="2"/>
  <c r="N9" i="2" s="1"/>
  <c r="O9" i="2" s="1"/>
  <c r="L8" i="2"/>
  <c r="G8" i="2"/>
  <c r="N8" i="2" s="1"/>
  <c r="O8" i="2" s="1"/>
  <c r="L7" i="2"/>
  <c r="G7" i="2"/>
  <c r="N7" i="2" s="1"/>
  <c r="E197" i="2" l="1"/>
  <c r="G195" i="2"/>
  <c r="L195" i="2"/>
  <c r="H197" i="2"/>
  <c r="P197" i="2"/>
  <c r="A197" i="2"/>
  <c r="M197" i="2"/>
  <c r="L45" i="2"/>
  <c r="G45" i="2"/>
  <c r="D197" i="2"/>
  <c r="J197" i="2"/>
  <c r="F197" i="2"/>
  <c r="I197" i="2"/>
  <c r="K197" i="2"/>
  <c r="G149" i="2"/>
  <c r="L149" i="2"/>
  <c r="N45" i="2"/>
  <c r="O7" i="2"/>
  <c r="C197" i="2"/>
  <c r="N54" i="2"/>
  <c r="A46" i="1"/>
  <c r="A47" i="1"/>
  <c r="L197" i="2" l="1"/>
  <c r="G197" i="2"/>
  <c r="O45" i="2"/>
  <c r="N149" i="2"/>
  <c r="O149" i="2" s="1"/>
  <c r="O54" i="2"/>
  <c r="N195" i="2"/>
  <c r="O195" i="2" s="1"/>
  <c r="N197" i="2" l="1"/>
  <c r="O197" i="2" s="1"/>
</calcChain>
</file>

<file path=xl/sharedStrings.xml><?xml version="1.0" encoding="utf-8"?>
<sst xmlns="http://schemas.openxmlformats.org/spreadsheetml/2006/main" count="4935" uniqueCount="588">
  <si>
    <t>No.</t>
  </si>
  <si>
    <t>Locality
City of:</t>
  </si>
  <si>
    <t>US Census Bureau 
Population 
2020</t>
  </si>
  <si>
    <t>Land Area 
(Square Miles) 2020</t>
  </si>
  <si>
    <t>1</t>
  </si>
  <si>
    <t>Alexandria</t>
  </si>
  <si>
    <t>2</t>
  </si>
  <si>
    <t>Bristol</t>
  </si>
  <si>
    <t>3</t>
  </si>
  <si>
    <t>Buena Vista</t>
  </si>
  <si>
    <t>4</t>
  </si>
  <si>
    <t>Charlottesville</t>
  </si>
  <si>
    <t>5</t>
  </si>
  <si>
    <t>Chesapeake</t>
  </si>
  <si>
    <t>6</t>
  </si>
  <si>
    <t>Colonial Heights</t>
  </si>
  <si>
    <t>7</t>
  </si>
  <si>
    <r>
      <t>Covington</t>
    </r>
    <r>
      <rPr>
        <b/>
        <sz val="10"/>
        <color indexed="10"/>
        <rFont val="Calibri"/>
        <family val="2"/>
      </rPr>
      <t>**</t>
    </r>
  </si>
  <si>
    <t>8</t>
  </si>
  <si>
    <t>Danville</t>
  </si>
  <si>
    <t>9</t>
  </si>
  <si>
    <t>Emporia</t>
  </si>
  <si>
    <t>10</t>
  </si>
  <si>
    <t>Fairfax</t>
  </si>
  <si>
    <t>11</t>
  </si>
  <si>
    <t>Falls Church</t>
  </si>
  <si>
    <t>12</t>
  </si>
  <si>
    <t>Franklin</t>
  </si>
  <si>
    <t>13</t>
  </si>
  <si>
    <t>Fredericksburg</t>
  </si>
  <si>
    <t>14</t>
  </si>
  <si>
    <t>Galax</t>
  </si>
  <si>
    <t>15</t>
  </si>
  <si>
    <t>Hampton</t>
  </si>
  <si>
    <t>16</t>
  </si>
  <si>
    <t>Harrisonburg</t>
  </si>
  <si>
    <t>17</t>
  </si>
  <si>
    <t>Hopewell</t>
  </si>
  <si>
    <t>18</t>
  </si>
  <si>
    <t>Lexington</t>
  </si>
  <si>
    <t>19</t>
  </si>
  <si>
    <t>Lynchburg</t>
  </si>
  <si>
    <t>20</t>
  </si>
  <si>
    <t>Manassas</t>
  </si>
  <si>
    <t>21</t>
  </si>
  <si>
    <t>Manassas Park</t>
  </si>
  <si>
    <t>22</t>
  </si>
  <si>
    <t>Martinsville</t>
  </si>
  <si>
    <t>23</t>
  </si>
  <si>
    <t>Newport News</t>
  </si>
  <si>
    <t>24</t>
  </si>
  <si>
    <t>Norfolk</t>
  </si>
  <si>
    <t>25</t>
  </si>
  <si>
    <t>Norton</t>
  </si>
  <si>
    <t>26</t>
  </si>
  <si>
    <t>Petersburg</t>
  </si>
  <si>
    <t>27</t>
  </si>
  <si>
    <t>Poquoson</t>
  </si>
  <si>
    <t>28</t>
  </si>
  <si>
    <t>Portsmouth</t>
  </si>
  <si>
    <t>29</t>
  </si>
  <si>
    <t>Radford</t>
  </si>
  <si>
    <t>30</t>
  </si>
  <si>
    <t>Richmond</t>
  </si>
  <si>
    <t>31</t>
  </si>
  <si>
    <t>Roanoke</t>
  </si>
  <si>
    <t>32</t>
  </si>
  <si>
    <t>Salem</t>
  </si>
  <si>
    <t>33</t>
  </si>
  <si>
    <t>Staunton</t>
  </si>
  <si>
    <t>34</t>
  </si>
  <si>
    <t>Suffolk</t>
  </si>
  <si>
    <t>35</t>
  </si>
  <si>
    <t>Virginia Beach</t>
  </si>
  <si>
    <t>36</t>
  </si>
  <si>
    <t>Waynesboro</t>
  </si>
  <si>
    <t>37</t>
  </si>
  <si>
    <t>Williamsburg</t>
  </si>
  <si>
    <t>38</t>
  </si>
  <si>
    <t>Winchester</t>
  </si>
  <si>
    <t>Locality
County of:</t>
  </si>
  <si>
    <t>Accomack</t>
  </si>
  <si>
    <t>Albemarle</t>
  </si>
  <si>
    <r>
      <t>Alleghany</t>
    </r>
    <r>
      <rPr>
        <b/>
        <sz val="10"/>
        <color indexed="10"/>
        <rFont val="Calibri"/>
        <family val="2"/>
      </rPr>
      <t xml:space="preserve"> **</t>
    </r>
  </si>
  <si>
    <t>Amelia</t>
  </si>
  <si>
    <t>Amherst</t>
  </si>
  <si>
    <t>Appomattox</t>
  </si>
  <si>
    <t>Arlington</t>
  </si>
  <si>
    <t>Augusta</t>
  </si>
  <si>
    <t>Bath</t>
  </si>
  <si>
    <t>Bedford</t>
  </si>
  <si>
    <t xml:space="preserve">Bland  </t>
  </si>
  <si>
    <t>Botetourt</t>
  </si>
  <si>
    <t>Brunswick</t>
  </si>
  <si>
    <t>Buchanan</t>
  </si>
  <si>
    <t>Buckingham</t>
  </si>
  <si>
    <t>Campbell</t>
  </si>
  <si>
    <t>Caroline</t>
  </si>
  <si>
    <t>Carroll</t>
  </si>
  <si>
    <t>Charles City</t>
  </si>
  <si>
    <t>Charlotte</t>
  </si>
  <si>
    <t>Chesterfield</t>
  </si>
  <si>
    <t>Clarke</t>
  </si>
  <si>
    <t>Craig</t>
  </si>
  <si>
    <t>Culpeper</t>
  </si>
  <si>
    <t>Cumberland</t>
  </si>
  <si>
    <t>Dickenson</t>
  </si>
  <si>
    <t>Dinwiddie</t>
  </si>
  <si>
    <t>Essex</t>
  </si>
  <si>
    <t>Fauquier</t>
  </si>
  <si>
    <t>Floyd</t>
  </si>
  <si>
    <t>Fluvanna</t>
  </si>
  <si>
    <t>Frederick</t>
  </si>
  <si>
    <t>Giles</t>
  </si>
  <si>
    <t>Gloucester</t>
  </si>
  <si>
    <t>Goochland</t>
  </si>
  <si>
    <t>Grayson</t>
  </si>
  <si>
    <t>39</t>
  </si>
  <si>
    <t>Greene</t>
  </si>
  <si>
    <t>40</t>
  </si>
  <si>
    <t>Greensville</t>
  </si>
  <si>
    <t>41</t>
  </si>
  <si>
    <t xml:space="preserve">Halifax </t>
  </si>
  <si>
    <t>42</t>
  </si>
  <si>
    <t>Hanover</t>
  </si>
  <si>
    <t>43</t>
  </si>
  <si>
    <t>Henrico</t>
  </si>
  <si>
    <t>44</t>
  </si>
  <si>
    <t>Henry</t>
  </si>
  <si>
    <t>45</t>
  </si>
  <si>
    <t>Highland</t>
  </si>
  <si>
    <t>46</t>
  </si>
  <si>
    <t>Isle of Wight</t>
  </si>
  <si>
    <t>47</t>
  </si>
  <si>
    <t>James City</t>
  </si>
  <si>
    <t>48</t>
  </si>
  <si>
    <t>King &amp; Queen</t>
  </si>
  <si>
    <t>49</t>
  </si>
  <si>
    <t>King George</t>
  </si>
  <si>
    <t>50</t>
  </si>
  <si>
    <t>King William</t>
  </si>
  <si>
    <t>51</t>
  </si>
  <si>
    <t>Lancaster</t>
  </si>
  <si>
    <t>52</t>
  </si>
  <si>
    <t>Lee</t>
  </si>
  <si>
    <t>53</t>
  </si>
  <si>
    <t>Loudoun</t>
  </si>
  <si>
    <t>54</t>
  </si>
  <si>
    <t>Louisa</t>
  </si>
  <si>
    <t>55</t>
  </si>
  <si>
    <t>Lunenburg</t>
  </si>
  <si>
    <t>56</t>
  </si>
  <si>
    <t>Madison</t>
  </si>
  <si>
    <t>57</t>
  </si>
  <si>
    <t>Mathews</t>
  </si>
  <si>
    <t>58</t>
  </si>
  <si>
    <t>Mecklenburg</t>
  </si>
  <si>
    <t>59</t>
  </si>
  <si>
    <t>Middlesex</t>
  </si>
  <si>
    <t>60</t>
  </si>
  <si>
    <t>Montgomery</t>
  </si>
  <si>
    <t>61</t>
  </si>
  <si>
    <t>Nelson</t>
  </si>
  <si>
    <t>62</t>
  </si>
  <si>
    <t xml:space="preserve">New Kent </t>
  </si>
  <si>
    <t>63</t>
  </si>
  <si>
    <t>Northampton</t>
  </si>
  <si>
    <t>64</t>
  </si>
  <si>
    <t>Northumberland</t>
  </si>
  <si>
    <t>65</t>
  </si>
  <si>
    <t>Nottoway</t>
  </si>
  <si>
    <t>66</t>
  </si>
  <si>
    <t>Orange</t>
  </si>
  <si>
    <t>67</t>
  </si>
  <si>
    <t xml:space="preserve">Page  </t>
  </si>
  <si>
    <t>68</t>
  </si>
  <si>
    <t>Patrick</t>
  </si>
  <si>
    <t>69</t>
  </si>
  <si>
    <t>Pittsylvania</t>
  </si>
  <si>
    <t>70</t>
  </si>
  <si>
    <t>Powhatan</t>
  </si>
  <si>
    <t>71</t>
  </si>
  <si>
    <t>Prince Edward</t>
  </si>
  <si>
    <t>72</t>
  </si>
  <si>
    <t>Prince George</t>
  </si>
  <si>
    <t>73</t>
  </si>
  <si>
    <t>Prince William</t>
  </si>
  <si>
    <t>74</t>
  </si>
  <si>
    <t>Pulaski</t>
  </si>
  <si>
    <t>75</t>
  </si>
  <si>
    <t>Rappahannock</t>
  </si>
  <si>
    <t>76</t>
  </si>
  <si>
    <t>77</t>
  </si>
  <si>
    <t>78</t>
  </si>
  <si>
    <t>Rockbridge</t>
  </si>
  <si>
    <t>79</t>
  </si>
  <si>
    <t>Rockingham</t>
  </si>
  <si>
    <t>80</t>
  </si>
  <si>
    <t>Russell</t>
  </si>
  <si>
    <t>81</t>
  </si>
  <si>
    <t>Scott</t>
  </si>
  <si>
    <t>82</t>
  </si>
  <si>
    <t>Shenandoah</t>
  </si>
  <si>
    <t>83</t>
  </si>
  <si>
    <t>Smyth</t>
  </si>
  <si>
    <t>84</t>
  </si>
  <si>
    <t>Southampton</t>
  </si>
  <si>
    <t>85</t>
  </si>
  <si>
    <t>Spotsylvania</t>
  </si>
  <si>
    <t>86</t>
  </si>
  <si>
    <t>Stafford</t>
  </si>
  <si>
    <t>87</t>
  </si>
  <si>
    <t>Surry</t>
  </si>
  <si>
    <t>88</t>
  </si>
  <si>
    <t>Sussex</t>
  </si>
  <si>
    <t>89</t>
  </si>
  <si>
    <t>Tazewell</t>
  </si>
  <si>
    <t>90</t>
  </si>
  <si>
    <t>Warren</t>
  </si>
  <si>
    <t>91</t>
  </si>
  <si>
    <t>Washington</t>
  </si>
  <si>
    <t>92</t>
  </si>
  <si>
    <t>Westmoreland</t>
  </si>
  <si>
    <t>93</t>
  </si>
  <si>
    <t>Wise</t>
  </si>
  <si>
    <t>94</t>
  </si>
  <si>
    <t>Wythe</t>
  </si>
  <si>
    <t>95</t>
  </si>
  <si>
    <t>York</t>
  </si>
  <si>
    <t xml:space="preserve">NOTES:  </t>
  </si>
  <si>
    <t>Gross Debt</t>
  </si>
  <si>
    <t>Gross Debt by Function</t>
  </si>
  <si>
    <t>Balance of Net Debt</t>
  </si>
  <si>
    <t>Bonds and Bond Issue Anticipation Loans</t>
  </si>
  <si>
    <t>Literary Fund Loans</t>
  </si>
  <si>
    <t>Other Long-Term Obligations</t>
  </si>
  <si>
    <t>Temporary Loans</t>
  </si>
  <si>
    <t>Total Gross Debt</t>
  </si>
  <si>
    <t>Education</t>
  </si>
  <si>
    <t>Streets, Roads, and Bridges</t>
  </si>
  <si>
    <t>Other General Government</t>
  </si>
  <si>
    <t>Enterprise Activities</t>
  </si>
  <si>
    <t>Total By Function</t>
  </si>
  <si>
    <t>Funds Restricted</t>
  </si>
  <si>
    <t>Amount</t>
  </si>
  <si>
    <t>Per Capita</t>
  </si>
  <si>
    <t>Covington</t>
  </si>
  <si>
    <t>Total</t>
  </si>
  <si>
    <t>Alleghany</t>
  </si>
  <si>
    <t>Bland</t>
  </si>
  <si>
    <t>Halifax</t>
  </si>
  <si>
    <t>New Kent</t>
  </si>
  <si>
    <t>Page</t>
  </si>
  <si>
    <t>Locality
Town of:</t>
  </si>
  <si>
    <t>Abingdon</t>
  </si>
  <si>
    <t>Ashland</t>
  </si>
  <si>
    <t>Berryville</t>
  </si>
  <si>
    <t>Big Stone Gap</t>
  </si>
  <si>
    <t>Blacksburg</t>
  </si>
  <si>
    <t>Bluefield</t>
  </si>
  <si>
    <t>Bridgewater</t>
  </si>
  <si>
    <t>Broadway</t>
  </si>
  <si>
    <t>Christiansburg</t>
  </si>
  <si>
    <t>Clifton Forge</t>
  </si>
  <si>
    <t>Colonial Beach</t>
  </si>
  <si>
    <t>Dumfries</t>
  </si>
  <si>
    <t>Farmville</t>
  </si>
  <si>
    <t>Front Royal</t>
  </si>
  <si>
    <t>Herndon</t>
  </si>
  <si>
    <t>Leesburg</t>
  </si>
  <si>
    <t>Luray</t>
  </si>
  <si>
    <t>Marion</t>
  </si>
  <si>
    <t>Purcellville</t>
  </si>
  <si>
    <t>Richlands</t>
  </si>
  <si>
    <t>Rocky Mount</t>
  </si>
  <si>
    <t>Smithfield</t>
  </si>
  <si>
    <t>South Boston</t>
  </si>
  <si>
    <t>South Hill</t>
  </si>
  <si>
    <t>Strasburg</t>
  </si>
  <si>
    <t>Vienna</t>
  </si>
  <si>
    <t>Vinton</t>
  </si>
  <si>
    <t>Warrenton</t>
  </si>
  <si>
    <t>West Point</t>
  </si>
  <si>
    <t>Woodstock</t>
  </si>
  <si>
    <t>Wytheville</t>
  </si>
  <si>
    <t>Grand Total</t>
  </si>
  <si>
    <t>Local Government Enterprise Expenses</t>
  </si>
  <si>
    <t>Capital</t>
  </si>
  <si>
    <t>From the Federal Government</t>
  </si>
  <si>
    <t>General Operating Expenses</t>
  </si>
  <si>
    <t xml:space="preserve"> Debt Interest Expenses</t>
  </si>
  <si>
    <t xml:space="preserve">  User Charges</t>
  </si>
  <si>
    <t xml:space="preserve"> From Other Local Governments</t>
  </si>
  <si>
    <t xml:space="preserve"> From the Commonwealth</t>
  </si>
  <si>
    <t xml:space="preserve"> Miscellaneous Revenue</t>
  </si>
  <si>
    <t xml:space="preserve"> Funds Available for Operations</t>
  </si>
  <si>
    <t xml:space="preserve">  Depreciation</t>
  </si>
  <si>
    <t xml:space="preserve"> Other Expenses</t>
  </si>
  <si>
    <t xml:space="preserve"> Total Expenses</t>
  </si>
  <si>
    <t xml:space="preserve"> Funds Available After Expenses</t>
  </si>
  <si>
    <t>Revenues From Direct Charges and Contributions
Contributions/Payments in Support of Operating Expenditures</t>
  </si>
  <si>
    <t>Net Transfers (To) From 
General Government Funds</t>
  </si>
  <si>
    <t xml:space="preserve">Payments To Enterprise Type Authorities  </t>
  </si>
  <si>
    <t>General Operating 
and Interest</t>
  </si>
  <si>
    <t xml:space="preserve">Payments to Other 
Local Governments 
for Enterprise Activities </t>
  </si>
  <si>
    <t>Sources of Funds</t>
  </si>
  <si>
    <t>Direct Sources</t>
  </si>
  <si>
    <t xml:space="preserve"> Transfers From Other Funds</t>
  </si>
  <si>
    <t>Payments From Other Governments</t>
  </si>
  <si>
    <t xml:space="preserve"> Total Sources</t>
  </si>
  <si>
    <t>Payments to Other Governments</t>
  </si>
  <si>
    <t>Transfers to General Government</t>
  </si>
  <si>
    <t xml:space="preserve">  Other</t>
  </si>
  <si>
    <t xml:space="preserve"> Total Applications</t>
  </si>
  <si>
    <t>Redemption of Debt
 Streets, Roads, and Bridges</t>
  </si>
  <si>
    <t>Redemption of Debt
Education</t>
  </si>
  <si>
    <t>Redemption of Debt
 Other General Government</t>
  </si>
  <si>
    <t xml:space="preserve">Redemption of Debt
 Total </t>
  </si>
  <si>
    <t>Debt Interest Costs
 Streets, Roads, and Bridges</t>
  </si>
  <si>
    <t xml:space="preserve"> Debt Interest Costs
Education</t>
  </si>
  <si>
    <t>Debt Interest Costs 
Other General Government</t>
  </si>
  <si>
    <t>Application of Funds</t>
  </si>
  <si>
    <t>Debt Interest Costs 
Total</t>
  </si>
  <si>
    <t>State Grants</t>
  </si>
  <si>
    <t>Federal Grants</t>
  </si>
  <si>
    <t>Interest Income</t>
  </si>
  <si>
    <t>Sale of Property</t>
  </si>
  <si>
    <t xml:space="preserve">  Debt Proceeds</t>
  </si>
  <si>
    <t>Transfers From General Government</t>
  </si>
  <si>
    <t>Applications of Funds</t>
  </si>
  <si>
    <t>Locality 
City of:</t>
  </si>
  <si>
    <t>Expenditures Made on Behalf of the Local Government
State/Federal</t>
  </si>
  <si>
    <t>Locality 
County of:</t>
  </si>
  <si>
    <t>Locality 
Town of:</t>
  </si>
  <si>
    <t>Other Sources</t>
  </si>
  <si>
    <t>Total Sources</t>
  </si>
  <si>
    <t>Transfers to Other Funds</t>
  </si>
  <si>
    <t>Sources of Funds for Expenditures</t>
  </si>
  <si>
    <t>Environmental Management</t>
  </si>
  <si>
    <t>Cooperative Extension Program</t>
  </si>
  <si>
    <t>Commonwealth Categorical Aid</t>
  </si>
  <si>
    <t>Federal Pass-Through</t>
  </si>
  <si>
    <t>Direct Federal Aid</t>
  </si>
  <si>
    <t>*</t>
  </si>
  <si>
    <t>Local Charges for Service</t>
  </si>
  <si>
    <t>Population</t>
  </si>
  <si>
    <t xml:space="preserve">
General Operating 
and Interest</t>
  </si>
  <si>
    <t xml:space="preserve">Planning and Community Development </t>
  </si>
  <si>
    <t xml:space="preserve">Per Capita </t>
  </si>
  <si>
    <t xml:space="preserve">Percent of Average </t>
  </si>
  <si>
    <t xml:space="preserve">Percent of Expenditures </t>
  </si>
  <si>
    <t>Parks and Recreation</t>
  </si>
  <si>
    <t>Cultural Enrichment</t>
  </si>
  <si>
    <t>Public Libraries</t>
  </si>
  <si>
    <t>Federal 
Pass-Through</t>
  </si>
  <si>
    <t>Direct 
Federal Aid</t>
  </si>
  <si>
    <t>EXHIBIT H: DEMOGRAPHIC AND TAX DATA</t>
  </si>
  <si>
    <t>EXHIBIT G: SUMMARY OF OUTSTANDING DEBT</t>
  </si>
  <si>
    <t>EXHIBIT F: SUMMARY OF ENTERPRISE ACTIVITIES</t>
  </si>
  <si>
    <t xml:space="preserve">EXHIBIT E: DEBT SERVICE FOR GENERAL GOVERNMENT </t>
  </si>
  <si>
    <t>EXHIBIT D: CAPITAL PROJECTS FOR GENERAL GOVERNMENT</t>
  </si>
  <si>
    <t>EXHIBIT C8: COMMUNITY DEVELOPMENT EXPENDITURES BY ACTIVITY</t>
  </si>
  <si>
    <t>EXHIBIT C7: PARKS, RECREATION, AND CULTURAL EXPENDITURES BY ACTIVITY</t>
  </si>
  <si>
    <t>Memo Only</t>
  </si>
  <si>
    <t>Instruction</t>
  </si>
  <si>
    <t>Administration, Attendance and Health</t>
  </si>
  <si>
    <t>Pupil Transportation Services</t>
  </si>
  <si>
    <t>Operation and Maintenance Services</t>
  </si>
  <si>
    <t>#</t>
  </si>
  <si>
    <t>State Expenditures Made on Behalf of the Local Government</t>
  </si>
  <si>
    <t>School Food Services and Other Non-Instructional Operations</t>
  </si>
  <si>
    <t>Contributions to Community Colleges</t>
  </si>
  <si>
    <t>EXHIBIT C6: EDUCATION EXPENDITURES BY ACTIVITY</t>
  </si>
  <si>
    <t>Health</t>
  </si>
  <si>
    <t>Behavioral Health and Developmental Services</t>
  </si>
  <si>
    <t>Sanitation and Waste Removal</t>
  </si>
  <si>
    <t>Law Enforcement and Traffic Control</t>
  </si>
  <si>
    <t>Fire and Rescue Services</t>
  </si>
  <si>
    <t>Correction and Detention</t>
  </si>
  <si>
    <t>Inspections</t>
  </si>
  <si>
    <t>Other Protection</t>
  </si>
  <si>
    <t>Sheriff</t>
  </si>
  <si>
    <t>Courts</t>
  </si>
  <si>
    <t>Commonwealth's Attorney</t>
  </si>
  <si>
    <t>Legislative</t>
  </si>
  <si>
    <t>General and Financial Administration</t>
  </si>
  <si>
    <t>Board of Elections</t>
  </si>
  <si>
    <t>Treasurer</t>
  </si>
  <si>
    <t>Print Shop</t>
  </si>
  <si>
    <t>From the Commonwealth</t>
  </si>
  <si>
    <t>Fines and Forfeitures</t>
  </si>
  <si>
    <t>Charges for Services</t>
  </si>
  <si>
    <t>Revenue from Use of Money and Property</t>
  </si>
  <si>
    <t>Miscellaneous</t>
  </si>
  <si>
    <t>Penalties</t>
  </si>
  <si>
    <t>Interest</t>
  </si>
  <si>
    <t>Revenue</t>
  </si>
  <si>
    <t>Local Revenue</t>
  </si>
  <si>
    <t>Transfers To</t>
  </si>
  <si>
    <t>Income Support Benefits Social Services</t>
  </si>
  <si>
    <t>Federal Expenditures Made on Behalf of the Local Government</t>
  </si>
  <si>
    <t>Tax Relief for the Elderly, Handicapped and Veterans</t>
  </si>
  <si>
    <t>EXHIBIT C5: HEALTH AND HUMAN SERVICES EXPENDITURES BY ACTIVITY</t>
  </si>
  <si>
    <t>Maintenance of Highways, Streets, Bridges, and Sidewalks</t>
  </si>
  <si>
    <t>Maintenance of General Buildings and Grounds</t>
  </si>
  <si>
    <t>EXHIBIT C4: PUBLIC WORKS EXPENDITURES BY ACTIVITY</t>
  </si>
  <si>
    <t>City/County Operated Institutions</t>
  </si>
  <si>
    <t>Probabtion Office</t>
  </si>
  <si>
    <t>Correction and Detention 
Reported Elements (Memo Only)</t>
  </si>
  <si>
    <t xml:space="preserve">
Sheriff</t>
  </si>
  <si>
    <t>Law Enforcement
Reported Elements (Memo Only)</t>
  </si>
  <si>
    <t>EXHIBIT C3: PUBLIC SAFETY EXPENDITURES BY ACTIVITY</t>
  </si>
  <si>
    <t>EXHIBIT C2: JUDICIAL ADMINISTRATION EXPENDITURES BY ACTIVITY</t>
  </si>
  <si>
    <t>Clerk of the Circuit Court</t>
  </si>
  <si>
    <t>Courts
Reported Elements (Memo Only)</t>
  </si>
  <si>
    <t>Commissioner of Revenue</t>
  </si>
  <si>
    <t>Data Processing</t>
  </si>
  <si>
    <t>Automotive Motor Pool</t>
  </si>
  <si>
    <t>Central Purchasing/ Central Stores</t>
  </si>
  <si>
    <t>Risk Management/ Self Insurance</t>
  </si>
  <si>
    <t>General and Financial Administration
Reported Elements (Memo Only)</t>
  </si>
  <si>
    <t>Total Expenditures</t>
  </si>
  <si>
    <t>Community Development
(Exhibit C-8)</t>
  </si>
  <si>
    <t>Parks, Recreation, 
and Cultural
(Exhibit C-7)</t>
  </si>
  <si>
    <t>Education
(Exhibit C-6)</t>
  </si>
  <si>
    <t>Health and Human Services
(Exhibit C-5)</t>
  </si>
  <si>
    <t>Public Works 
(Exhibit C-4)</t>
  </si>
  <si>
    <t>Public Safety 
(Exhibit C-3)</t>
  </si>
  <si>
    <t>Judicial Administration
(Exhibit C-2)</t>
  </si>
  <si>
    <t>General Government Administration
(Exhibit C-1)</t>
  </si>
  <si>
    <t>EXHIBIT C: SUMMARY OF MAINTENANCE AND OPERATIONS EXPENDITURES (BY FUNCTION)</t>
  </si>
  <si>
    <t>EXHIBIT C1: GENERAL GOVERNMENT ADMINISTRATION EXPEDITURES BY ACTIVITY</t>
  </si>
  <si>
    <t>Local Sales and Use Taxes</t>
  </si>
  <si>
    <t>Consumer Utility Taxes</t>
  </si>
  <si>
    <t>Business License Taxes</t>
  </si>
  <si>
    <t>Franchise License Taxes</t>
  </si>
  <si>
    <t>Motor Vehicle License Taxes</t>
  </si>
  <si>
    <t>Bank Stock Taxes</t>
  </si>
  <si>
    <t>Recordation and Will Taxes</t>
  </si>
  <si>
    <t xml:space="preserve"> Tobacco Taxes</t>
  </si>
  <si>
    <t xml:space="preserve"> Admission Taxes</t>
  </si>
  <si>
    <t>Hotel and Motel Room Taxes</t>
  </si>
  <si>
    <t>Restaurant Food Taxes</t>
  </si>
  <si>
    <t>Coal, Oil, and Gas Taxes</t>
  </si>
  <si>
    <t>Other Local Taxes</t>
  </si>
  <si>
    <t>Total Revenues</t>
  </si>
  <si>
    <t>Payments in Lieu of Taxes</t>
  </si>
  <si>
    <t>Non- Categorical Federal Aid</t>
  </si>
  <si>
    <t xml:space="preserve"> Categorical Federal Aid</t>
  </si>
  <si>
    <t>Non- Categorical State Aid</t>
  </si>
  <si>
    <t>Shared Expenses (Categorical)</t>
  </si>
  <si>
    <t xml:space="preserve"> Categorical State Aid</t>
  </si>
  <si>
    <t>Total from the Commonwealth</t>
  </si>
  <si>
    <t>Total from the Federal Government</t>
  </si>
  <si>
    <t>EXHIBIT B1: INTER-GOVERNMENTAL REVENUE</t>
  </si>
  <si>
    <t>Real Property</t>
  </si>
  <si>
    <t>Public Service Corporations</t>
  </si>
  <si>
    <t>Personal Property - General</t>
  </si>
  <si>
    <t>Personal Property - Mobile Home</t>
  </si>
  <si>
    <t>Machinery and Tools</t>
  </si>
  <si>
    <t>Merchants' Capital</t>
  </si>
  <si>
    <t>Total General Property Taxes</t>
  </si>
  <si>
    <t>General Property Taxes</t>
  </si>
  <si>
    <t>Percent of Revenue</t>
  </si>
  <si>
    <t xml:space="preserve">    Other Local Taxes 
(Exhibit B-2)</t>
  </si>
  <si>
    <t>Permits, Privilege Fees, and Regulatory Licenses</t>
  </si>
  <si>
    <t>Rental and Sale of Property</t>
  </si>
  <si>
    <t>Total Local Revenue</t>
  </si>
  <si>
    <t>EXHIBIT B2: OTHER LOCAL TAXES</t>
  </si>
  <si>
    <t>EXHIBIT B: LOCAL REVENUE</t>
  </si>
  <si>
    <t>Population (Note 1-B)</t>
  </si>
  <si>
    <t>Exhibit B</t>
  </si>
  <si>
    <t>Exhibit B-1</t>
  </si>
  <si>
    <t>Total Revenue</t>
  </si>
  <si>
    <t>Non-Revenue Receipts</t>
  </si>
  <si>
    <t>Transfers from Other Funds</t>
  </si>
  <si>
    <t>Total Sources Available</t>
  </si>
  <si>
    <t xml:space="preserve">Maintenance and Operation Expenditures </t>
  </si>
  <si>
    <t>Percent of Average</t>
  </si>
  <si>
    <t>Exhibit C</t>
  </si>
  <si>
    <t>General Government Capital Projects</t>
  </si>
  <si>
    <t>General Government  Debt Service</t>
  </si>
  <si>
    <t>Enterprise Operations</t>
  </si>
  <si>
    <t>Expenditures, Transfers, and Contributions</t>
  </si>
  <si>
    <t>NOTES:</t>
  </si>
  <si>
    <t>EXHIBIT A: SUMMARY OF GENERAL GOVERNMENT REVENUES AND EXPENDITURES</t>
  </si>
  <si>
    <t>(2) Towns are excluded from presentation in this exhibit due to a lack of available and complete data.</t>
  </si>
  <si>
    <t>Non- Departmental</t>
  </si>
  <si>
    <t>Total State Expenditures Made on Behalf of the Local Government</t>
  </si>
  <si>
    <t>Total Federal Expenditures Made on Behalf of the Local Government</t>
  </si>
  <si>
    <t>Comparative Report of Local Government Revenues and Expenditures</t>
  </si>
  <si>
    <t>Table of Contents</t>
  </si>
  <si>
    <t xml:space="preserve">Exhibit </t>
  </si>
  <si>
    <t>A</t>
  </si>
  <si>
    <t>B</t>
  </si>
  <si>
    <t>B-1</t>
  </si>
  <si>
    <t>Inter-Governmental Revenue</t>
  </si>
  <si>
    <t>B-2</t>
  </si>
  <si>
    <t>C</t>
  </si>
  <si>
    <t>Summary of Maintenance and Operation Expenditures</t>
  </si>
  <si>
    <t>C-1</t>
  </si>
  <si>
    <t>General Government Administration Expenditures by Activity</t>
  </si>
  <si>
    <t>C-2</t>
  </si>
  <si>
    <t>Judicial Administration Expenditures by Activity</t>
  </si>
  <si>
    <t>C-3</t>
  </si>
  <si>
    <t>Public Safety Expenditures by Activity</t>
  </si>
  <si>
    <t>C-4</t>
  </si>
  <si>
    <t>Public Works Expenditures by Activity</t>
  </si>
  <si>
    <t>C-5</t>
  </si>
  <si>
    <t>Health and Human Services Expenditures by Activity</t>
  </si>
  <si>
    <t>C-6</t>
  </si>
  <si>
    <t>Education Expenditures by Activity</t>
  </si>
  <si>
    <t>C-7</t>
  </si>
  <si>
    <t>Parks, Recreation, and Cultural Expenditures by Activity</t>
  </si>
  <si>
    <t>C-8</t>
  </si>
  <si>
    <t>Community Development Expenditures by Activity</t>
  </si>
  <si>
    <t>D</t>
  </si>
  <si>
    <t>Capital Projects for General Government</t>
  </si>
  <si>
    <t>E</t>
  </si>
  <si>
    <t>Debt Service for General Government</t>
  </si>
  <si>
    <t>F</t>
  </si>
  <si>
    <t>Summary of Enterprise Activities</t>
  </si>
  <si>
    <t>G</t>
  </si>
  <si>
    <t>Summary of Outstanding Debt</t>
  </si>
  <si>
    <t>H</t>
  </si>
  <si>
    <t>Demographic and Tax Data</t>
  </si>
  <si>
    <t>G r o s s   D e b t</t>
  </si>
  <si>
    <t>Summary of General Government Revenues and Expenditures</t>
  </si>
  <si>
    <r>
      <rPr>
        <b/>
        <sz val="11"/>
        <color indexed="10"/>
        <rFont val="Calibri"/>
        <family val="2"/>
      </rPr>
      <t>**</t>
    </r>
    <r>
      <rPr>
        <sz val="11"/>
        <rFont val="Calibri"/>
        <family val="2"/>
      </rPr>
      <t xml:space="preserve"> </t>
    </r>
    <r>
      <rPr>
        <i/>
        <sz val="10"/>
        <rFont val="Calibri"/>
        <family val="2"/>
      </rPr>
      <t>In July 2022, the Alleghany County Public Schools and the City of Covington Public Schools were consolidated into a new school division, the Alleghany Highlands Public School Division.  The Virginia Department of Education allocates the ADM data for the new School Division as part of the County of Alleghany.</t>
    </r>
  </si>
  <si>
    <t>Notes to Comparative Report of Local Government Revenues and Expenditures (2024 Footnotes.xlsx)</t>
  </si>
  <si>
    <t>Year Ended June 30, 2024</t>
  </si>
  <si>
    <t>FOR THE YEAR ENDED JUNE 30, 2024</t>
  </si>
  <si>
    <t>Population 
Estimates 
July 2023</t>
  </si>
  <si>
    <t>Population 
Density 
2023</t>
  </si>
  <si>
    <t>Unemployment 
Rate (%) 
June 2024</t>
  </si>
  <si>
    <t>Average Daily Membership in 
Public Schools 
2023-2024</t>
  </si>
  <si>
    <t>Revenue Capacity 
Per Capita 
Rank Score
 FY2022</t>
  </si>
  <si>
    <t>Composite 
Fiscal Stress 
Rank Score 
FY2022</t>
  </si>
  <si>
    <r>
      <t xml:space="preserve">Real Estate 
Tax Rate 
TY2023 
</t>
    </r>
    <r>
      <rPr>
        <b/>
        <sz val="10"/>
        <color theme="0"/>
        <rFont val="Calibri"/>
        <family val="2"/>
        <scheme val="minor"/>
      </rPr>
      <t>(per $100 of Assessed Value)</t>
    </r>
  </si>
  <si>
    <r>
      <t xml:space="preserve">Total Real Estate 
Taxable Valuation 2023
</t>
    </r>
    <r>
      <rPr>
        <b/>
        <sz val="10"/>
        <color theme="0"/>
        <rFont val="Calibri"/>
        <family val="2"/>
        <scheme val="minor"/>
      </rPr>
      <t>(in millions)</t>
    </r>
  </si>
  <si>
    <t>(1) For detailed explanation of information in this exhibit, refer to the Notes to the Comparative Report, located in the separate "2024 Footnotes.docx" electronic Word file. See Table of Contents tab for a direct hyperlink to the Footnotes file.</t>
  </si>
  <si>
    <r>
      <rPr>
        <b/>
        <i/>
        <sz val="11"/>
        <color rgb="FFFF0000"/>
        <rFont val="Calibri"/>
        <family val="2"/>
        <scheme val="minor"/>
      </rPr>
      <t>#</t>
    </r>
    <r>
      <rPr>
        <i/>
        <sz val="10"/>
        <rFont val="Calibri"/>
        <family val="2"/>
        <scheme val="minor"/>
      </rPr>
      <t xml:space="preserve"> Locality's financial data is not included in this report because the locality has not submitted the required reporting information to our Office as of the date of the 2024 Comparative Report publication. The Code of Virginia § 15.2-2510 requires all cities and counties, and towns meeting the statutory reporting threshold, to submit required transmittal data for this report accompanied by the locality's audited annual financial report annually by December 15.  See footnote three in the Notes to the Comparative Report for further information. </t>
    </r>
  </si>
  <si>
    <r>
      <rPr>
        <b/>
        <sz val="11"/>
        <color rgb="FFFF0000"/>
        <rFont val="Calibri"/>
        <family val="2"/>
        <scheme val="minor"/>
      </rPr>
      <t>#</t>
    </r>
    <r>
      <rPr>
        <sz val="10"/>
        <rFont val="Calibri"/>
        <family val="2"/>
        <scheme val="minor"/>
      </rPr>
      <t xml:space="preserve"> </t>
    </r>
    <r>
      <rPr>
        <i/>
        <sz val="10"/>
        <rFont val="Calibri"/>
        <family val="2"/>
        <scheme val="minor"/>
      </rPr>
      <t xml:space="preserve">Locality's financial data is not included in this report because the locality has not submitted the required reporting information to our Office as of the date of the 2024 Comparative Report publication. The Code of Virginia § 15.2-2510 requires all cities and counties, and towns meeting the statutory reporting threshold, to submit required transmittal data for this report accompanied by the locality's audited annual financial report annually by December 15.  See footnote three in the Notes to the Comparative Report for further information. </t>
    </r>
  </si>
  <si>
    <r>
      <rPr>
        <b/>
        <sz val="11"/>
        <color rgb="FFFF0000"/>
        <rFont val="Calibri"/>
        <family val="2"/>
        <scheme val="minor"/>
      </rPr>
      <t>#</t>
    </r>
    <r>
      <rPr>
        <sz val="10"/>
        <rFont val="Calibri"/>
        <family val="2"/>
        <scheme val="minor"/>
      </rPr>
      <t xml:space="preserve"> </t>
    </r>
    <r>
      <rPr>
        <i/>
        <sz val="10"/>
        <rFont val="Calibri"/>
        <family val="2"/>
        <scheme val="minor"/>
      </rPr>
      <t>Locality's financial data is not included in this report because the locality has not submitted the required reporting information to our Office as of the date of the 2024 Comparative Report publication. The Code of Virginia § 15.2-2510 requires all cities and counties, and towns meeting the statutory reporting threshold, to submit required transmittal data for this report accompanied by the locality's audited annual financial report annually by December 15.  See footnote three in the Notes to the Comparative Report for further information.</t>
    </r>
  </si>
  <si>
    <t>The original report issued April 7, 2025, can be accessed at the following link.</t>
  </si>
  <si>
    <t>For the Fiscal Year Ended June 30, 2024</t>
  </si>
  <si>
    <t>https://www.apa.virginia.gov/local-government/reports/comparative-reports/21976</t>
  </si>
  <si>
    <t>AMENDED COMPARATIVE REPORT</t>
  </si>
  <si>
    <t>Total Population</t>
  </si>
  <si>
    <t>General Government Administration Population</t>
  </si>
  <si>
    <t>Judicial Administration Population</t>
  </si>
  <si>
    <t>Public Safety Population</t>
  </si>
  <si>
    <t>Public Works Population</t>
  </si>
  <si>
    <t>Health and Human Services Population</t>
  </si>
  <si>
    <t>Education Population</t>
  </si>
  <si>
    <t>Parks, Recreation &amp; Cultural Population</t>
  </si>
  <si>
    <t>Community Development Population</t>
  </si>
  <si>
    <t>Non- Departmental Population</t>
  </si>
  <si>
    <t>Comm Attorney's Population</t>
  </si>
  <si>
    <t>Courts Population</t>
  </si>
  <si>
    <t>Law Enforcement &amp; Traffic Control Population</t>
  </si>
  <si>
    <t>Fire Resuce Population</t>
  </si>
  <si>
    <t>Corrections &amp; Detention Population</t>
  </si>
  <si>
    <t>Inspections Population</t>
  </si>
  <si>
    <t>Other Population</t>
  </si>
  <si>
    <t>Maint Highways, Streets Population</t>
  </si>
  <si>
    <t>Sanitation Population</t>
  </si>
  <si>
    <t>Maint General Bldgs Grounds Population</t>
  </si>
  <si>
    <t>Health Population</t>
  </si>
  <si>
    <t>Behav Health &amp; Developmental Population</t>
  </si>
  <si>
    <t>Income Support/Social Services Population</t>
  </si>
  <si>
    <t>Instruction Population</t>
  </si>
  <si>
    <t>Admin, Attend, Health Population</t>
  </si>
  <si>
    <t>Pupil Transportation Population</t>
  </si>
  <si>
    <t>O&amp;M Population</t>
  </si>
  <si>
    <t>NonInstructional Population</t>
  </si>
  <si>
    <t>Contributions to CC Population</t>
  </si>
  <si>
    <t>Parks &amp; Rec Population</t>
  </si>
  <si>
    <t>Cultural Population</t>
  </si>
  <si>
    <t>Libraries Population</t>
  </si>
  <si>
    <t xml:space="preserve">Total Population </t>
  </si>
  <si>
    <t xml:space="preserve">Plann &amp; Comm Devel Population </t>
  </si>
  <si>
    <t xml:space="preserve">Environ Mngmt Population </t>
  </si>
  <si>
    <t xml:space="preserve">Cooperative Ext Population </t>
  </si>
  <si>
    <t>As of September 1, 2025</t>
  </si>
  <si>
    <t>Amended Comparative Report of Local Government Revenues and Expenditures</t>
  </si>
  <si>
    <r>
      <t xml:space="preserve">This report reflects amendments to the original 2024 Comparative Report published on April 7, 2025.  This amended report now contains data for the following localities that were not included in the original report publication due to their delays with submitting the required fiscal year 2024 financial reporting information: </t>
    </r>
    <r>
      <rPr>
        <b/>
        <sz val="12"/>
        <color indexed="8"/>
        <rFont val="Calibri"/>
        <family val="2"/>
        <scheme val="minor"/>
      </rPr>
      <t xml:space="preserve">Cities of Martinsville and Roanoke; Counties of Accomack, Alleghany, Buckingham, Charles City, Floyd, Giles, Grayson, Northumberland, Pulaski, Russell, Scott, and Westmoreland.
As of the date of this amended publication, Cities of Colonial Heights, Emporia, Franklin, Hopewell, Manassas Park, and Norton; Counties of Lee, Surry, and Warren; and Towns of Big Stone Gap, Blacksburg, Broadway, Clifton Forge, Marion, South Hill, and Vinton continue to remain delayed with submitting their fiscal year 2024 financial reporting information. </t>
    </r>
    <r>
      <rPr>
        <sz val="12"/>
        <color rgb="FF000000"/>
        <rFont val="Calibri"/>
        <family val="2"/>
        <scheme val="minor"/>
      </rPr>
      <t>Accordingly, this amended publication does not include financial data for these 16 localities.  The Auditor of Public Accounts will publish an additional amended version of the 2024 Comparative Report at a later date to include the data for these delayed localities after we receive their required financial reporting information.</t>
    </r>
  </si>
  <si>
    <r>
      <rPr>
        <b/>
        <sz val="10"/>
        <color rgb="FFFF0000"/>
        <rFont val="Calibri"/>
        <family val="2"/>
        <scheme val="minor"/>
      </rPr>
      <t>#</t>
    </r>
    <r>
      <rPr>
        <sz val="10"/>
        <rFont val="Calibri"/>
        <family val="2"/>
        <scheme val="minor"/>
      </rPr>
      <t xml:space="preserve"> In July 2022, the Alleghany County Public Schools and the City of Covington Public Schools were consolidated into a new school division, the Alleghany Highlands Public School Division. Our Office has not yet received information to allocate the Schools' financial activity between the County of Alleghany and City of Covington. Once received, our Office will allocate the Schools' activity in a subsequent amended version of the 2024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</si>
</sst>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4" formatCode="_(&quot;$&quot;* #,##0.00_);_(&quot;$&quot;* \(#,##0.00\);_(&quot;$&quot;* &quot;-&quot;??_);_(@_)"/>
    <numFmt numFmtId="43" formatCode="_(* #,##0.00_);_(* \(#,##0.00\);_(* &quot;-&quot;??_);_(@_)"/>
    <numFmt numFmtId="164" formatCode="0.0"/>
    <numFmt numFmtId="165" formatCode="0.000"/>
    <numFmt numFmtId="166" formatCode="_(* #,##0_);_(* \(#,##0\);_(* &quot;-&quot;??_);_(@_)"/>
    <numFmt numFmtId="167" formatCode="_(* #,##0.0_);_(* \(#,##0.0\);_(* &quot;-&quot;??_);_(@_)"/>
    <numFmt numFmtId="168" formatCode="_(* #,##0.000_);_(* \(#,##0.000\);_(* &quot;-&quot;??_);_(@_)"/>
    <numFmt numFmtId="169" formatCode="#,##0.0"/>
    <numFmt numFmtId="170" formatCode="General_)"/>
    <numFmt numFmtId="171" formatCode="_(&quot;$&quot;* #,##0_);_(&quot;$&quot;* \(#,##0\);_(&quot;$&quot;* &quot;-&quot;??_);_(@_)"/>
    <numFmt numFmtId="172" formatCode="0_)"/>
    <numFmt numFmtId="173" formatCode="General_);[Red]\-General_)"/>
  </numFmts>
  <fonts count="50" x14ac:knownFonts="1">
    <font>
      <sz val="10"/>
      <name val="Arial"/>
      <family val="2"/>
    </font>
    <font>
      <sz val="11"/>
      <color theme="1"/>
      <name val="Calibri"/>
      <family val="2"/>
      <scheme val="minor"/>
    </font>
    <font>
      <b/>
      <sz val="11"/>
      <color theme="0"/>
      <name val="Calibri"/>
      <family val="2"/>
      <scheme val="minor"/>
    </font>
    <font>
      <sz val="10"/>
      <name val="Arial"/>
      <family val="2"/>
    </font>
    <font>
      <sz val="10"/>
      <name val="Calibri"/>
      <family val="2"/>
      <scheme val="minor"/>
    </font>
    <font>
      <sz val="11"/>
      <name val="Calibri"/>
      <family val="2"/>
      <scheme val="minor"/>
    </font>
    <font>
      <b/>
      <sz val="10"/>
      <color indexed="10"/>
      <name val="Calibri"/>
      <family val="2"/>
    </font>
    <font>
      <b/>
      <sz val="10"/>
      <name val="Calibri"/>
      <family val="2"/>
      <scheme val="minor"/>
    </font>
    <font>
      <sz val="10"/>
      <name val="MS Serif"/>
      <family val="1"/>
    </font>
    <font>
      <sz val="10"/>
      <color indexed="14"/>
      <name val="Calibri"/>
      <family val="2"/>
      <scheme val="minor"/>
    </font>
    <font>
      <b/>
      <sz val="10"/>
      <color theme="3"/>
      <name val="Calibri"/>
      <family val="2"/>
      <scheme val="minor"/>
    </font>
    <font>
      <vertAlign val="superscript"/>
      <sz val="10"/>
      <name val="Calibri"/>
      <family val="2"/>
      <scheme val="minor"/>
    </font>
    <font>
      <b/>
      <sz val="11"/>
      <color theme="4"/>
      <name val="Calibri"/>
      <family val="2"/>
      <scheme val="minor"/>
    </font>
    <font>
      <sz val="10"/>
      <color theme="1"/>
      <name val="Calibri"/>
      <family val="2"/>
      <scheme val="minor"/>
    </font>
    <font>
      <b/>
      <sz val="10"/>
      <color theme="0"/>
      <name val="Calibri"/>
      <family val="2"/>
      <scheme val="minor"/>
    </font>
    <font>
      <sz val="8"/>
      <name val="Helv"/>
    </font>
    <font>
      <sz val="9"/>
      <name val="Calibri"/>
      <family val="2"/>
      <scheme val="minor"/>
    </font>
    <font>
      <sz val="8.5"/>
      <name val="Calibri"/>
      <family val="2"/>
      <scheme val="minor"/>
    </font>
    <font>
      <sz val="8"/>
      <name val="Calibri"/>
      <family val="2"/>
      <scheme val="minor"/>
    </font>
    <font>
      <b/>
      <sz val="11"/>
      <name val="Calibri"/>
      <family val="2"/>
      <scheme val="minor"/>
    </font>
    <font>
      <sz val="6"/>
      <name val="MS Serif"/>
      <family val="1"/>
    </font>
    <font>
      <sz val="10"/>
      <name val="Helv"/>
    </font>
    <font>
      <b/>
      <sz val="10"/>
      <color theme="1"/>
      <name val="Calibri"/>
      <family val="2"/>
      <scheme val="minor"/>
    </font>
    <font>
      <sz val="9.5"/>
      <name val="Calibri"/>
      <family val="2"/>
      <scheme val="minor"/>
    </font>
    <font>
      <sz val="11"/>
      <name val="Arial"/>
      <family val="2"/>
    </font>
    <font>
      <b/>
      <sz val="10"/>
      <color theme="4"/>
      <name val="Calibri"/>
      <family val="2"/>
      <scheme val="minor"/>
    </font>
    <font>
      <b/>
      <sz val="10"/>
      <color theme="4"/>
      <name val="Arial"/>
      <family val="2"/>
    </font>
    <font>
      <i/>
      <sz val="10"/>
      <name val="Calibri"/>
      <family val="2"/>
      <scheme val="minor"/>
    </font>
    <font>
      <b/>
      <i/>
      <sz val="10"/>
      <color theme="4"/>
      <name val="Calibri"/>
      <family val="2"/>
      <scheme val="minor"/>
    </font>
    <font>
      <b/>
      <sz val="11"/>
      <color rgb="FFFF0000"/>
      <name val="Calibri"/>
      <family val="2"/>
      <scheme val="minor"/>
    </font>
    <font>
      <b/>
      <sz val="12"/>
      <color theme="4"/>
      <name val="Calibri"/>
      <family val="2"/>
      <scheme val="minor"/>
    </font>
    <font>
      <sz val="12"/>
      <name val="Arial"/>
      <family val="2"/>
    </font>
    <font>
      <sz val="10"/>
      <color rgb="FFFF0000"/>
      <name val="Calibri"/>
      <family val="2"/>
      <scheme val="minor"/>
    </font>
    <font>
      <b/>
      <sz val="10"/>
      <color rgb="FFFF0000"/>
      <name val="Calibri"/>
      <family val="2"/>
      <scheme val="minor"/>
    </font>
    <font>
      <sz val="12"/>
      <name val="Calibri"/>
      <family val="2"/>
      <scheme val="minor"/>
    </font>
    <font>
      <b/>
      <sz val="11"/>
      <color indexed="10"/>
      <name val="Calibri"/>
      <family val="2"/>
    </font>
    <font>
      <sz val="11"/>
      <name val="Calibri"/>
      <family val="2"/>
    </font>
    <font>
      <i/>
      <sz val="10"/>
      <name val="Calibri"/>
      <family val="2"/>
    </font>
    <font>
      <u/>
      <sz val="8"/>
      <color theme="10"/>
      <name val="Helv"/>
    </font>
    <font>
      <sz val="14"/>
      <name val="Calibri"/>
      <family val="2"/>
      <scheme val="minor"/>
    </font>
    <font>
      <sz val="14"/>
      <color theme="1"/>
      <name val="Calibri"/>
      <family val="2"/>
      <scheme val="minor"/>
    </font>
    <font>
      <u/>
      <sz val="14"/>
      <color theme="10"/>
      <name val="Calibri"/>
      <family val="2"/>
      <scheme val="minor"/>
    </font>
    <font>
      <b/>
      <sz val="14"/>
      <color theme="4"/>
      <name val="Calibri"/>
      <family val="2"/>
      <scheme val="minor"/>
    </font>
    <font>
      <u/>
      <sz val="10"/>
      <color theme="10"/>
      <name val="Arial"/>
      <family val="2"/>
    </font>
    <font>
      <b/>
      <i/>
      <sz val="11"/>
      <color rgb="FFFF0000"/>
      <name val="Calibri"/>
      <family val="2"/>
      <scheme val="minor"/>
    </font>
    <font>
      <sz val="12"/>
      <color theme="1"/>
      <name val="Calibri"/>
      <family val="2"/>
      <scheme val="minor"/>
    </font>
    <font>
      <b/>
      <sz val="12"/>
      <color indexed="8"/>
      <name val="Calibri"/>
      <family val="2"/>
      <scheme val="minor"/>
    </font>
    <font>
      <sz val="12"/>
      <color rgb="FF000000"/>
      <name val="Calibri"/>
      <family val="2"/>
      <scheme val="minor"/>
    </font>
    <font>
      <b/>
      <u/>
      <sz val="12"/>
      <color theme="10"/>
      <name val="Calibri"/>
      <family val="2"/>
      <scheme val="minor"/>
    </font>
    <font>
      <sz val="8"/>
      <color theme="4"/>
      <name val="Calibri"/>
      <family val="2"/>
      <scheme val="minor"/>
    </font>
  </fonts>
  <fills count="4">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theme="1"/>
      </bottom>
      <diagonal/>
    </border>
    <border>
      <left/>
      <right/>
      <top style="medium">
        <color theme="1"/>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double">
        <color indexed="64"/>
      </bottom>
      <diagonal/>
    </border>
    <border>
      <left/>
      <right/>
      <top style="thin">
        <color indexed="8"/>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8"/>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theme="1"/>
      </top>
      <bottom style="medium">
        <color indexed="64"/>
      </bottom>
      <diagonal/>
    </border>
    <border>
      <left/>
      <right style="medium">
        <color indexed="64"/>
      </right>
      <top style="medium">
        <color theme="1"/>
      </top>
      <bottom style="medium">
        <color indexed="64"/>
      </bottom>
      <diagonal/>
    </border>
    <border>
      <left/>
      <right/>
      <top style="medium">
        <color theme="1"/>
      </top>
      <bottom style="medium">
        <color indexed="64"/>
      </bottom>
      <diagonal/>
    </border>
  </borders>
  <cellStyleXfs count="13">
    <xf numFmtId="0" fontId="0" fillId="0" borderId="0"/>
    <xf numFmtId="43" fontId="3" fillId="0" borderId="0" applyFont="0" applyFill="0" applyBorder="0" applyAlignment="0" applyProtection="0"/>
    <xf numFmtId="43" fontId="8" fillId="0" borderId="0" applyFont="0" applyFill="0" applyBorder="0" applyAlignment="0" applyProtection="0"/>
    <xf numFmtId="170" fontId="15" fillId="0" borderId="0"/>
    <xf numFmtId="44" fontId="20" fillId="0" borderId="0" applyFont="0" applyFill="0" applyBorder="0" applyAlignment="0" applyProtection="0"/>
    <xf numFmtId="43" fontId="20" fillId="0" borderId="0" applyFont="0" applyFill="0" applyBorder="0" applyAlignment="0" applyProtection="0"/>
    <xf numFmtId="44" fontId="8" fillId="0" borderId="0" applyFont="0" applyFill="0" applyBorder="0" applyAlignment="0" applyProtection="0"/>
    <xf numFmtId="173" fontId="15" fillId="0" borderId="0"/>
    <xf numFmtId="170" fontId="15" fillId="0" borderId="0"/>
    <xf numFmtId="0" fontId="1" fillId="0" borderId="0"/>
    <xf numFmtId="170" fontId="38" fillId="0" borderId="0" applyNumberFormat="0" applyFill="0" applyBorder="0" applyAlignment="0" applyProtection="0"/>
    <xf numFmtId="0" fontId="43" fillId="0" borderId="0" applyNumberFormat="0" applyFill="0" applyBorder="0" applyAlignment="0" applyProtection="0"/>
    <xf numFmtId="43" fontId="20" fillId="0" borderId="0" applyFont="0" applyFill="0" applyBorder="0" applyAlignment="0" applyProtection="0"/>
  </cellStyleXfs>
  <cellXfs count="456">
    <xf numFmtId="0" fontId="0" fillId="0" borderId="0" xfId="0"/>
    <xf numFmtId="0" fontId="4" fillId="0" borderId="0" xfId="0" applyFont="1" applyAlignment="1">
      <alignmen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0" fontId="4" fillId="0" borderId="0" xfId="0" applyFont="1" applyAlignment="1">
      <alignment horizontal="center" vertical="center"/>
    </xf>
    <xf numFmtId="3" fontId="4" fillId="0" borderId="0" xfId="0" quotePrefix="1" applyNumberFormat="1" applyFont="1" applyAlignment="1">
      <alignment horizontal="center" vertical="center"/>
    </xf>
    <xf numFmtId="3" fontId="4" fillId="0" borderId="0" xfId="0" applyNumberFormat="1" applyFont="1" applyAlignment="1">
      <alignment horizontal="center" vertical="center"/>
    </xf>
    <xf numFmtId="165" fontId="4" fillId="0" borderId="0" xfId="0" applyNumberFormat="1" applyFont="1" applyAlignment="1">
      <alignment horizontal="center" vertical="center"/>
    </xf>
    <xf numFmtId="167" fontId="4" fillId="0" borderId="0" xfId="1" applyNumberFormat="1" applyFont="1" applyFill="1" applyBorder="1" applyAlignment="1">
      <alignment vertical="center"/>
    </xf>
    <xf numFmtId="166" fontId="4" fillId="0" borderId="0" xfId="0" applyNumberFormat="1" applyFont="1" applyAlignment="1">
      <alignment vertical="center"/>
    </xf>
    <xf numFmtId="4" fontId="4" fillId="0" borderId="0" xfId="0" applyNumberFormat="1" applyFont="1" applyAlignment="1">
      <alignment vertical="center"/>
    </xf>
    <xf numFmtId="43" fontId="4" fillId="0" borderId="0" xfId="0" applyNumberFormat="1" applyFont="1" applyAlignment="1">
      <alignment horizontal="right" vertical="center"/>
    </xf>
    <xf numFmtId="3" fontId="7" fillId="0" borderId="0" xfId="0" applyNumberFormat="1" applyFont="1" applyAlignment="1">
      <alignment horizontal="right" vertical="center"/>
    </xf>
    <xf numFmtId="167" fontId="4" fillId="0" borderId="0" xfId="0" applyNumberFormat="1" applyFont="1" applyAlignment="1">
      <alignment horizontal="right" vertical="center"/>
    </xf>
    <xf numFmtId="168" fontId="4" fillId="0" borderId="0" xfId="0" applyNumberFormat="1" applyFont="1" applyAlignment="1">
      <alignment horizontal="right" vertical="center"/>
    </xf>
    <xf numFmtId="164" fontId="4" fillId="0" borderId="0" xfId="0" applyNumberFormat="1" applyFont="1" applyAlignment="1">
      <alignment horizontal="right" vertical="center"/>
    </xf>
    <xf numFmtId="3" fontId="4" fillId="0" borderId="0" xfId="0" applyNumberFormat="1" applyFont="1" applyAlignment="1">
      <alignment horizontal="right" vertical="center"/>
    </xf>
    <xf numFmtId="169" fontId="4" fillId="0" borderId="0" xfId="0" applyNumberFormat="1" applyFont="1" applyAlignment="1">
      <alignment horizontal="right" vertical="center"/>
    </xf>
    <xf numFmtId="3" fontId="4" fillId="0" borderId="0" xfId="0" applyNumberFormat="1" applyFont="1" applyAlignment="1">
      <alignment vertical="center"/>
    </xf>
    <xf numFmtId="0" fontId="4" fillId="0" borderId="0" xfId="0" applyFont="1" applyAlignment="1">
      <alignment horizontal="left" vertical="center"/>
    </xf>
    <xf numFmtId="166" fontId="9" fillId="0" borderId="0" xfId="1" applyNumberFormat="1" applyFont="1" applyFill="1" applyBorder="1" applyAlignment="1">
      <alignment vertical="center"/>
    </xf>
    <xf numFmtId="0" fontId="10" fillId="0" borderId="1" xfId="0" quotePrefix="1" applyFont="1" applyBorder="1" applyAlignment="1">
      <alignment horizontal="left" vertical="center"/>
    </xf>
    <xf numFmtId="3" fontId="4" fillId="0" borderId="2" xfId="0" applyNumberFormat="1" applyFont="1" applyBorder="1" applyAlignment="1">
      <alignment vertical="center"/>
    </xf>
    <xf numFmtId="4" fontId="4" fillId="0" borderId="2" xfId="0" applyNumberFormat="1" applyFont="1" applyBorder="1" applyAlignment="1">
      <alignment vertical="center"/>
    </xf>
    <xf numFmtId="164" fontId="4" fillId="0" borderId="2" xfId="0" applyNumberFormat="1" applyFont="1" applyBorder="1" applyAlignment="1">
      <alignment horizontal="right" vertical="center"/>
    </xf>
    <xf numFmtId="0" fontId="4" fillId="0" borderId="0" xfId="0" quotePrefix="1" applyFont="1" applyAlignment="1">
      <alignment horizontal="left" vertical="center"/>
    </xf>
    <xf numFmtId="165" fontId="4" fillId="0" borderId="0" xfId="0" applyNumberFormat="1" applyFont="1" applyAlignment="1">
      <alignment horizontal="right" vertical="center"/>
    </xf>
    <xf numFmtId="165" fontId="4" fillId="0" borderId="0" xfId="0" applyNumberFormat="1" applyFont="1" applyAlignment="1">
      <alignment horizontal="left" vertical="center"/>
    </xf>
    <xf numFmtId="0" fontId="11" fillId="0" borderId="0" xfId="0" applyFont="1" applyAlignment="1">
      <alignment horizontal="left" vertical="center"/>
    </xf>
    <xf numFmtId="165" fontId="11" fillId="0" borderId="0" xfId="0" applyNumberFormat="1" applyFont="1" applyAlignment="1">
      <alignment horizontal="left" vertical="center"/>
    </xf>
    <xf numFmtId="3" fontId="11" fillId="0" borderId="0" xfId="0" applyNumberFormat="1" applyFont="1" applyAlignment="1">
      <alignment horizontal="left" vertical="center"/>
    </xf>
    <xf numFmtId="3" fontId="4" fillId="0" borderId="0" xfId="0" quotePrefix="1" applyNumberFormat="1" applyFont="1" applyAlignment="1">
      <alignment horizontal="right" vertical="center"/>
    </xf>
    <xf numFmtId="0" fontId="13" fillId="3" borderId="11" xfId="0" applyFont="1" applyFill="1" applyBorder="1" applyAlignment="1">
      <alignment horizontal="right" vertical="center"/>
    </xf>
    <xf numFmtId="0" fontId="13" fillId="3" borderId="11" xfId="0" applyFont="1" applyFill="1" applyBorder="1" applyAlignment="1">
      <alignment vertical="center"/>
    </xf>
    <xf numFmtId="166" fontId="13" fillId="3" borderId="11" xfId="2" applyNumberFormat="1" applyFont="1" applyFill="1" applyBorder="1" applyAlignment="1">
      <alignment vertical="center"/>
    </xf>
    <xf numFmtId="39" fontId="13" fillId="3" borderId="11" xfId="1" applyNumberFormat="1" applyFont="1" applyFill="1" applyBorder="1" applyAlignment="1">
      <alignment vertical="center"/>
    </xf>
    <xf numFmtId="4" fontId="13" fillId="3" borderId="11" xfId="0" applyNumberFormat="1" applyFont="1" applyFill="1" applyBorder="1" applyAlignment="1">
      <alignment horizontal="right" vertical="center"/>
    </xf>
    <xf numFmtId="167" fontId="13" fillId="3" borderId="11" xfId="1" applyNumberFormat="1" applyFont="1" applyFill="1" applyBorder="1" applyAlignment="1">
      <alignment vertical="center"/>
    </xf>
    <xf numFmtId="166" fontId="13" fillId="3" borderId="11" xfId="1" applyNumberFormat="1" applyFont="1" applyFill="1" applyBorder="1" applyAlignment="1">
      <alignment vertical="center"/>
    </xf>
    <xf numFmtId="168" fontId="13" fillId="3" borderId="11" xfId="1" applyNumberFormat="1" applyFont="1" applyFill="1" applyBorder="1" applyAlignment="1">
      <alignment vertical="center"/>
    </xf>
    <xf numFmtId="42" fontId="13" fillId="3" borderId="11" xfId="1" applyNumberFormat="1" applyFont="1" applyFill="1" applyBorder="1" applyAlignment="1">
      <alignment vertical="center"/>
    </xf>
    <xf numFmtId="0" fontId="13" fillId="0" borderId="0" xfId="0" applyFont="1" applyAlignment="1">
      <alignment horizontal="right" vertical="center"/>
    </xf>
    <xf numFmtId="0" fontId="13" fillId="0" borderId="0" xfId="0" applyFont="1" applyAlignment="1">
      <alignment vertical="center"/>
    </xf>
    <xf numFmtId="166" fontId="13" fillId="0" borderId="0" xfId="2" applyNumberFormat="1" applyFont="1" applyAlignment="1">
      <alignment vertical="center"/>
    </xf>
    <xf numFmtId="39" fontId="13" fillId="0" borderId="0" xfId="1" applyNumberFormat="1" applyFont="1" applyBorder="1" applyAlignment="1">
      <alignment vertical="center"/>
    </xf>
    <xf numFmtId="4" fontId="13" fillId="0" borderId="0" xfId="0" applyNumberFormat="1" applyFont="1" applyAlignment="1">
      <alignment horizontal="right" vertical="center"/>
    </xf>
    <xf numFmtId="167" fontId="13" fillId="0" borderId="0" xfId="1" applyNumberFormat="1" applyFont="1" applyBorder="1" applyAlignment="1">
      <alignment vertical="center"/>
    </xf>
    <xf numFmtId="166" fontId="13" fillId="0" borderId="0" xfId="1" applyNumberFormat="1" applyFont="1" applyBorder="1" applyAlignment="1">
      <alignment vertical="center"/>
    </xf>
    <xf numFmtId="168" fontId="13" fillId="0" borderId="0" xfId="1" applyNumberFormat="1" applyFont="1" applyBorder="1" applyAlignment="1">
      <alignment vertical="center"/>
    </xf>
    <xf numFmtId="0" fontId="13" fillId="3" borderId="0" xfId="0" applyFont="1" applyFill="1" applyAlignment="1">
      <alignment horizontal="right" vertical="center"/>
    </xf>
    <xf numFmtId="0" fontId="13" fillId="3" borderId="0" xfId="0" applyFont="1" applyFill="1" applyAlignment="1">
      <alignment vertical="center"/>
    </xf>
    <xf numFmtId="166" fontId="13" fillId="3" borderId="0" xfId="2" applyNumberFormat="1" applyFont="1" applyFill="1" applyAlignment="1">
      <alignment vertical="center"/>
    </xf>
    <xf numFmtId="39" fontId="13" fillId="3" borderId="0" xfId="1" applyNumberFormat="1" applyFont="1" applyFill="1" applyBorder="1" applyAlignment="1">
      <alignment vertical="center"/>
    </xf>
    <xf numFmtId="4" fontId="13" fillId="3" borderId="0" xfId="0" applyNumberFormat="1" applyFont="1" applyFill="1" applyAlignment="1">
      <alignment horizontal="right" vertical="center"/>
    </xf>
    <xf numFmtId="167" fontId="13" fillId="3" borderId="0" xfId="1" applyNumberFormat="1" applyFont="1" applyFill="1" applyBorder="1" applyAlignment="1">
      <alignment vertical="center"/>
    </xf>
    <xf numFmtId="166" fontId="13" fillId="3" borderId="0" xfId="1" applyNumberFormat="1" applyFont="1" applyFill="1" applyBorder="1" applyAlignment="1">
      <alignment vertical="center"/>
    </xf>
    <xf numFmtId="168" fontId="13" fillId="3" borderId="0" xfId="1" applyNumberFormat="1" applyFont="1" applyFill="1" applyBorder="1" applyAlignment="1">
      <alignment vertical="center"/>
    </xf>
    <xf numFmtId="0" fontId="13" fillId="3" borderId="9" xfId="0" applyFont="1" applyFill="1" applyBorder="1" applyAlignment="1">
      <alignment horizontal="right" vertical="center"/>
    </xf>
    <xf numFmtId="166" fontId="13" fillId="3" borderId="9" xfId="2" applyNumberFormat="1" applyFont="1" applyFill="1" applyBorder="1" applyAlignment="1">
      <alignment vertical="center"/>
    </xf>
    <xf numFmtId="39" fontId="13" fillId="3" borderId="9" xfId="1" applyNumberFormat="1" applyFont="1" applyFill="1" applyBorder="1" applyAlignment="1">
      <alignment vertical="center"/>
    </xf>
    <xf numFmtId="4" fontId="13" fillId="3" borderId="9" xfId="0" applyNumberFormat="1" applyFont="1" applyFill="1" applyBorder="1" applyAlignment="1">
      <alignment horizontal="right" vertical="center"/>
    </xf>
    <xf numFmtId="167" fontId="13" fillId="3" borderId="9" xfId="1" applyNumberFormat="1" applyFont="1" applyFill="1" applyBorder="1" applyAlignment="1">
      <alignment vertical="center"/>
    </xf>
    <xf numFmtId="166" fontId="13" fillId="3" borderId="9" xfId="1" applyNumberFormat="1" applyFont="1" applyFill="1" applyBorder="1" applyAlignment="1">
      <alignment vertical="center"/>
    </xf>
    <xf numFmtId="168" fontId="13" fillId="3" borderId="9" xfId="1" applyNumberFormat="1" applyFont="1" applyFill="1" applyBorder="1" applyAlignment="1">
      <alignment vertical="center"/>
    </xf>
    <xf numFmtId="170" fontId="12" fillId="0" borderId="0" xfId="3" applyFont="1" applyAlignment="1">
      <alignment horizontal="center" vertical="center"/>
    </xf>
    <xf numFmtId="170" fontId="16" fillId="0" borderId="0" xfId="3" applyFont="1" applyAlignment="1">
      <alignment vertical="center"/>
    </xf>
    <xf numFmtId="170" fontId="12" fillId="0" borderId="0" xfId="3" quotePrefix="1" applyFont="1" applyAlignment="1">
      <alignment horizontal="center" vertical="center"/>
    </xf>
    <xf numFmtId="170" fontId="17" fillId="0" borderId="0" xfId="3" applyFont="1" applyAlignment="1">
      <alignment vertical="center"/>
    </xf>
    <xf numFmtId="170" fontId="18" fillId="0" borderId="0" xfId="3" applyFont="1" applyAlignment="1">
      <alignment vertical="center"/>
    </xf>
    <xf numFmtId="170" fontId="18" fillId="0" borderId="0" xfId="3" applyFont="1" applyAlignment="1">
      <alignment horizontal="center" vertical="center"/>
    </xf>
    <xf numFmtId="170" fontId="4" fillId="0" borderId="0" xfId="3" applyFont="1" applyAlignment="1">
      <alignment vertical="center"/>
    </xf>
    <xf numFmtId="170" fontId="7" fillId="0" borderId="0" xfId="3" applyFont="1" applyAlignment="1">
      <alignment horizontal="center" vertical="center"/>
    </xf>
    <xf numFmtId="171" fontId="4" fillId="0" borderId="0" xfId="4" applyNumberFormat="1" applyFont="1" applyFill="1" applyBorder="1" applyAlignment="1" applyProtection="1">
      <alignment vertical="center"/>
    </xf>
    <xf numFmtId="166" fontId="4" fillId="0" borderId="0" xfId="5" applyNumberFormat="1" applyFont="1" applyFill="1" applyBorder="1" applyAlignment="1" applyProtection="1">
      <alignment vertical="center"/>
    </xf>
    <xf numFmtId="171" fontId="18" fillId="0" borderId="0" xfId="4" applyNumberFormat="1" applyFont="1" applyFill="1" applyAlignment="1" applyProtection="1">
      <alignment vertical="center"/>
    </xf>
    <xf numFmtId="170" fontId="4" fillId="0" borderId="0" xfId="3" applyFont="1" applyAlignment="1">
      <alignment horizontal="center" vertical="center"/>
    </xf>
    <xf numFmtId="170" fontId="21" fillId="0" borderId="0" xfId="3" applyFont="1"/>
    <xf numFmtId="44" fontId="4" fillId="0" borderId="0" xfId="4" applyFont="1" applyBorder="1" applyAlignment="1" applyProtection="1">
      <alignment vertical="center"/>
    </xf>
    <xf numFmtId="170" fontId="18" fillId="0" borderId="0" xfId="3" quotePrefix="1" applyFont="1" applyAlignment="1">
      <alignment horizontal="left" vertical="center"/>
    </xf>
    <xf numFmtId="170" fontId="16" fillId="0" borderId="0" xfId="3" quotePrefix="1" applyFont="1" applyAlignment="1">
      <alignment horizontal="left" vertical="center"/>
    </xf>
    <xf numFmtId="170" fontId="16" fillId="0" borderId="0" xfId="3" applyFont="1" applyAlignment="1">
      <alignment horizontal="right" vertical="center"/>
    </xf>
    <xf numFmtId="170" fontId="18" fillId="0" borderId="0" xfId="3" applyFont="1"/>
    <xf numFmtId="170" fontId="19" fillId="0" borderId="0" xfId="3" applyFont="1" applyAlignment="1">
      <alignment vertical="center"/>
    </xf>
    <xf numFmtId="170" fontId="7" fillId="0" borderId="0" xfId="3" applyFont="1" applyAlignment="1">
      <alignment vertical="center"/>
    </xf>
    <xf numFmtId="170" fontId="12" fillId="0" borderId="0" xfId="3" applyFont="1" applyAlignment="1">
      <alignment vertical="center"/>
    </xf>
    <xf numFmtId="170" fontId="12" fillId="0" borderId="0" xfId="3" quotePrefix="1" applyFont="1" applyAlignment="1">
      <alignment vertical="center"/>
    </xf>
    <xf numFmtId="170" fontId="16" fillId="0" borderId="0" xfId="3" quotePrefix="1" applyFont="1" applyAlignment="1">
      <alignment horizontal="right" vertical="center"/>
    </xf>
    <xf numFmtId="170" fontId="16" fillId="0" borderId="0" xfId="3" quotePrefix="1" applyFont="1" applyAlignment="1">
      <alignment horizontal="center" vertical="center"/>
    </xf>
    <xf numFmtId="170" fontId="23" fillId="0" borderId="0" xfId="3" applyFont="1"/>
    <xf numFmtId="170" fontId="5" fillId="0" borderId="0" xfId="3" applyFont="1"/>
    <xf numFmtId="170" fontId="5" fillId="0" borderId="0" xfId="3" applyFont="1" applyAlignment="1">
      <alignment vertical="center"/>
    </xf>
    <xf numFmtId="172" fontId="4" fillId="0" borderId="0" xfId="3" applyNumberFormat="1" applyFont="1" applyAlignment="1">
      <alignment vertical="center"/>
    </xf>
    <xf numFmtId="0" fontId="24" fillId="0" borderId="0" xfId="0" applyFont="1"/>
    <xf numFmtId="170" fontId="23" fillId="0" borderId="0" xfId="3" applyFont="1" applyAlignment="1">
      <alignment horizontal="centerContinuous"/>
    </xf>
    <xf numFmtId="0" fontId="4" fillId="0" borderId="0" xfId="0" applyFont="1"/>
    <xf numFmtId="0" fontId="5" fillId="0" borderId="0" xfId="0" applyFont="1"/>
    <xf numFmtId="37" fontId="4" fillId="0" borderId="0" xfId="3" applyNumberFormat="1" applyFont="1" applyAlignment="1">
      <alignment vertical="center"/>
    </xf>
    <xf numFmtId="44" fontId="4" fillId="0" borderId="0" xfId="6" applyFont="1" applyBorder="1" applyAlignment="1" applyProtection="1">
      <alignment vertical="center"/>
    </xf>
    <xf numFmtId="39" fontId="4" fillId="0" borderId="0" xfId="3" applyNumberFormat="1" applyFont="1" applyAlignment="1">
      <alignment vertical="center"/>
    </xf>
    <xf numFmtId="170" fontId="4" fillId="0" borderId="0" xfId="3" quotePrefix="1" applyFont="1" applyAlignment="1">
      <alignment vertical="center"/>
    </xf>
    <xf numFmtId="166" fontId="7" fillId="0" borderId="16" xfId="2" applyNumberFormat="1" applyFont="1" applyFill="1" applyBorder="1" applyAlignment="1" applyProtection="1">
      <alignment vertical="center"/>
    </xf>
    <xf numFmtId="166" fontId="13" fillId="0" borderId="0" xfId="1" applyNumberFormat="1" applyFont="1" applyBorder="1" applyAlignment="1">
      <alignment horizontal="left" vertical="center" indent="1"/>
    </xf>
    <xf numFmtId="166" fontId="13" fillId="3" borderId="0" xfId="1" applyNumberFormat="1" applyFont="1" applyFill="1" applyBorder="1" applyAlignment="1">
      <alignment horizontal="left" vertical="center" indent="1"/>
    </xf>
    <xf numFmtId="0" fontId="13" fillId="0" borderId="9" xfId="0" applyFont="1" applyBorder="1" applyAlignment="1">
      <alignment horizontal="right" vertical="center"/>
    </xf>
    <xf numFmtId="0" fontId="13" fillId="0" borderId="9" xfId="0" applyFont="1" applyBorder="1" applyAlignment="1">
      <alignment vertical="center"/>
    </xf>
    <xf numFmtId="166" fontId="13" fillId="0" borderId="9" xfId="1" applyNumberFormat="1" applyFont="1" applyBorder="1" applyAlignment="1">
      <alignment vertical="center"/>
    </xf>
    <xf numFmtId="39" fontId="13" fillId="0" borderId="9" xfId="1" applyNumberFormat="1" applyFont="1" applyBorder="1" applyAlignment="1">
      <alignment vertical="center"/>
    </xf>
    <xf numFmtId="4" fontId="13" fillId="0" borderId="9" xfId="0" applyNumberFormat="1" applyFont="1" applyBorder="1" applyAlignment="1">
      <alignment horizontal="right" vertical="center"/>
    </xf>
    <xf numFmtId="167" fontId="13" fillId="0" borderId="9" xfId="1" applyNumberFormat="1" applyFont="1" applyBorder="1" applyAlignment="1">
      <alignment vertical="center"/>
    </xf>
    <xf numFmtId="168" fontId="13" fillId="0" borderId="9" xfId="1" applyNumberFormat="1" applyFont="1" applyBorder="1" applyAlignment="1">
      <alignment vertical="center"/>
    </xf>
    <xf numFmtId="166" fontId="13" fillId="0" borderId="0" xfId="2" applyNumberFormat="1" applyFont="1" applyBorder="1" applyAlignment="1">
      <alignment vertical="center"/>
    </xf>
    <xf numFmtId="166" fontId="13" fillId="3" borderId="0" xfId="2" applyNumberFormat="1" applyFont="1" applyFill="1" applyBorder="1" applyAlignment="1">
      <alignment vertical="center"/>
    </xf>
    <xf numFmtId="0" fontId="13" fillId="3" borderId="9" xfId="0" applyFont="1" applyFill="1" applyBorder="1" applyAlignment="1">
      <alignment vertical="center"/>
    </xf>
    <xf numFmtId="170" fontId="13" fillId="3" borderId="17" xfId="3" applyFont="1" applyFill="1" applyBorder="1" applyAlignment="1">
      <alignment vertical="center"/>
    </xf>
    <xf numFmtId="170" fontId="13" fillId="0" borderId="0" xfId="3" applyFont="1" applyAlignment="1">
      <alignment vertical="center"/>
    </xf>
    <xf numFmtId="166" fontId="13" fillId="0" borderId="0" xfId="5" applyNumberFormat="1" applyFont="1" applyAlignment="1">
      <alignment vertical="center"/>
    </xf>
    <xf numFmtId="43" fontId="13" fillId="0" borderId="0" xfId="5" applyFont="1" applyAlignment="1">
      <alignment vertical="center"/>
    </xf>
    <xf numFmtId="170" fontId="13" fillId="3" borderId="0" xfId="3" applyFont="1" applyFill="1" applyAlignment="1">
      <alignment vertical="center"/>
    </xf>
    <xf numFmtId="166" fontId="13" fillId="3" borderId="0" xfId="5" applyNumberFormat="1" applyFont="1" applyFill="1" applyAlignment="1">
      <alignment vertical="center"/>
    </xf>
    <xf numFmtId="43" fontId="13" fillId="3" borderId="0" xfId="5" applyFont="1" applyFill="1" applyAlignment="1">
      <alignment vertical="center"/>
    </xf>
    <xf numFmtId="170" fontId="2" fillId="2" borderId="10" xfId="3" applyFont="1" applyFill="1" applyBorder="1" applyAlignment="1">
      <alignment horizontal="center" wrapText="1"/>
    </xf>
    <xf numFmtId="166" fontId="13" fillId="0" borderId="0" xfId="5" applyNumberFormat="1" applyFont="1" applyBorder="1" applyAlignment="1">
      <alignment vertical="center"/>
    </xf>
    <xf numFmtId="166" fontId="13" fillId="3" borderId="0" xfId="5" applyNumberFormat="1" applyFont="1" applyFill="1" applyBorder="1" applyAlignment="1">
      <alignment vertical="center"/>
    </xf>
    <xf numFmtId="43" fontId="13" fillId="3" borderId="0" xfId="5" applyFont="1" applyFill="1" applyBorder="1" applyAlignment="1">
      <alignment vertical="center"/>
    </xf>
    <xf numFmtId="170" fontId="13" fillId="0" borderId="0" xfId="3" applyFont="1" applyAlignment="1">
      <alignment horizontal="left" vertical="center"/>
    </xf>
    <xf numFmtId="170" fontId="13" fillId="0" borderId="18" xfId="3" applyFont="1" applyBorder="1" applyAlignment="1">
      <alignment vertical="center"/>
    </xf>
    <xf numFmtId="170" fontId="22" fillId="0" borderId="18" xfId="3" applyFont="1" applyBorder="1" applyAlignment="1">
      <alignment horizontal="center" vertical="center"/>
    </xf>
    <xf numFmtId="171" fontId="13" fillId="0" borderId="18" xfId="4" applyNumberFormat="1" applyFont="1" applyBorder="1" applyAlignment="1">
      <alignment vertical="center"/>
    </xf>
    <xf numFmtId="166" fontId="13" fillId="0" borderId="18" xfId="5" applyNumberFormat="1" applyFont="1" applyBorder="1" applyAlignment="1">
      <alignment vertical="center"/>
    </xf>
    <xf numFmtId="170" fontId="13" fillId="3" borderId="18" xfId="3" applyFont="1" applyFill="1" applyBorder="1" applyAlignment="1">
      <alignment vertical="center"/>
    </xf>
    <xf numFmtId="170" fontId="22" fillId="3" borderId="18" xfId="3" applyFont="1" applyFill="1" applyBorder="1" applyAlignment="1">
      <alignment horizontal="center" vertical="center"/>
    </xf>
    <xf numFmtId="171" fontId="13" fillId="3" borderId="18" xfId="4" applyNumberFormat="1" applyFont="1" applyFill="1" applyBorder="1" applyAlignment="1">
      <alignment vertical="center"/>
    </xf>
    <xf numFmtId="166" fontId="13" fillId="3" borderId="18" xfId="5" applyNumberFormat="1" applyFont="1" applyFill="1" applyBorder="1" applyAlignment="1">
      <alignment vertical="center"/>
    </xf>
    <xf numFmtId="171" fontId="13" fillId="3" borderId="17" xfId="4" applyNumberFormat="1" applyFont="1" applyFill="1" applyBorder="1" applyAlignment="1">
      <alignment vertical="center"/>
    </xf>
    <xf numFmtId="170" fontId="13" fillId="3" borderId="0" xfId="3" applyFont="1" applyFill="1" applyAlignment="1">
      <alignment horizontal="left" vertical="center"/>
    </xf>
    <xf numFmtId="170" fontId="13" fillId="0" borderId="18" xfId="3" applyFont="1" applyBorder="1" applyAlignment="1">
      <alignment horizontal="center" vertical="center"/>
    </xf>
    <xf numFmtId="170" fontId="13" fillId="3" borderId="18" xfId="3" applyFont="1" applyFill="1" applyBorder="1" applyAlignment="1">
      <alignment horizontal="center" vertical="center"/>
    </xf>
    <xf numFmtId="171" fontId="13" fillId="3" borderId="0" xfId="4" applyNumberFormat="1" applyFont="1" applyFill="1" applyBorder="1" applyAlignment="1">
      <alignment vertical="center"/>
    </xf>
    <xf numFmtId="170" fontId="2" fillId="2" borderId="15" xfId="3" applyFont="1" applyFill="1" applyBorder="1" applyAlignment="1">
      <alignment horizontal="center" vertical="center"/>
    </xf>
    <xf numFmtId="170" fontId="2" fillId="2" borderId="15" xfId="3" applyFont="1" applyFill="1" applyBorder="1" applyAlignment="1">
      <alignment horizontal="center" vertical="center" wrapText="1"/>
    </xf>
    <xf numFmtId="170" fontId="2" fillId="2" borderId="15" xfId="3" applyFont="1" applyFill="1" applyBorder="1" applyAlignment="1">
      <alignment horizontal="center" wrapText="1"/>
    </xf>
    <xf numFmtId="0" fontId="2" fillId="2" borderId="15" xfId="0" applyFont="1" applyFill="1" applyBorder="1" applyAlignment="1">
      <alignment horizontal="center"/>
    </xf>
    <xf numFmtId="0" fontId="2" fillId="2" borderId="15" xfId="0" applyFont="1" applyFill="1" applyBorder="1" applyAlignment="1">
      <alignment horizontal="center" wrapText="1"/>
    </xf>
    <xf numFmtId="170" fontId="13" fillId="3" borderId="10" xfId="3" applyFont="1" applyFill="1" applyBorder="1" applyAlignment="1">
      <alignment vertical="center"/>
    </xf>
    <xf numFmtId="170" fontId="13" fillId="3" borderId="19" xfId="3" applyFont="1" applyFill="1" applyBorder="1" applyAlignment="1">
      <alignment vertical="center"/>
    </xf>
    <xf numFmtId="171" fontId="13" fillId="3" borderId="20" xfId="4" applyNumberFormat="1" applyFont="1" applyFill="1" applyBorder="1" applyAlignment="1">
      <alignment vertical="center"/>
    </xf>
    <xf numFmtId="170" fontId="13" fillId="0" borderId="19" xfId="3" applyFont="1" applyBorder="1" applyAlignment="1">
      <alignment vertical="center"/>
    </xf>
    <xf numFmtId="171" fontId="13" fillId="0" borderId="20" xfId="4" applyNumberFormat="1" applyFont="1" applyBorder="1" applyAlignment="1">
      <alignment vertical="center"/>
    </xf>
    <xf numFmtId="171" fontId="13" fillId="3" borderId="10" xfId="6" applyNumberFormat="1" applyFont="1" applyFill="1" applyBorder="1" applyAlignment="1">
      <alignment vertical="center"/>
    </xf>
    <xf numFmtId="43" fontId="13" fillId="3" borderId="10" xfId="2" applyFont="1" applyFill="1" applyBorder="1" applyAlignment="1">
      <alignment vertical="center"/>
    </xf>
    <xf numFmtId="166" fontId="13" fillId="3" borderId="10" xfId="2" applyNumberFormat="1" applyFont="1" applyFill="1" applyBorder="1" applyAlignment="1">
      <alignment vertical="center"/>
    </xf>
    <xf numFmtId="43" fontId="13" fillId="0" borderId="0" xfId="2" applyFont="1" applyAlignment="1">
      <alignment vertical="center"/>
    </xf>
    <xf numFmtId="43" fontId="13" fillId="3" borderId="0" xfId="2" applyFont="1" applyFill="1" applyAlignment="1">
      <alignment vertical="center"/>
    </xf>
    <xf numFmtId="171" fontId="13" fillId="3" borderId="18" xfId="6" applyNumberFormat="1" applyFont="1" applyFill="1" applyBorder="1" applyAlignment="1">
      <alignment vertical="center"/>
    </xf>
    <xf numFmtId="44" fontId="13" fillId="3" borderId="18" xfId="6" applyFont="1" applyFill="1" applyBorder="1" applyAlignment="1">
      <alignment vertical="center"/>
    </xf>
    <xf numFmtId="43" fontId="13" fillId="3" borderId="18" xfId="2" applyFont="1" applyFill="1" applyBorder="1" applyAlignment="1">
      <alignment vertical="center"/>
    </xf>
    <xf numFmtId="166" fontId="13" fillId="3" borderId="18" xfId="2" applyNumberFormat="1" applyFont="1" applyFill="1" applyBorder="1" applyAlignment="1">
      <alignment vertical="center"/>
    </xf>
    <xf numFmtId="171" fontId="13" fillId="3" borderId="0" xfId="6" applyNumberFormat="1" applyFont="1" applyFill="1" applyBorder="1" applyAlignment="1">
      <alignment vertical="center"/>
    </xf>
    <xf numFmtId="43" fontId="13" fillId="3" borderId="0" xfId="2" applyFont="1" applyFill="1" applyBorder="1" applyAlignment="1">
      <alignment vertical="center"/>
    </xf>
    <xf numFmtId="44" fontId="13" fillId="3" borderId="10" xfId="6" applyFont="1" applyFill="1" applyBorder="1" applyAlignment="1">
      <alignment vertical="center"/>
    </xf>
    <xf numFmtId="43" fontId="13" fillId="0" borderId="0" xfId="2" applyFont="1" applyBorder="1" applyAlignment="1">
      <alignment vertical="center"/>
    </xf>
    <xf numFmtId="171" fontId="13" fillId="0" borderId="18" xfId="6" applyNumberFormat="1" applyFont="1" applyBorder="1" applyAlignment="1">
      <alignment vertical="center"/>
    </xf>
    <xf numFmtId="44" fontId="13" fillId="0" borderId="18" xfId="6" applyFont="1" applyBorder="1" applyAlignment="1">
      <alignment vertical="center"/>
    </xf>
    <xf numFmtId="43" fontId="13" fillId="0" borderId="18" xfId="2" applyFont="1" applyBorder="1" applyAlignment="1">
      <alignment vertical="center"/>
    </xf>
    <xf numFmtId="166" fontId="13" fillId="0" borderId="18" xfId="2" applyNumberFormat="1" applyFont="1" applyBorder="1" applyAlignment="1">
      <alignment vertical="center"/>
    </xf>
    <xf numFmtId="170" fontId="13" fillId="0" borderId="0" xfId="3" applyFont="1" applyAlignment="1">
      <alignment horizontal="center" vertical="center"/>
    </xf>
    <xf numFmtId="171" fontId="13" fillId="0" borderId="0" xfId="6" applyNumberFormat="1" applyFont="1" applyBorder="1" applyAlignment="1">
      <alignment vertical="center"/>
    </xf>
    <xf numFmtId="44" fontId="13" fillId="0" borderId="0" xfId="6" applyFont="1" applyBorder="1" applyAlignment="1">
      <alignment vertical="center"/>
    </xf>
    <xf numFmtId="170" fontId="25" fillId="0" borderId="0" xfId="3" applyFont="1" applyAlignment="1">
      <alignment vertical="center"/>
    </xf>
    <xf numFmtId="170" fontId="25" fillId="3" borderId="0" xfId="3" applyFont="1" applyFill="1" applyAlignment="1">
      <alignment vertical="center"/>
    </xf>
    <xf numFmtId="170" fontId="25" fillId="3" borderId="18" xfId="3" applyFont="1" applyFill="1" applyBorder="1" applyAlignment="1">
      <alignment vertical="center"/>
    </xf>
    <xf numFmtId="170" fontId="25" fillId="3" borderId="10" xfId="3" applyFont="1" applyFill="1" applyBorder="1" applyAlignment="1">
      <alignment vertical="center"/>
    </xf>
    <xf numFmtId="170" fontId="25" fillId="0" borderId="18" xfId="3" applyFont="1" applyBorder="1" applyAlignment="1">
      <alignment vertical="center"/>
    </xf>
    <xf numFmtId="170" fontId="25" fillId="0" borderId="0" xfId="3" applyFont="1" applyAlignment="1" applyProtection="1">
      <alignment vertical="center"/>
      <protection locked="0"/>
    </xf>
    <xf numFmtId="44" fontId="13" fillId="3" borderId="0" xfId="6" applyFont="1" applyFill="1" applyBorder="1" applyAlignment="1">
      <alignment vertical="center"/>
    </xf>
    <xf numFmtId="170" fontId="12" fillId="2" borderId="15" xfId="3" applyFont="1" applyFill="1" applyBorder="1" applyAlignment="1">
      <alignment horizontal="center" wrapText="1"/>
    </xf>
    <xf numFmtId="0" fontId="4" fillId="0" borderId="0" xfId="3" applyNumberFormat="1" applyFont="1" applyAlignment="1">
      <alignment vertical="center"/>
    </xf>
    <xf numFmtId="0" fontId="2" fillId="2" borderId="11" xfId="0" applyFont="1" applyFill="1" applyBorder="1" applyAlignment="1">
      <alignment horizontal="center"/>
    </xf>
    <xf numFmtId="170" fontId="2" fillId="2" borderId="11" xfId="3" applyFont="1" applyFill="1" applyBorder="1" applyAlignment="1">
      <alignment horizontal="center" wrapText="1"/>
    </xf>
    <xf numFmtId="170" fontId="12" fillId="2" borderId="11" xfId="3" applyFont="1" applyFill="1" applyBorder="1" applyAlignment="1">
      <alignment horizontal="center" wrapText="1"/>
    </xf>
    <xf numFmtId="0" fontId="26" fillId="0" borderId="0" xfId="0" applyFont="1"/>
    <xf numFmtId="170" fontId="4" fillId="0" borderId="0" xfId="3" quotePrefix="1" applyFont="1" applyAlignment="1">
      <alignment horizontal="center" vertical="center"/>
    </xf>
    <xf numFmtId="170" fontId="4" fillId="0" borderId="21" xfId="3" applyFont="1" applyBorder="1" applyAlignment="1">
      <alignment horizontal="center" vertical="center"/>
    </xf>
    <xf numFmtId="43" fontId="4" fillId="0" borderId="0" xfId="2" applyFont="1" applyBorder="1" applyAlignment="1" applyProtection="1">
      <alignment vertical="center"/>
    </xf>
    <xf numFmtId="170" fontId="4" fillId="0" borderId="0" xfId="3" applyFont="1" applyAlignment="1">
      <alignment horizontal="left" vertical="center"/>
    </xf>
    <xf numFmtId="170" fontId="4" fillId="0" borderId="0" xfId="3" applyFont="1" applyAlignment="1">
      <alignment horizontal="right" vertical="center"/>
    </xf>
    <xf numFmtId="170" fontId="4" fillId="0" borderId="0" xfId="3" applyFont="1" applyAlignment="1">
      <alignment horizontal="centerContinuous" vertical="center"/>
    </xf>
    <xf numFmtId="166" fontId="4" fillId="0" borderId="0" xfId="2" applyNumberFormat="1" applyFont="1" applyBorder="1" applyAlignment="1" applyProtection="1">
      <alignment vertical="center"/>
    </xf>
    <xf numFmtId="0" fontId="2" fillId="2" borderId="0" xfId="0" applyFont="1" applyFill="1" applyAlignment="1">
      <alignment horizontal="center" wrapText="1"/>
    </xf>
    <xf numFmtId="170" fontId="19" fillId="0" borderId="0" xfId="3" applyFont="1" applyAlignment="1">
      <alignment horizontal="center" vertical="center"/>
    </xf>
    <xf numFmtId="170" fontId="19" fillId="0" borderId="23" xfId="3" applyFont="1" applyBorder="1" applyAlignment="1">
      <alignment horizontal="center" vertical="center"/>
    </xf>
    <xf numFmtId="37" fontId="13" fillId="3" borderId="10" xfId="3" applyNumberFormat="1" applyFont="1" applyFill="1" applyBorder="1" applyAlignment="1">
      <alignment vertical="center"/>
    </xf>
    <xf numFmtId="37" fontId="13" fillId="0" borderId="0" xfId="3" applyNumberFormat="1" applyFont="1" applyAlignment="1">
      <alignment vertical="center"/>
    </xf>
    <xf numFmtId="37" fontId="13" fillId="3" borderId="0" xfId="3" applyNumberFormat="1" applyFont="1" applyFill="1" applyAlignment="1">
      <alignment vertical="center"/>
    </xf>
    <xf numFmtId="170" fontId="27" fillId="0" borderId="0" xfId="3" quotePrefix="1" applyFont="1" applyAlignment="1">
      <alignment vertical="center" wrapText="1"/>
    </xf>
    <xf numFmtId="37" fontId="13" fillId="3" borderId="18" xfId="3" applyNumberFormat="1" applyFont="1" applyFill="1" applyBorder="1" applyAlignment="1">
      <alignment vertical="center"/>
    </xf>
    <xf numFmtId="170" fontId="13" fillId="0" borderId="9" xfId="3" applyFont="1" applyBorder="1" applyAlignment="1">
      <alignment vertical="center"/>
    </xf>
    <xf numFmtId="171" fontId="13" fillId="0" borderId="15" xfId="6" applyNumberFormat="1" applyFont="1" applyBorder="1" applyAlignment="1">
      <alignment vertical="center"/>
    </xf>
    <xf numFmtId="37" fontId="13" fillId="0" borderId="15" xfId="3" applyNumberFormat="1" applyFont="1" applyBorder="1" applyAlignment="1">
      <alignment vertical="center"/>
    </xf>
    <xf numFmtId="166" fontId="13" fillId="0" borderId="15" xfId="2" applyNumberFormat="1" applyFont="1" applyBorder="1" applyAlignment="1">
      <alignment vertical="center"/>
    </xf>
    <xf numFmtId="171" fontId="4" fillId="0" borderId="0" xfId="6" applyNumberFormat="1" applyFont="1" applyBorder="1" applyAlignment="1" applyProtection="1">
      <alignment vertical="center"/>
    </xf>
    <xf numFmtId="170" fontId="13" fillId="3" borderId="10" xfId="3" applyFont="1" applyFill="1" applyBorder="1" applyAlignment="1">
      <alignment horizontal="center" vertical="center"/>
    </xf>
    <xf numFmtId="170" fontId="13" fillId="3" borderId="0" xfId="3" applyFont="1" applyFill="1" applyAlignment="1">
      <alignment horizontal="center" vertical="center"/>
    </xf>
    <xf numFmtId="170" fontId="22" fillId="0" borderId="18" xfId="3" applyFont="1" applyBorder="1" applyAlignment="1">
      <alignment vertical="center"/>
    </xf>
    <xf numFmtId="37" fontId="13" fillId="0" borderId="18" xfId="3" applyNumberFormat="1" applyFont="1" applyBorder="1" applyAlignment="1">
      <alignment vertical="center"/>
    </xf>
    <xf numFmtId="170" fontId="7" fillId="0" borderId="24" xfId="3" applyFont="1" applyBorder="1" applyAlignment="1">
      <alignment vertical="center"/>
    </xf>
    <xf numFmtId="170" fontId="7" fillId="0" borderId="24" xfId="3" applyFont="1" applyBorder="1" applyAlignment="1">
      <alignment horizontal="center" vertical="center"/>
    </xf>
    <xf numFmtId="171" fontId="7" fillId="0" borderId="24" xfId="6" applyNumberFormat="1" applyFont="1" applyBorder="1" applyAlignment="1" applyProtection="1">
      <alignment vertical="center"/>
    </xf>
    <xf numFmtId="44" fontId="7" fillId="0" borderId="24" xfId="6" applyFont="1" applyBorder="1" applyAlignment="1" applyProtection="1">
      <alignment vertical="center"/>
    </xf>
    <xf numFmtId="170" fontId="7" fillId="0" borderId="24" xfId="3" applyFont="1" applyBorder="1" applyAlignment="1" applyProtection="1">
      <alignment vertical="center"/>
      <protection locked="0"/>
    </xf>
    <xf numFmtId="43" fontId="7" fillId="0" borderId="24" xfId="2" applyFont="1" applyBorder="1" applyAlignment="1" applyProtection="1">
      <alignment vertical="center"/>
    </xf>
    <xf numFmtId="37" fontId="7" fillId="0" borderId="24" xfId="3" applyNumberFormat="1" applyFont="1" applyBorder="1" applyAlignment="1">
      <alignment vertical="center"/>
    </xf>
    <xf numFmtId="170" fontId="14" fillId="2" borderId="15" xfId="3" applyFont="1" applyFill="1" applyBorder="1" applyAlignment="1">
      <alignment horizontal="center" wrapText="1"/>
    </xf>
    <xf numFmtId="170" fontId="14" fillId="2" borderId="15" xfId="3" applyFont="1" applyFill="1" applyBorder="1" applyAlignment="1">
      <alignment horizontal="left" wrapText="1"/>
    </xf>
    <xf numFmtId="0" fontId="2" fillId="2" borderId="15" xfId="0" applyFont="1" applyFill="1" applyBorder="1" applyAlignment="1">
      <alignment horizontal="left" wrapText="1"/>
    </xf>
    <xf numFmtId="0" fontId="2" fillId="2" borderId="15" xfId="0" applyFont="1" applyFill="1" applyBorder="1" applyAlignment="1">
      <alignment horizontal="right"/>
    </xf>
    <xf numFmtId="0" fontId="12" fillId="2" borderId="15" xfId="0" applyFont="1" applyFill="1" applyBorder="1" applyAlignment="1">
      <alignment horizontal="center" wrapText="1"/>
    </xf>
    <xf numFmtId="170" fontId="25" fillId="0" borderId="24" xfId="3" applyFont="1" applyBorder="1" applyAlignment="1" applyProtection="1">
      <alignment vertical="center"/>
      <protection locked="0"/>
    </xf>
    <xf numFmtId="170" fontId="28" fillId="0" borderId="0" xfId="3" quotePrefix="1" applyFont="1" applyAlignment="1">
      <alignment vertical="center" wrapText="1"/>
    </xf>
    <xf numFmtId="0" fontId="25" fillId="0" borderId="0" xfId="0" applyFont="1"/>
    <xf numFmtId="170" fontId="7" fillId="0" borderId="1" xfId="3" applyFont="1" applyBorder="1" applyAlignment="1">
      <alignment vertical="center"/>
    </xf>
    <xf numFmtId="170" fontId="29" fillId="3" borderId="0" xfId="3" quotePrefix="1" applyFont="1" applyFill="1" applyAlignment="1">
      <alignment horizontal="right" vertical="top"/>
    </xf>
    <xf numFmtId="170" fontId="25" fillId="0" borderId="24" xfId="3" applyFont="1" applyBorder="1" applyAlignment="1">
      <alignment vertical="center"/>
    </xf>
    <xf numFmtId="170" fontId="22" fillId="3" borderId="18" xfId="3" applyFont="1" applyFill="1" applyBorder="1" applyAlignment="1">
      <alignment horizontal="left" vertical="center"/>
    </xf>
    <xf numFmtId="170" fontId="22" fillId="0" borderId="18" xfId="3" applyFont="1" applyBorder="1" applyAlignment="1">
      <alignment horizontal="left" vertical="center"/>
    </xf>
    <xf numFmtId="173" fontId="5" fillId="0" borderId="0" xfId="7" applyFont="1" applyAlignment="1">
      <alignment vertical="center"/>
    </xf>
    <xf numFmtId="43" fontId="4" fillId="0" borderId="0" xfId="5" applyFont="1" applyBorder="1" applyAlignment="1" applyProtection="1">
      <alignment vertical="center"/>
    </xf>
    <xf numFmtId="166" fontId="4" fillId="0" borderId="0" xfId="5" applyNumberFormat="1" applyFont="1" applyBorder="1" applyAlignment="1" applyProtection="1">
      <alignment vertical="center"/>
    </xf>
    <xf numFmtId="166" fontId="4" fillId="0" borderId="16" xfId="5" applyNumberFormat="1" applyFont="1" applyBorder="1" applyAlignment="1" applyProtection="1">
      <alignment vertical="center"/>
    </xf>
    <xf numFmtId="171" fontId="4" fillId="0" borderId="0" xfId="4" applyNumberFormat="1" applyFont="1" applyBorder="1" applyAlignment="1" applyProtection="1">
      <alignment vertical="center"/>
    </xf>
    <xf numFmtId="170" fontId="4" fillId="0" borderId="24" xfId="3" applyFont="1" applyBorder="1" applyAlignment="1">
      <alignment vertical="center"/>
    </xf>
    <xf numFmtId="170" fontId="4" fillId="0" borderId="24" xfId="3" applyFont="1" applyBorder="1" applyAlignment="1">
      <alignment horizontal="center" vertical="center"/>
    </xf>
    <xf numFmtId="171" fontId="4" fillId="0" borderId="24" xfId="4" applyNumberFormat="1" applyFont="1" applyBorder="1" applyAlignment="1" applyProtection="1">
      <alignment vertical="center"/>
    </xf>
    <xf numFmtId="44" fontId="4" fillId="0" borderId="24" xfId="4" applyFont="1" applyBorder="1" applyAlignment="1" applyProtection="1">
      <alignment vertical="center"/>
    </xf>
    <xf numFmtId="43" fontId="4" fillId="0" borderId="24" xfId="5" applyFont="1" applyBorder="1" applyAlignment="1" applyProtection="1">
      <alignment vertical="center"/>
    </xf>
    <xf numFmtId="171" fontId="7" fillId="0" borderId="24" xfId="4" applyNumberFormat="1" applyFont="1" applyBorder="1" applyAlignment="1" applyProtection="1">
      <alignment vertical="center"/>
    </xf>
    <xf numFmtId="44" fontId="7" fillId="0" borderId="24" xfId="4" applyFont="1" applyBorder="1" applyAlignment="1" applyProtection="1">
      <alignment vertical="center"/>
    </xf>
    <xf numFmtId="43" fontId="7" fillId="0" borderId="24" xfId="5" applyFont="1" applyBorder="1" applyAlignment="1" applyProtection="1">
      <alignment vertical="center"/>
    </xf>
    <xf numFmtId="166" fontId="7" fillId="0" borderId="24" xfId="5" applyNumberFormat="1" applyFont="1" applyBorder="1" applyAlignment="1" applyProtection="1">
      <alignment vertical="center"/>
    </xf>
    <xf numFmtId="171" fontId="13" fillId="3" borderId="10" xfId="4" applyNumberFormat="1" applyFont="1" applyFill="1" applyBorder="1" applyAlignment="1">
      <alignment vertical="center"/>
    </xf>
    <xf numFmtId="44" fontId="13" fillId="3" borderId="10" xfId="4" applyFont="1" applyFill="1" applyBorder="1" applyAlignment="1">
      <alignment vertical="center"/>
    </xf>
    <xf numFmtId="43" fontId="13" fillId="3" borderId="10" xfId="5" applyFont="1" applyFill="1" applyBorder="1" applyAlignment="1">
      <alignment vertical="center"/>
    </xf>
    <xf numFmtId="166" fontId="13" fillId="3" borderId="10" xfId="5" applyNumberFormat="1" applyFont="1" applyFill="1" applyBorder="1" applyAlignment="1">
      <alignment vertical="center"/>
    </xf>
    <xf numFmtId="43" fontId="13" fillId="0" borderId="0" xfId="5" applyFont="1" applyBorder="1" applyAlignment="1">
      <alignment vertical="center"/>
    </xf>
    <xf numFmtId="166" fontId="13" fillId="0" borderId="15" xfId="5" applyNumberFormat="1" applyFont="1" applyBorder="1" applyAlignment="1">
      <alignment vertical="center"/>
    </xf>
    <xf numFmtId="44" fontId="13" fillId="0" borderId="18" xfId="4" applyFont="1" applyBorder="1" applyAlignment="1">
      <alignment vertical="center"/>
    </xf>
    <xf numFmtId="43" fontId="13" fillId="0" borderId="18" xfId="5" applyFont="1" applyBorder="1" applyAlignment="1">
      <alignment vertical="center"/>
    </xf>
    <xf numFmtId="44" fontId="13" fillId="3" borderId="18" xfId="4" applyFont="1" applyFill="1" applyBorder="1" applyAlignment="1">
      <alignment vertical="center"/>
    </xf>
    <xf numFmtId="43" fontId="13" fillId="3" borderId="18" xfId="5" applyFont="1" applyFill="1" applyBorder="1" applyAlignment="1">
      <alignment vertical="center"/>
    </xf>
    <xf numFmtId="44" fontId="13" fillId="3" borderId="0" xfId="4" applyFont="1" applyFill="1" applyBorder="1" applyAlignment="1">
      <alignment vertical="center"/>
    </xf>
    <xf numFmtId="170" fontId="4" fillId="0" borderId="15" xfId="3" applyFont="1" applyBorder="1" applyAlignment="1">
      <alignment vertical="center"/>
    </xf>
    <xf numFmtId="171" fontId="13" fillId="0" borderId="0" xfId="4" applyNumberFormat="1" applyFont="1" applyBorder="1" applyAlignment="1">
      <alignment vertical="center"/>
    </xf>
    <xf numFmtId="44" fontId="13" fillId="0" borderId="0" xfId="4" applyFont="1" applyBorder="1" applyAlignment="1">
      <alignment vertical="center"/>
    </xf>
    <xf numFmtId="171" fontId="7" fillId="0" borderId="24" xfId="4" applyNumberFormat="1" applyFont="1" applyFill="1" applyBorder="1" applyAlignment="1" applyProtection="1">
      <alignment vertical="center"/>
    </xf>
    <xf numFmtId="166" fontId="7" fillId="0" borderId="24" xfId="5" applyNumberFormat="1" applyFont="1" applyFill="1" applyBorder="1" applyAlignment="1" applyProtection="1">
      <alignment vertical="center"/>
    </xf>
    <xf numFmtId="170" fontId="7" fillId="0" borderId="23" xfId="3" applyFont="1" applyBorder="1" applyAlignment="1">
      <alignment horizontal="center" vertical="center"/>
    </xf>
    <xf numFmtId="170" fontId="4" fillId="0" borderId="0" xfId="3" quotePrefix="1" applyFont="1" applyAlignment="1">
      <alignment horizontal="right" vertical="center"/>
    </xf>
    <xf numFmtId="171" fontId="13" fillId="3" borderId="11" xfId="4" applyNumberFormat="1" applyFont="1" applyFill="1" applyBorder="1" applyAlignment="1">
      <alignment vertical="center"/>
    </xf>
    <xf numFmtId="166" fontId="13" fillId="3" borderId="11" xfId="5" applyNumberFormat="1" applyFont="1" applyFill="1" applyBorder="1" applyAlignment="1">
      <alignment vertical="center"/>
    </xf>
    <xf numFmtId="166" fontId="13" fillId="0" borderId="11" xfId="5" applyNumberFormat="1" applyFont="1" applyBorder="1" applyAlignment="1">
      <alignment vertical="center"/>
    </xf>
    <xf numFmtId="44" fontId="13" fillId="3" borderId="0" xfId="4" applyFont="1" applyFill="1" applyAlignment="1">
      <alignment vertical="center"/>
    </xf>
    <xf numFmtId="166" fontId="13" fillId="0" borderId="22" xfId="5" applyNumberFormat="1" applyFont="1" applyBorder="1" applyAlignment="1">
      <alignment vertical="center"/>
    </xf>
    <xf numFmtId="166" fontId="7" fillId="0" borderId="16" xfId="5" applyNumberFormat="1" applyFont="1" applyBorder="1" applyAlignment="1" applyProtection="1">
      <alignment vertical="center"/>
    </xf>
    <xf numFmtId="170" fontId="7" fillId="0" borderId="23" xfId="3" applyFont="1" applyBorder="1" applyAlignment="1">
      <alignment horizontal="center" vertical="center" wrapText="1"/>
    </xf>
    <xf numFmtId="170" fontId="5" fillId="0" borderId="15" xfId="3" applyFont="1" applyBorder="1" applyAlignment="1">
      <alignment vertical="center"/>
    </xf>
    <xf numFmtId="0" fontId="2" fillId="2" borderId="19" xfId="0" applyFont="1" applyFill="1" applyBorder="1" applyAlignment="1">
      <alignment horizontal="center" wrapText="1"/>
    </xf>
    <xf numFmtId="0" fontId="2" fillId="2" borderId="18" xfId="0" applyFont="1" applyFill="1" applyBorder="1" applyAlignment="1">
      <alignment horizontal="center" wrapText="1"/>
    </xf>
    <xf numFmtId="0" fontId="2" fillId="2" borderId="20" xfId="0" applyFont="1" applyFill="1" applyBorder="1" applyAlignment="1">
      <alignment horizontal="center" wrapText="1"/>
    </xf>
    <xf numFmtId="0" fontId="2" fillId="2" borderId="25" xfId="0" applyFont="1" applyFill="1" applyBorder="1" applyAlignment="1">
      <alignment horizontal="center" wrapText="1"/>
    </xf>
    <xf numFmtId="166" fontId="13" fillId="0" borderId="0" xfId="4" applyNumberFormat="1" applyFont="1" applyAlignment="1">
      <alignment vertical="center"/>
    </xf>
    <xf numFmtId="166" fontId="13" fillId="3" borderId="0" xfId="4" applyNumberFormat="1" applyFont="1" applyFill="1" applyAlignment="1">
      <alignment vertical="center"/>
    </xf>
    <xf numFmtId="166" fontId="13" fillId="0" borderId="0" xfId="4" applyNumberFormat="1" applyFont="1" applyBorder="1" applyAlignment="1">
      <alignment vertical="center"/>
    </xf>
    <xf numFmtId="166" fontId="13" fillId="3" borderId="0" xfId="4" applyNumberFormat="1" applyFont="1" applyFill="1" applyBorder="1" applyAlignment="1">
      <alignment vertical="center"/>
    </xf>
    <xf numFmtId="170" fontId="12" fillId="0" borderId="0" xfId="3" quotePrefix="1" applyFont="1"/>
    <xf numFmtId="173" fontId="4" fillId="0" borderId="0" xfId="7" applyFont="1" applyAlignment="1">
      <alignment vertical="center"/>
    </xf>
    <xf numFmtId="173" fontId="4" fillId="0" borderId="0" xfId="7" applyFont="1" applyAlignment="1">
      <alignment horizontal="center" vertical="center"/>
    </xf>
    <xf numFmtId="173" fontId="4" fillId="0" borderId="0" xfId="7" quotePrefix="1" applyFont="1" applyAlignment="1">
      <alignment vertical="center"/>
    </xf>
    <xf numFmtId="173" fontId="4" fillId="0" borderId="0" xfId="7" quotePrefix="1" applyFont="1" applyAlignment="1">
      <alignment horizontal="right" vertical="center"/>
    </xf>
    <xf numFmtId="173" fontId="13" fillId="3" borderId="10" xfId="7" applyFont="1" applyFill="1" applyBorder="1" applyAlignment="1">
      <alignment vertical="center"/>
    </xf>
    <xf numFmtId="173" fontId="13" fillId="0" borderId="0" xfId="7" applyFont="1" applyAlignment="1">
      <alignment vertical="center"/>
    </xf>
    <xf numFmtId="173" fontId="13" fillId="3" borderId="0" xfId="7" applyFont="1" applyFill="1" applyAlignment="1">
      <alignment vertical="center"/>
    </xf>
    <xf numFmtId="173" fontId="13" fillId="3" borderId="0" xfId="7" applyFont="1" applyFill="1" applyAlignment="1">
      <alignment horizontal="left" vertical="center"/>
    </xf>
    <xf numFmtId="173" fontId="13" fillId="0" borderId="18" xfId="7" applyFont="1" applyBorder="1" applyAlignment="1">
      <alignment vertical="center"/>
    </xf>
    <xf numFmtId="173" fontId="13" fillId="0" borderId="18" xfId="7" applyFont="1" applyBorder="1" applyAlignment="1">
      <alignment horizontal="center" vertical="center"/>
    </xf>
    <xf numFmtId="173" fontId="13" fillId="3" borderId="18" xfId="7" applyFont="1" applyFill="1" applyBorder="1" applyAlignment="1">
      <alignment vertical="center"/>
    </xf>
    <xf numFmtId="173" fontId="13" fillId="3" borderId="18" xfId="7" applyFont="1" applyFill="1" applyBorder="1" applyAlignment="1">
      <alignment horizontal="center" vertical="center"/>
    </xf>
    <xf numFmtId="37" fontId="13" fillId="3" borderId="18" xfId="7" applyNumberFormat="1" applyFont="1" applyFill="1" applyBorder="1" applyAlignment="1">
      <alignment vertical="center"/>
    </xf>
    <xf numFmtId="37" fontId="13" fillId="3" borderId="0" xfId="7" applyNumberFormat="1" applyFont="1" applyFill="1" applyAlignment="1">
      <alignment vertical="center"/>
    </xf>
    <xf numFmtId="0" fontId="2" fillId="2" borderId="18" xfId="0" applyFont="1" applyFill="1" applyBorder="1" applyAlignment="1">
      <alignment horizontal="center"/>
    </xf>
    <xf numFmtId="0" fontId="2" fillId="2" borderId="18" xfId="0" applyFont="1" applyFill="1" applyBorder="1" applyAlignment="1">
      <alignment horizontal="left" wrapText="1"/>
    </xf>
    <xf numFmtId="0" fontId="12" fillId="2" borderId="18" xfId="0" applyFont="1" applyFill="1" applyBorder="1" applyAlignment="1">
      <alignment horizontal="center" wrapText="1"/>
    </xf>
    <xf numFmtId="170" fontId="14" fillId="2" borderId="18" xfId="3" applyFont="1" applyFill="1" applyBorder="1" applyAlignment="1">
      <alignment horizontal="center" wrapText="1"/>
    </xf>
    <xf numFmtId="173" fontId="7" fillId="0" borderId="24" xfId="7" applyFont="1" applyBorder="1" applyAlignment="1">
      <alignment vertical="center"/>
    </xf>
    <xf numFmtId="173" fontId="7" fillId="0" borderId="24" xfId="7" applyFont="1" applyBorder="1" applyAlignment="1">
      <alignment horizontal="center" vertical="center"/>
    </xf>
    <xf numFmtId="173" fontId="25" fillId="0" borderId="24" xfId="7" applyFont="1" applyBorder="1" applyAlignment="1">
      <alignment vertical="center"/>
    </xf>
    <xf numFmtId="173" fontId="25" fillId="0" borderId="18" xfId="7" applyFont="1" applyBorder="1" applyAlignment="1">
      <alignment vertical="center"/>
    </xf>
    <xf numFmtId="173" fontId="25" fillId="0" borderId="0" xfId="7" applyFont="1" applyAlignment="1" applyProtection="1">
      <alignment vertical="center"/>
      <protection locked="0"/>
    </xf>
    <xf numFmtId="173" fontId="25" fillId="0" borderId="24" xfId="7" applyFont="1" applyBorder="1" applyAlignment="1" applyProtection="1">
      <alignment vertical="center"/>
      <protection locked="0"/>
    </xf>
    <xf numFmtId="173" fontId="25" fillId="3" borderId="0" xfId="7" applyFont="1" applyFill="1" applyAlignment="1">
      <alignment vertical="center"/>
    </xf>
    <xf numFmtId="173" fontId="25" fillId="0" borderId="0" xfId="7" applyFont="1" applyAlignment="1">
      <alignment vertical="center"/>
    </xf>
    <xf numFmtId="173" fontId="25" fillId="3" borderId="18" xfId="7" applyFont="1" applyFill="1" applyBorder="1" applyAlignment="1">
      <alignment vertical="center"/>
    </xf>
    <xf numFmtId="37" fontId="13" fillId="3" borderId="10" xfId="7" applyNumberFormat="1" applyFont="1" applyFill="1" applyBorder="1" applyAlignment="1">
      <alignment vertical="center"/>
    </xf>
    <xf numFmtId="37" fontId="13" fillId="0" borderId="0" xfId="7" applyNumberFormat="1" applyFont="1" applyAlignment="1">
      <alignment vertical="center"/>
    </xf>
    <xf numFmtId="173" fontId="13" fillId="3" borderId="0" xfId="7" applyFont="1" applyFill="1" applyAlignment="1">
      <alignment horizontal="right" vertical="center"/>
    </xf>
    <xf numFmtId="173" fontId="13" fillId="0" borderId="0" xfId="7" applyFont="1" applyAlignment="1">
      <alignment horizontal="right" vertical="center"/>
    </xf>
    <xf numFmtId="37" fontId="4" fillId="0" borderId="0" xfId="7" applyNumberFormat="1" applyFont="1" applyAlignment="1">
      <alignment vertical="center"/>
    </xf>
    <xf numFmtId="37" fontId="13" fillId="3" borderId="11" xfId="7" applyNumberFormat="1" applyFont="1" applyFill="1" applyBorder="1" applyAlignment="1">
      <alignment vertical="center"/>
    </xf>
    <xf numFmtId="37" fontId="13" fillId="0" borderId="18" xfId="7" applyNumberFormat="1" applyFont="1" applyBorder="1" applyAlignment="1">
      <alignment vertical="center"/>
    </xf>
    <xf numFmtId="37" fontId="7" fillId="0" borderId="24" xfId="7" applyNumberFormat="1" applyFont="1" applyBorder="1" applyAlignment="1">
      <alignment vertical="center"/>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170" fontId="30" fillId="0" borderId="0" xfId="3" applyFont="1" applyAlignment="1">
      <alignment vertical="center"/>
    </xf>
    <xf numFmtId="170" fontId="30" fillId="0" borderId="0" xfId="3" quotePrefix="1" applyFont="1"/>
    <xf numFmtId="170" fontId="30" fillId="0" borderId="0" xfId="3" quotePrefix="1" applyFont="1" applyAlignment="1">
      <alignment vertical="center"/>
    </xf>
    <xf numFmtId="170" fontId="30" fillId="0" borderId="0" xfId="3" applyFont="1" applyAlignment="1">
      <alignment horizontal="left" vertical="center"/>
    </xf>
    <xf numFmtId="170" fontId="30" fillId="0" borderId="0" xfId="3" quotePrefix="1" applyFont="1" applyAlignment="1">
      <alignment horizontal="left"/>
    </xf>
    <xf numFmtId="170" fontId="30" fillId="0" borderId="0" xfId="3" quotePrefix="1" applyFont="1" applyAlignment="1">
      <alignment horizontal="left" vertical="center"/>
    </xf>
    <xf numFmtId="0" fontId="31" fillId="0" borderId="0" xfId="0" applyFont="1"/>
    <xf numFmtId="0" fontId="31" fillId="0" borderId="0" xfId="0" applyFont="1" applyAlignment="1">
      <alignment horizontal="left"/>
    </xf>
    <xf numFmtId="170" fontId="4" fillId="0" borderId="0" xfId="3" quotePrefix="1" applyFont="1" applyAlignment="1">
      <alignment horizontal="left" vertical="center"/>
    </xf>
    <xf numFmtId="0" fontId="4" fillId="0" borderId="0" xfId="0" applyFont="1" applyAlignment="1">
      <alignment horizontal="center"/>
    </xf>
    <xf numFmtId="170" fontId="4" fillId="0" borderId="0" xfId="3" quotePrefix="1" applyFont="1"/>
    <xf numFmtId="171" fontId="13" fillId="3" borderId="11" xfId="6" applyNumberFormat="1" applyFont="1" applyFill="1" applyBorder="1" applyAlignment="1">
      <alignment vertical="center"/>
    </xf>
    <xf numFmtId="170" fontId="32" fillId="0" borderId="0" xfId="3" applyFont="1" applyAlignment="1">
      <alignment horizontal="center" vertical="center"/>
    </xf>
    <xf numFmtId="170" fontId="32" fillId="3" borderId="10" xfId="3" applyFont="1" applyFill="1" applyBorder="1" applyAlignment="1">
      <alignment horizontal="center" vertical="center"/>
    </xf>
    <xf numFmtId="170" fontId="32" fillId="3" borderId="0" xfId="3" applyFont="1" applyFill="1" applyAlignment="1">
      <alignment horizontal="center" vertical="center"/>
    </xf>
    <xf numFmtId="170" fontId="4" fillId="0" borderId="0" xfId="3" quotePrefix="1" applyFont="1" applyAlignment="1">
      <alignment horizontal="center"/>
    </xf>
    <xf numFmtId="0" fontId="0" fillId="0" borderId="2" xfId="0" applyBorder="1"/>
    <xf numFmtId="0" fontId="0" fillId="0" borderId="3" xfId="0" applyBorder="1"/>
    <xf numFmtId="0" fontId="4" fillId="0" borderId="0" xfId="0" quotePrefix="1" applyFont="1" applyAlignment="1">
      <alignment horizontal="left" wrapText="1"/>
    </xf>
    <xf numFmtId="170" fontId="32" fillId="3" borderId="18" xfId="3" applyFont="1" applyFill="1" applyBorder="1" applyAlignment="1">
      <alignment horizontal="center" vertical="center"/>
    </xf>
    <xf numFmtId="170" fontId="32" fillId="0" borderId="18" xfId="3" applyFont="1" applyBorder="1" applyAlignment="1">
      <alignment horizontal="center" vertical="center"/>
    </xf>
    <xf numFmtId="166" fontId="7" fillId="0" borderId="24" xfId="2" applyNumberFormat="1" applyFont="1" applyFill="1" applyBorder="1" applyAlignment="1" applyProtection="1">
      <alignment vertical="center"/>
    </xf>
    <xf numFmtId="170" fontId="33" fillId="0" borderId="24" xfId="3" applyFont="1" applyBorder="1" applyAlignment="1">
      <alignment horizontal="center" vertical="center"/>
    </xf>
    <xf numFmtId="171" fontId="7" fillId="0" borderId="24" xfId="6" applyNumberFormat="1" applyFont="1" applyFill="1" applyBorder="1" applyAlignment="1" applyProtection="1">
      <alignment vertical="center"/>
    </xf>
    <xf numFmtId="44" fontId="7" fillId="0" borderId="24" xfId="6" applyFont="1" applyFill="1" applyBorder="1" applyAlignment="1" applyProtection="1">
      <alignment vertical="center"/>
    </xf>
    <xf numFmtId="43" fontId="7" fillId="0" borderId="24" xfId="2" applyFont="1" applyFill="1" applyBorder="1" applyAlignment="1" applyProtection="1">
      <alignment vertical="center"/>
    </xf>
    <xf numFmtId="170" fontId="7" fillId="0" borderId="0" xfId="3" applyFont="1" applyAlignment="1">
      <alignment horizontal="right" vertical="center"/>
    </xf>
    <xf numFmtId="170" fontId="27" fillId="0" borderId="0" xfId="3" quotePrefix="1" applyFont="1" applyAlignment="1">
      <alignment horizontal="left" vertical="center" wrapText="1"/>
    </xf>
    <xf numFmtId="173" fontId="33" fillId="3" borderId="0" xfId="7" applyFont="1" applyFill="1" applyAlignment="1">
      <alignment vertical="center"/>
    </xf>
    <xf numFmtId="170" fontId="34" fillId="0" borderId="0" xfId="3" applyFont="1" applyAlignment="1">
      <alignment vertical="center"/>
    </xf>
    <xf numFmtId="170" fontId="27" fillId="0" borderId="0" xfId="3" quotePrefix="1" applyFont="1" applyAlignment="1">
      <alignment horizontal="left" vertical="center"/>
    </xf>
    <xf numFmtId="44" fontId="22" fillId="0" borderId="24" xfId="6" applyFont="1" applyBorder="1" applyAlignment="1">
      <alignment vertical="center"/>
    </xf>
    <xf numFmtId="43" fontId="22" fillId="0" borderId="24" xfId="2" applyFont="1" applyBorder="1" applyAlignment="1">
      <alignment vertical="center"/>
    </xf>
    <xf numFmtId="0" fontId="34" fillId="0" borderId="0" xfId="0" applyFont="1"/>
    <xf numFmtId="170" fontId="2" fillId="2" borderId="19" xfId="3" applyFont="1" applyFill="1" applyBorder="1" applyAlignment="1">
      <alignment horizontal="center" vertical="center" wrapText="1"/>
    </xf>
    <xf numFmtId="170" fontId="2" fillId="2" borderId="20" xfId="3" applyFont="1" applyFill="1" applyBorder="1" applyAlignment="1">
      <alignment horizontal="center" vertical="center" wrapText="1"/>
    </xf>
    <xf numFmtId="170" fontId="2" fillId="2" borderId="18" xfId="3" applyFont="1" applyFill="1" applyBorder="1" applyAlignment="1">
      <alignment horizontal="center" vertical="center" wrapText="1"/>
    </xf>
    <xf numFmtId="170" fontId="2" fillId="2" borderId="32" xfId="3" applyFont="1" applyFill="1" applyBorder="1" applyAlignment="1">
      <alignment horizontal="center" wrapText="1"/>
    </xf>
    <xf numFmtId="170" fontId="2" fillId="2" borderId="33" xfId="3" applyFont="1" applyFill="1" applyBorder="1" applyAlignment="1">
      <alignment horizontal="center" wrapText="1"/>
    </xf>
    <xf numFmtId="170" fontId="2" fillId="2" borderId="34" xfId="3" applyFont="1" applyFill="1" applyBorder="1" applyAlignment="1">
      <alignment horizontal="center" wrapText="1"/>
    </xf>
    <xf numFmtId="170" fontId="2" fillId="2" borderId="15" xfId="3" applyFont="1" applyFill="1" applyBorder="1" applyAlignment="1">
      <alignment horizontal="left" wrapText="1"/>
    </xf>
    <xf numFmtId="170" fontId="2" fillId="2" borderId="10" xfId="3" applyFont="1" applyFill="1" applyBorder="1" applyAlignment="1">
      <alignment horizontal="left" wrapText="1"/>
    </xf>
    <xf numFmtId="170" fontId="2" fillId="2" borderId="15" xfId="3" applyFont="1" applyFill="1" applyBorder="1" applyAlignment="1">
      <alignment horizontal="left" vertical="center" wrapText="1"/>
    </xf>
    <xf numFmtId="0" fontId="4" fillId="0" borderId="2" xfId="0" applyFont="1" applyBorder="1" applyAlignment="1">
      <alignment vertical="center"/>
    </xf>
    <xf numFmtId="0" fontId="4" fillId="0" borderId="2" xfId="0" applyFont="1" applyBorder="1" applyAlignment="1">
      <alignment horizontal="right" vertical="center"/>
    </xf>
    <xf numFmtId="167" fontId="4" fillId="0" borderId="2" xfId="0" applyNumberFormat="1" applyFont="1" applyBorder="1" applyAlignment="1">
      <alignment horizontal="right" vertical="center"/>
    </xf>
    <xf numFmtId="168" fontId="4" fillId="0" borderId="2" xfId="0" applyNumberFormat="1" applyFont="1" applyBorder="1" applyAlignment="1">
      <alignment horizontal="right" vertical="center"/>
    </xf>
    <xf numFmtId="3" fontId="4" fillId="0" borderId="3" xfId="0" applyNumberFormat="1" applyFont="1" applyBorder="1" applyAlignment="1">
      <alignment horizontal="right" vertical="center"/>
    </xf>
    <xf numFmtId="3" fontId="4" fillId="0" borderId="5" xfId="0" applyNumberFormat="1" applyFont="1" applyBorder="1" applyAlignment="1">
      <alignment horizontal="right" vertical="center"/>
    </xf>
    <xf numFmtId="0" fontId="4" fillId="0" borderId="7" xfId="0" applyFont="1" applyBorder="1" applyAlignment="1">
      <alignment vertical="center"/>
    </xf>
    <xf numFmtId="3" fontId="4" fillId="0" borderId="7" xfId="0" applyNumberFormat="1" applyFont="1" applyBorder="1" applyAlignment="1">
      <alignment vertical="center"/>
    </xf>
    <xf numFmtId="4" fontId="4" fillId="0" borderId="7" xfId="0" applyNumberFormat="1" applyFont="1" applyBorder="1" applyAlignment="1">
      <alignment vertical="center"/>
    </xf>
    <xf numFmtId="164" fontId="4" fillId="0" borderId="7" xfId="0" applyNumberFormat="1" applyFont="1" applyBorder="1" applyAlignment="1">
      <alignment horizontal="right" vertical="center"/>
    </xf>
    <xf numFmtId="0" fontId="4" fillId="0" borderId="7" xfId="0" applyFont="1" applyBorder="1" applyAlignment="1">
      <alignment horizontal="right" vertical="center"/>
    </xf>
    <xf numFmtId="169" fontId="4" fillId="0" borderId="7" xfId="0" applyNumberFormat="1" applyFont="1" applyBorder="1" applyAlignment="1">
      <alignment horizontal="right" vertical="center"/>
    </xf>
    <xf numFmtId="165" fontId="4" fillId="0" borderId="7" xfId="0" applyNumberFormat="1" applyFont="1" applyBorder="1" applyAlignment="1">
      <alignment horizontal="right" vertical="center"/>
    </xf>
    <xf numFmtId="3" fontId="4" fillId="0" borderId="8" xfId="0" applyNumberFormat="1" applyFont="1" applyBorder="1" applyAlignment="1">
      <alignment horizontal="right" vertical="center"/>
    </xf>
    <xf numFmtId="0" fontId="30" fillId="0" borderId="0" xfId="0" applyFont="1" applyAlignment="1">
      <alignment vertical="center"/>
    </xf>
    <xf numFmtId="0" fontId="34" fillId="0" borderId="0" xfId="0" applyFont="1" applyAlignment="1">
      <alignment vertical="center"/>
    </xf>
    <xf numFmtId="0" fontId="30" fillId="0" borderId="0" xfId="0" quotePrefix="1" applyFont="1" applyAlignment="1">
      <alignment vertical="center"/>
    </xf>
    <xf numFmtId="0" fontId="2" fillId="2" borderId="11" xfId="0" applyFont="1" applyFill="1" applyBorder="1" applyAlignment="1">
      <alignment horizontal="left" wrapText="1"/>
    </xf>
    <xf numFmtId="170" fontId="39" fillId="0" borderId="0" xfId="8" applyFont="1"/>
    <xf numFmtId="0" fontId="40" fillId="0" borderId="0" xfId="9" applyFont="1"/>
    <xf numFmtId="170" fontId="41" fillId="0" borderId="0" xfId="10" applyFont="1"/>
    <xf numFmtId="170" fontId="41" fillId="0" borderId="0" xfId="10" quotePrefix="1" applyFont="1"/>
    <xf numFmtId="170" fontId="41" fillId="0" borderId="0" xfId="10" applyNumberFormat="1" applyFont="1"/>
    <xf numFmtId="170" fontId="42" fillId="0" borderId="0" xfId="8" quotePrefix="1" applyFont="1" applyAlignment="1">
      <alignment horizontal="left"/>
    </xf>
    <xf numFmtId="0" fontId="41" fillId="0" borderId="0" xfId="11" applyFont="1"/>
    <xf numFmtId="0" fontId="45" fillId="0" borderId="0" xfId="0" applyFont="1" applyAlignment="1">
      <alignment horizontal="left" wrapText="1"/>
    </xf>
    <xf numFmtId="170" fontId="34" fillId="0" borderId="0" xfId="8" quotePrefix="1" applyFont="1" applyAlignment="1">
      <alignment horizontal="left"/>
    </xf>
    <xf numFmtId="170" fontId="34" fillId="0" borderId="0" xfId="8" quotePrefix="1" applyFont="1"/>
    <xf numFmtId="0" fontId="45" fillId="0" borderId="0" xfId="0" applyFont="1"/>
    <xf numFmtId="0" fontId="48" fillId="0" borderId="0" xfId="11" applyFont="1"/>
    <xf numFmtId="0" fontId="42" fillId="0" borderId="0" xfId="0" applyFont="1" applyAlignment="1">
      <alignment vertical="center"/>
    </xf>
    <xf numFmtId="0" fontId="49" fillId="0" borderId="0" xfId="0" applyFont="1" applyAlignment="1">
      <alignment horizontal="center" wrapText="1"/>
    </xf>
    <xf numFmtId="0" fontId="4" fillId="0" borderId="4" xfId="0" quotePrefix="1" applyFont="1" applyBorder="1" applyAlignment="1">
      <alignment horizontal="left" vertical="center"/>
    </xf>
    <xf numFmtId="0" fontId="4" fillId="0" borderId="6" xfId="0" quotePrefix="1" applyFont="1" applyBorder="1" applyAlignment="1">
      <alignment horizontal="left" vertical="center"/>
    </xf>
    <xf numFmtId="0" fontId="45" fillId="0" borderId="0" xfId="0" applyFont="1" applyAlignment="1">
      <alignment horizontal="left" wrapText="1"/>
    </xf>
    <xf numFmtId="170" fontId="4" fillId="0" borderId="12" xfId="3" applyFont="1" applyBorder="1" applyAlignment="1">
      <alignment horizontal="center" vertical="center"/>
    </xf>
    <xf numFmtId="170" fontId="4" fillId="0" borderId="13" xfId="3" applyFont="1" applyBorder="1" applyAlignment="1">
      <alignment horizontal="center" vertical="center"/>
    </xf>
    <xf numFmtId="170" fontId="4" fillId="0" borderId="14" xfId="3" applyFont="1" applyBorder="1" applyAlignment="1">
      <alignment horizontal="center" vertic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170" fontId="4" fillId="0" borderId="4" xfId="3" applyFont="1" applyBorder="1" applyAlignment="1">
      <alignment horizontal="center" vertical="center"/>
    </xf>
    <xf numFmtId="170" fontId="4" fillId="0" borderId="0" xfId="3" applyFont="1" applyAlignment="1">
      <alignment horizontal="center" vertical="center"/>
    </xf>
    <xf numFmtId="170" fontId="4" fillId="0" borderId="5" xfId="3" applyFont="1" applyBorder="1" applyAlignment="1">
      <alignment horizontal="center" vertical="center"/>
    </xf>
    <xf numFmtId="170" fontId="4" fillId="0" borderId="1" xfId="3" applyFont="1" applyBorder="1" applyAlignment="1">
      <alignment horizontal="center" vertical="center"/>
    </xf>
    <xf numFmtId="170" fontId="4" fillId="0" borderId="2" xfId="3" applyFont="1" applyBorder="1" applyAlignment="1">
      <alignment horizontal="center" vertical="center"/>
    </xf>
    <xf numFmtId="170" fontId="4" fillId="0" borderId="3" xfId="3" applyFont="1" applyBorder="1" applyAlignment="1">
      <alignment horizontal="center" vertical="center"/>
    </xf>
    <xf numFmtId="0" fontId="4" fillId="0" borderId="4" xfId="0"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170" fontId="4" fillId="0" borderId="6" xfId="3" quotePrefix="1" applyFont="1" applyBorder="1" applyAlignment="1">
      <alignment horizontal="left" wrapText="1"/>
    </xf>
    <xf numFmtId="170" fontId="4" fillId="0" borderId="7" xfId="3" quotePrefix="1" applyFont="1" applyBorder="1" applyAlignment="1">
      <alignment horizontal="left" wrapText="1"/>
    </xf>
    <xf numFmtId="170" fontId="4" fillId="0" borderId="8" xfId="3" quotePrefix="1" applyFont="1" applyBorder="1" applyAlignment="1">
      <alignment horizontal="left" wrapText="1"/>
    </xf>
    <xf numFmtId="170" fontId="27" fillId="0" borderId="4" xfId="3" quotePrefix="1" applyFont="1" applyBorder="1" applyAlignment="1">
      <alignment horizontal="left" wrapText="1"/>
    </xf>
    <xf numFmtId="170" fontId="27" fillId="0" borderId="0" xfId="3" quotePrefix="1" applyFont="1" applyAlignment="1">
      <alignment horizontal="left" wrapText="1"/>
    </xf>
    <xf numFmtId="170" fontId="27" fillId="0" borderId="5" xfId="3" quotePrefix="1" applyFont="1" applyBorder="1" applyAlignment="1">
      <alignment horizontal="left" wrapText="1"/>
    </xf>
    <xf numFmtId="0" fontId="4" fillId="0" borderId="6" xfId="0" quotePrefix="1" applyFont="1" applyBorder="1" applyAlignment="1">
      <alignment horizontal="left" wrapText="1"/>
    </xf>
    <xf numFmtId="0" fontId="4" fillId="0" borderId="7" xfId="0" quotePrefix="1" applyFont="1" applyBorder="1" applyAlignment="1">
      <alignment horizontal="left" wrapText="1"/>
    </xf>
    <xf numFmtId="0" fontId="4" fillId="0" borderId="8" xfId="0" quotePrefix="1" applyFont="1" applyBorder="1" applyAlignment="1">
      <alignment horizontal="left" wrapText="1"/>
    </xf>
    <xf numFmtId="173" fontId="4" fillId="0" borderId="29" xfId="7" applyFont="1" applyBorder="1" applyAlignment="1">
      <alignment horizontal="center" vertical="center"/>
    </xf>
    <xf numFmtId="173" fontId="4" fillId="0" borderId="30" xfId="7" applyFont="1" applyBorder="1" applyAlignment="1">
      <alignment horizontal="center" vertical="center"/>
    </xf>
    <xf numFmtId="173" fontId="4" fillId="0" borderId="31" xfId="7" applyFont="1" applyBorder="1" applyAlignment="1">
      <alignment horizontal="center" vertical="center"/>
    </xf>
    <xf numFmtId="173" fontId="4" fillId="0" borderId="1" xfId="7" applyFont="1" applyBorder="1" applyAlignment="1">
      <alignment horizontal="center" vertical="center"/>
    </xf>
    <xf numFmtId="173" fontId="4" fillId="0" borderId="2" xfId="7" applyFont="1" applyBorder="1" applyAlignment="1">
      <alignment horizontal="center" vertical="center"/>
    </xf>
    <xf numFmtId="173" fontId="4" fillId="0" borderId="3" xfId="7" applyFont="1" applyBorder="1" applyAlignment="1">
      <alignment horizontal="center" vertical="center"/>
    </xf>
    <xf numFmtId="170" fontId="7" fillId="0" borderId="1" xfId="3" applyFont="1" applyBorder="1" applyAlignment="1">
      <alignment horizontal="center" vertical="center"/>
    </xf>
    <xf numFmtId="170" fontId="7" fillId="0" borderId="3" xfId="3" applyFont="1" applyBorder="1" applyAlignment="1">
      <alignment horizontal="center" vertical="center"/>
    </xf>
    <xf numFmtId="173" fontId="7" fillId="0" borderId="1" xfId="7" applyFont="1" applyBorder="1" applyAlignment="1">
      <alignment horizontal="center" vertical="center"/>
    </xf>
    <xf numFmtId="173" fontId="7" fillId="0" borderId="2" xfId="7" applyFont="1" applyBorder="1" applyAlignment="1">
      <alignment horizontal="center" vertical="center"/>
    </xf>
    <xf numFmtId="173" fontId="7" fillId="0" borderId="3" xfId="7" applyFont="1" applyBorder="1" applyAlignment="1">
      <alignment horizontal="center" vertical="center"/>
    </xf>
    <xf numFmtId="0" fontId="4" fillId="0" borderId="4" xfId="0" quotePrefix="1" applyFont="1" applyBorder="1" applyAlignment="1">
      <alignment horizontal="left" wrapText="1"/>
    </xf>
    <xf numFmtId="0" fontId="4" fillId="0" borderId="0" xfId="0" quotePrefix="1" applyFont="1" applyAlignment="1">
      <alignment horizontal="left" wrapText="1"/>
    </xf>
    <xf numFmtId="0" fontId="4" fillId="0" borderId="5" xfId="0" quotePrefix="1" applyFont="1" applyBorder="1" applyAlignment="1">
      <alignment horizontal="left" wrapText="1"/>
    </xf>
    <xf numFmtId="173" fontId="4" fillId="0" borderId="6" xfId="7" quotePrefix="1" applyFont="1" applyBorder="1" applyAlignment="1">
      <alignment horizontal="left" wrapText="1"/>
    </xf>
    <xf numFmtId="173" fontId="4" fillId="0" borderId="7" xfId="7" quotePrefix="1" applyFont="1" applyBorder="1" applyAlignment="1">
      <alignment horizontal="left" wrapText="1"/>
    </xf>
    <xf numFmtId="173" fontId="4" fillId="0" borderId="8" xfId="7" quotePrefix="1" applyFont="1" applyBorder="1" applyAlignment="1">
      <alignment horizontal="left" wrapText="1"/>
    </xf>
    <xf numFmtId="170" fontId="7" fillId="0" borderId="26" xfId="3" applyFont="1" applyBorder="1" applyAlignment="1">
      <alignment horizontal="center" vertical="center" wrapText="1"/>
    </xf>
    <xf numFmtId="170" fontId="7" fillId="0" borderId="28" xfId="3" applyFont="1" applyBorder="1" applyAlignment="1">
      <alignment horizontal="center" vertical="center" wrapText="1"/>
    </xf>
    <xf numFmtId="170" fontId="7" fillId="0" borderId="27" xfId="3" applyFont="1" applyBorder="1" applyAlignment="1">
      <alignment horizontal="center" vertical="center" wrapText="1"/>
    </xf>
    <xf numFmtId="170" fontId="19" fillId="0" borderId="1" xfId="3" applyFont="1" applyBorder="1" applyAlignment="1">
      <alignment horizontal="center"/>
    </xf>
    <xf numFmtId="170" fontId="19" fillId="0" borderId="2" xfId="3" applyFont="1" applyBorder="1" applyAlignment="1">
      <alignment horizontal="center"/>
    </xf>
    <xf numFmtId="170" fontId="19" fillId="0" borderId="3" xfId="3" applyFont="1" applyBorder="1" applyAlignment="1">
      <alignment horizontal="center"/>
    </xf>
    <xf numFmtId="170" fontId="7" fillId="0" borderId="1" xfId="3" applyFont="1" applyBorder="1" applyAlignment="1">
      <alignment horizontal="center"/>
    </xf>
    <xf numFmtId="170" fontId="7" fillId="0" borderId="2" xfId="3" applyFont="1" applyBorder="1" applyAlignment="1">
      <alignment horizontal="center"/>
    </xf>
    <xf numFmtId="170" fontId="7" fillId="0" borderId="3" xfId="3" applyFont="1" applyBorder="1" applyAlignment="1">
      <alignment horizontal="center"/>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170" fontId="19" fillId="0" borderId="1" xfId="3" applyFont="1" applyBorder="1" applyAlignment="1">
      <alignment horizontal="center" vertical="center"/>
    </xf>
    <xf numFmtId="170" fontId="19" fillId="0" borderId="2" xfId="3" applyFont="1" applyBorder="1" applyAlignment="1">
      <alignment horizontal="center" vertical="center"/>
    </xf>
    <xf numFmtId="170" fontId="19" fillId="0" borderId="3" xfId="3" applyFont="1" applyBorder="1" applyAlignment="1">
      <alignment horizontal="center" vertical="center"/>
    </xf>
    <xf numFmtId="0" fontId="19" fillId="0" borderId="1" xfId="0" applyFont="1" applyBorder="1" applyAlignment="1">
      <alignment horizontal="center"/>
    </xf>
    <xf numFmtId="0" fontId="19" fillId="0" borderId="2" xfId="0" applyFont="1" applyBorder="1" applyAlignment="1">
      <alignment horizontal="center"/>
    </xf>
    <xf numFmtId="0" fontId="19" fillId="0" borderId="3" xfId="0" applyFont="1" applyBorder="1" applyAlignment="1">
      <alignment horizontal="center"/>
    </xf>
    <xf numFmtId="170" fontId="16" fillId="0" borderId="0" xfId="3" applyFont="1" applyAlignment="1">
      <alignment horizontal="left" vertical="center"/>
    </xf>
    <xf numFmtId="170" fontId="19" fillId="0" borderId="12" xfId="3" applyFont="1" applyBorder="1" applyAlignment="1">
      <alignment horizontal="center"/>
    </xf>
    <xf numFmtId="170" fontId="19" fillId="0" borderId="13" xfId="3" applyFont="1" applyBorder="1" applyAlignment="1">
      <alignment horizontal="center"/>
    </xf>
    <xf numFmtId="170" fontId="19" fillId="0" borderId="14" xfId="3" applyFont="1" applyBorder="1" applyAlignment="1">
      <alignment horizontal="center"/>
    </xf>
    <xf numFmtId="170" fontId="19" fillId="0" borderId="12" xfId="3" applyFont="1" applyBorder="1" applyAlignment="1">
      <alignment horizontal="center" wrapText="1"/>
    </xf>
    <xf numFmtId="170" fontId="19" fillId="0" borderId="14" xfId="3" applyFont="1" applyBorder="1" applyAlignment="1">
      <alignment horizontal="center" wrapText="1"/>
    </xf>
    <xf numFmtId="170" fontId="19" fillId="0" borderId="13" xfId="3" applyFont="1" applyBorder="1" applyAlignment="1">
      <alignment horizontal="center" wrapText="1"/>
    </xf>
    <xf numFmtId="170" fontId="18" fillId="0" borderId="0" xfId="3" applyFont="1" applyAlignment="1">
      <alignment horizontal="center" vertical="center"/>
    </xf>
  </cellXfs>
  <cellStyles count="13">
    <cellStyle name="Comma" xfId="1" builtinId="3"/>
    <cellStyle name="Comma 2" xfId="5" xr:uid="{86A3D856-971F-43AB-A62C-44DC21E2482C}"/>
    <cellStyle name="Comma 3" xfId="2" xr:uid="{18392A1B-9DBA-4350-9509-D071F8003A0A}"/>
    <cellStyle name="Comma 4" xfId="12" xr:uid="{ED82E945-4DB2-428F-9886-62C32A19AD68}"/>
    <cellStyle name="Currency 2" xfId="4" xr:uid="{7EB53F82-2D7F-47DC-9E04-18F6994B1E7F}"/>
    <cellStyle name="Currency 3" xfId="6" xr:uid="{47B3C8DD-00E4-4816-BD8A-3E2F7FE51B48}"/>
    <cellStyle name="Hyperlink" xfId="11" builtinId="8"/>
    <cellStyle name="Hyperlink 2" xfId="10" xr:uid="{E600D254-2512-490C-9E60-CB27E03A703C}"/>
    <cellStyle name="Normal" xfId="0" builtinId="0"/>
    <cellStyle name="Normal 2" xfId="3" xr:uid="{29D8A891-1A03-4114-82BF-8698C90E1259}"/>
    <cellStyle name="Normal 2 2" xfId="8" xr:uid="{5DFB2AE0-61BB-430B-B688-E7AC67664467}"/>
    <cellStyle name="Normal 3" xfId="7" xr:uid="{21B945A7-185D-47BD-8EAA-AA10409CFCD9}"/>
    <cellStyle name="Normal 4" xfId="9" xr:uid="{A027C47D-07EF-47D1-B91E-E53F168A2F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88900</xdr:rowOff>
        </xdr:from>
        <xdr:to>
          <xdr:col>15</xdr:col>
          <xdr:colOff>19050</xdr:colOff>
          <xdr:row>41</xdr:row>
          <xdr:rowOff>107950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LOCALGVT\2024\COSTREPT\Exhibit%20Values\internet\FY2024%20Comparative%20Report.xlsx" TargetMode="External"/><Relationship Id="rId1" Type="http://schemas.openxmlformats.org/officeDocument/2006/relationships/externalLinkPath" Target="FY2024%20Comparative%20Repor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LOCALGVT\2024\COSTREPT\Exhibit%20Values\internet\FY2023%20Comparative%20Report.xlsx" TargetMode="External"/><Relationship Id="rId1" Type="http://schemas.openxmlformats.org/officeDocument/2006/relationships/externalLinkPath" Target="FY2023%20Comparative%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Transmittal Letter"/>
      <sheetName val="Table of Contents"/>
      <sheetName val="Exhibit A"/>
      <sheetName val="Exhibit B"/>
      <sheetName val="Exhibit B1"/>
      <sheetName val="Exhibit B2"/>
      <sheetName val="Exhibit C"/>
      <sheetName val="Exhibit C1"/>
      <sheetName val="Exhibit C2"/>
      <sheetName val="Exhibit C3"/>
      <sheetName val="Exhibit C4"/>
      <sheetName val="Exhibit C5"/>
      <sheetName val="Exhibit C6"/>
      <sheetName val="Exhibit C7"/>
      <sheetName val="Exhibit C8"/>
      <sheetName val="Exhibit D"/>
      <sheetName val="Exhibit E"/>
      <sheetName val="Exhibit F"/>
      <sheetName val="Exhibit G"/>
      <sheetName val="Exhibit 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Transmittal Letter"/>
      <sheetName val="Table of Contents"/>
      <sheetName val="Exhibit A"/>
      <sheetName val="Exhibit B"/>
      <sheetName val="Exhibit B1"/>
      <sheetName val="Exhibit B2"/>
      <sheetName val="Exhibit C"/>
      <sheetName val="Exhibit C1"/>
      <sheetName val="Exhibit C2"/>
      <sheetName val="Exhibit C3"/>
      <sheetName val="Exhibit C4"/>
      <sheetName val="Exhibit C5"/>
      <sheetName val="Exhibit C6"/>
      <sheetName val="Exhibit C7"/>
      <sheetName val="Exhibit C8"/>
      <sheetName val="Exhibit D"/>
      <sheetName val="Exhibit E"/>
      <sheetName val="Exhibit F"/>
      <sheetName val="Exhibit G"/>
      <sheetName val="Exhibit H"/>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pa.virginia.gov/local-government/reports/comparative-reports/21976"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pa.virginia.gov/local-government/reports/comparative-reports/2197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0EC0-DFA0-4858-B412-F24AAFBB188C}">
  <sheetPr>
    <pageSetUpPr fitToPage="1"/>
  </sheetPr>
  <dimension ref="A1"/>
  <sheetViews>
    <sheetView showGridLines="0" showRowColHeaders="0" workbookViewId="0">
      <selection activeCell="R34" sqref="R34"/>
    </sheetView>
  </sheetViews>
  <sheetFormatPr defaultRowHeight="12.5" x14ac:dyDescent="0.25"/>
  <cols>
    <col min="13" max="13" width="8.90625" customWidth="1"/>
  </cols>
  <sheetData/>
  <pageMargins left="3.2" right="2.66" top="0.75" bottom="0.75" header="0.3" footer="0.3"/>
  <pageSetup paperSize="3" orientation="landscape" r:id="rId1"/>
  <drawing r:id="rId2"/>
  <legacyDrawing r:id="rId3"/>
  <oleObjects>
    <mc:AlternateContent xmlns:mc="http://schemas.openxmlformats.org/markup-compatibility/2006">
      <mc:Choice Requires="x14">
        <oleObject progId="Document" shapeId="21505" r:id="rId4">
          <objectPr defaultSize="0" r:id="rId5">
            <anchor moveWithCells="1">
              <from>
                <xdr:col>0</xdr:col>
                <xdr:colOff>0</xdr:colOff>
                <xdr:row>0</xdr:row>
                <xdr:rowOff>88900</xdr:rowOff>
              </from>
              <to>
                <xdr:col>15</xdr:col>
                <xdr:colOff>19050</xdr:colOff>
                <xdr:row>41</xdr:row>
                <xdr:rowOff>107950</xdr:rowOff>
              </to>
            </anchor>
          </objectPr>
        </oleObject>
      </mc:Choice>
      <mc:Fallback>
        <oleObject progId="Document" shapeId="2150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BF16-6459-4B92-B1E4-9C1FECA360CC}">
  <sheetPr transitionEvaluation="1" transitionEntry="1">
    <tabColor rgb="FF0070C0"/>
    <pageSetUpPr fitToPage="1"/>
  </sheetPr>
  <dimension ref="A1:W213"/>
  <sheetViews>
    <sheetView showGridLines="0" zoomScaleNormal="100" workbookViewId="0"/>
  </sheetViews>
  <sheetFormatPr defaultColWidth="12.6328125" defaultRowHeight="13" x14ac:dyDescent="0.25"/>
  <cols>
    <col min="1" max="1" width="6.90625" style="70" customWidth="1"/>
    <col min="2" max="2" width="15" style="70" customWidth="1"/>
    <col min="3" max="3" width="16.08984375" style="70" customWidth="1"/>
    <col min="4" max="4" width="12.6328125" style="70" customWidth="1"/>
    <col min="5" max="5" width="3.6328125" style="168" customWidth="1"/>
    <col min="6" max="6" width="12.6328125" style="70" customWidth="1"/>
    <col min="7" max="8" width="16.08984375" style="70" customWidth="1"/>
    <col min="9" max="9" width="18.6328125" style="70" customWidth="1"/>
    <col min="10" max="10" width="12.6328125" style="70" customWidth="1"/>
    <col min="11" max="11" width="3.6328125" style="168" customWidth="1"/>
    <col min="12" max="12" width="12.6328125" style="70" customWidth="1"/>
    <col min="13" max="13" width="17.90625" style="70" customWidth="1"/>
    <col min="14" max="14" width="18.453125" style="70" customWidth="1"/>
    <col min="15" max="15" width="12.6328125" style="70" customWidth="1"/>
    <col min="16" max="16" width="17.36328125" style="70" customWidth="1"/>
    <col min="17" max="17" width="14.6328125" style="70" customWidth="1"/>
    <col min="18" max="18" width="14.453125" style="70" customWidth="1"/>
    <col min="19" max="19" width="14.6328125" style="70" customWidth="1"/>
    <col min="20" max="20" width="15.90625" style="70" customWidth="1"/>
    <col min="21" max="21" width="12.36328125" style="70" hidden="1" customWidth="1"/>
    <col min="22" max="23" width="12.6328125" style="70" hidden="1" customWidth="1"/>
    <col min="24" max="16384" width="12.6328125" style="70"/>
  </cols>
  <sheetData>
    <row r="1" spans="1:23" s="317" customFormat="1" ht="15.5" x14ac:dyDescent="0.35">
      <c r="A1" s="311" t="s">
        <v>547</v>
      </c>
      <c r="B1" s="311"/>
      <c r="C1" s="311"/>
      <c r="D1" s="311"/>
      <c r="E1" s="311"/>
      <c r="F1" s="311"/>
      <c r="G1" s="311"/>
      <c r="H1" s="311"/>
      <c r="I1" s="311"/>
      <c r="J1" s="311"/>
      <c r="K1" s="311"/>
      <c r="L1" s="311"/>
      <c r="M1" s="311"/>
      <c r="N1" s="311"/>
      <c r="O1" s="311"/>
      <c r="P1" s="311"/>
      <c r="Q1" s="311"/>
      <c r="R1" s="311"/>
      <c r="S1" s="311"/>
      <c r="T1" s="311"/>
    </row>
    <row r="2" spans="1:23" s="317" customFormat="1" ht="15.5" x14ac:dyDescent="0.35">
      <c r="A2" s="313" t="s">
        <v>412</v>
      </c>
      <c r="B2" s="313"/>
      <c r="C2" s="313"/>
      <c r="D2" s="313"/>
      <c r="E2" s="313"/>
      <c r="F2" s="313"/>
      <c r="G2" s="313"/>
      <c r="H2" s="313"/>
      <c r="I2" s="313"/>
      <c r="J2" s="313"/>
      <c r="K2" s="313"/>
      <c r="L2" s="313"/>
      <c r="M2" s="313"/>
      <c r="N2" s="313"/>
      <c r="O2" s="313"/>
      <c r="P2" s="313"/>
      <c r="Q2" s="313"/>
      <c r="R2" s="313"/>
      <c r="S2" s="313"/>
      <c r="T2" s="313"/>
    </row>
    <row r="3" spans="1:23" s="317" customFormat="1" ht="15.5" x14ac:dyDescent="0.35">
      <c r="A3" s="313" t="s">
        <v>531</v>
      </c>
      <c r="B3" s="313"/>
      <c r="C3" s="313"/>
      <c r="D3" s="313"/>
      <c r="E3" s="313"/>
      <c r="F3" s="313"/>
      <c r="G3" s="313"/>
      <c r="H3" s="313"/>
      <c r="I3" s="313"/>
      <c r="J3" s="313"/>
      <c r="K3" s="313"/>
      <c r="L3" s="313"/>
      <c r="M3" s="313"/>
      <c r="N3" s="313"/>
      <c r="O3" s="313"/>
      <c r="P3" s="313"/>
      <c r="Q3" s="313"/>
      <c r="R3" s="313"/>
      <c r="S3" s="313"/>
      <c r="T3" s="313"/>
    </row>
    <row r="4" spans="1:23" customFormat="1" ht="13.5" thickBot="1" x14ac:dyDescent="0.35">
      <c r="E4" s="180"/>
      <c r="K4" s="180"/>
    </row>
    <row r="5" spans="1:23" customFormat="1" ht="32.25" customHeight="1" x14ac:dyDescent="0.3">
      <c r="E5" s="180"/>
      <c r="G5" s="430" t="s">
        <v>414</v>
      </c>
      <c r="H5" s="432"/>
      <c r="K5" s="180"/>
      <c r="N5" s="436" t="s">
        <v>337</v>
      </c>
      <c r="O5" s="437"/>
      <c r="P5" s="437"/>
      <c r="Q5" s="437"/>
      <c r="R5" s="437"/>
      <c r="S5" s="437"/>
      <c r="T5" s="438"/>
    </row>
    <row r="6" spans="1:23" ht="38.25" customHeight="1" thickBot="1" x14ac:dyDescent="0.4">
      <c r="A6" s="141" t="s">
        <v>0</v>
      </c>
      <c r="B6" s="214" t="s">
        <v>330</v>
      </c>
      <c r="C6" s="142" t="s">
        <v>382</v>
      </c>
      <c r="D6" s="142" t="s">
        <v>348</v>
      </c>
      <c r="E6" s="216"/>
      <c r="F6" s="142" t="s">
        <v>349</v>
      </c>
      <c r="G6" s="265" t="s">
        <v>413</v>
      </c>
      <c r="H6" s="267" t="s">
        <v>381</v>
      </c>
      <c r="I6" s="142" t="s">
        <v>383</v>
      </c>
      <c r="J6" s="142" t="s">
        <v>348</v>
      </c>
      <c r="K6" s="216"/>
      <c r="L6" s="142" t="s">
        <v>349</v>
      </c>
      <c r="M6" s="142" t="s">
        <v>247</v>
      </c>
      <c r="N6" s="265" t="s">
        <v>340</v>
      </c>
      <c r="O6" s="266" t="s">
        <v>350</v>
      </c>
      <c r="P6" s="266" t="s">
        <v>354</v>
      </c>
      <c r="Q6" s="266" t="s">
        <v>350</v>
      </c>
      <c r="R6" s="266" t="s">
        <v>355</v>
      </c>
      <c r="S6" s="266" t="s">
        <v>350</v>
      </c>
      <c r="T6" s="267" t="s">
        <v>344</v>
      </c>
      <c r="U6" s="212" t="s">
        <v>345</v>
      </c>
      <c r="V6" s="212" t="s">
        <v>559</v>
      </c>
      <c r="W6" s="212" t="s">
        <v>558</v>
      </c>
    </row>
    <row r="7" spans="1:23" x14ac:dyDescent="0.25">
      <c r="A7" s="143">
        <v>1</v>
      </c>
      <c r="B7" s="143" t="s">
        <v>5</v>
      </c>
      <c r="C7" s="239">
        <v>23674019</v>
      </c>
      <c r="D7" s="241">
        <f t="shared" ref="D7:D44" si="0">IFERROR(C7/$U7,0)</f>
        <v>149.2771910133614</v>
      </c>
      <c r="E7" s="171"/>
      <c r="F7" s="241">
        <f t="shared" ref="F7:F45" si="1">IF($D$45,D7/$D$45*100,0)</f>
        <v>214.14472870220592</v>
      </c>
      <c r="G7" s="239">
        <v>2371202</v>
      </c>
      <c r="H7" s="239">
        <v>9694945</v>
      </c>
      <c r="I7" s="239">
        <v>3977098</v>
      </c>
      <c r="J7" s="241">
        <f t="shared" ref="J7:J44" si="2">IFERROR(I7/$U7,0)</f>
        <v>25.077703022239596</v>
      </c>
      <c r="K7" s="171"/>
      <c r="L7" s="241">
        <f t="shared" ref="L7:L44" si="3">IF($J$45,J7/$J$45*100,0)</f>
        <v>74.176173992079981</v>
      </c>
      <c r="M7" s="239">
        <f t="shared" ref="M7:M45" si="4">(C7+I7)</f>
        <v>27651117</v>
      </c>
      <c r="N7" s="137">
        <v>4726814</v>
      </c>
      <c r="O7" s="123">
        <f t="shared" ref="O7:O45" si="5">IF($M7,N7/$M7*100,0)</f>
        <v>17.094477593798469</v>
      </c>
      <c r="P7" s="137">
        <v>233926</v>
      </c>
      <c r="Q7" s="123">
        <f t="shared" ref="Q7:Q45" si="6">IF($M7,P7/$M7*100,0)</f>
        <v>0.84599114024941569</v>
      </c>
      <c r="R7" s="137">
        <v>227043</v>
      </c>
      <c r="S7" s="123">
        <f t="shared" ref="S7:S45" si="7">IF($M7,R7/$M7*100,0)</f>
        <v>0.82109883662204308</v>
      </c>
      <c r="T7" s="137">
        <v>63113</v>
      </c>
      <c r="U7" s="242">
        <v>158591</v>
      </c>
      <c r="V7" s="242">
        <v>158591</v>
      </c>
      <c r="W7" s="242">
        <v>158591</v>
      </c>
    </row>
    <row r="8" spans="1:23" x14ac:dyDescent="0.25">
      <c r="A8" s="114">
        <v>2</v>
      </c>
      <c r="B8" s="114" t="s">
        <v>7</v>
      </c>
      <c r="C8" s="269">
        <v>1573603</v>
      </c>
      <c r="D8" s="116">
        <f t="shared" si="0"/>
        <v>94.013800932010994</v>
      </c>
      <c r="F8" s="116">
        <f t="shared" si="1"/>
        <v>134.86695293621031</v>
      </c>
      <c r="G8" s="269">
        <v>576199</v>
      </c>
      <c r="H8" s="269">
        <v>503112</v>
      </c>
      <c r="I8" s="269">
        <v>1039543</v>
      </c>
      <c r="J8" s="116">
        <f t="shared" si="2"/>
        <v>62.106763054128329</v>
      </c>
      <c r="L8" s="116">
        <f t="shared" si="3"/>
        <v>183.70271225807375</v>
      </c>
      <c r="M8" s="115">
        <f t="shared" si="4"/>
        <v>2613146</v>
      </c>
      <c r="N8" s="269">
        <v>1178915</v>
      </c>
      <c r="O8" s="116">
        <f t="shared" si="5"/>
        <v>45.114777360315877</v>
      </c>
      <c r="P8" s="269">
        <v>72110</v>
      </c>
      <c r="Q8" s="116">
        <f t="shared" si="6"/>
        <v>2.7595090362344852</v>
      </c>
      <c r="R8" s="269">
        <v>0</v>
      </c>
      <c r="S8" s="116">
        <f t="shared" si="7"/>
        <v>0</v>
      </c>
      <c r="T8" s="269">
        <v>32923</v>
      </c>
      <c r="U8" s="115">
        <v>16738</v>
      </c>
      <c r="V8" s="115">
        <v>16738</v>
      </c>
      <c r="W8" s="115">
        <v>16738</v>
      </c>
    </row>
    <row r="9" spans="1:23" x14ac:dyDescent="0.25">
      <c r="A9" s="117">
        <v>3</v>
      </c>
      <c r="B9" s="117" t="s">
        <v>9</v>
      </c>
      <c r="C9" s="270">
        <v>1197901</v>
      </c>
      <c r="D9" s="119">
        <f t="shared" si="0"/>
        <v>183.64264908784301</v>
      </c>
      <c r="E9" s="169"/>
      <c r="F9" s="119">
        <f t="shared" si="1"/>
        <v>263.44349729591687</v>
      </c>
      <c r="G9" s="270">
        <v>286107</v>
      </c>
      <c r="H9" s="270">
        <v>884134</v>
      </c>
      <c r="I9" s="270">
        <v>286454</v>
      </c>
      <c r="J9" s="119">
        <f t="shared" si="2"/>
        <v>43.914456538402575</v>
      </c>
      <c r="K9" s="169"/>
      <c r="L9" s="119">
        <f t="shared" si="3"/>
        <v>129.89253306299329</v>
      </c>
      <c r="M9" s="118">
        <f t="shared" si="4"/>
        <v>1484355</v>
      </c>
      <c r="N9" s="270">
        <v>640993</v>
      </c>
      <c r="O9" s="119">
        <f t="shared" si="5"/>
        <v>43.183268153507754</v>
      </c>
      <c r="P9" s="270">
        <v>44543</v>
      </c>
      <c r="Q9" s="119">
        <f t="shared" si="6"/>
        <v>3.0008320112102562</v>
      </c>
      <c r="R9" s="270">
        <v>0</v>
      </c>
      <c r="S9" s="119">
        <f t="shared" si="7"/>
        <v>0</v>
      </c>
      <c r="T9" s="270">
        <v>24048</v>
      </c>
      <c r="U9" s="118">
        <v>6523</v>
      </c>
      <c r="V9" s="118">
        <v>6523</v>
      </c>
      <c r="W9" s="118">
        <v>6523</v>
      </c>
    </row>
    <row r="10" spans="1:23" x14ac:dyDescent="0.25">
      <c r="A10" s="114">
        <v>4</v>
      </c>
      <c r="B10" s="114" t="s">
        <v>11</v>
      </c>
      <c r="C10" s="269">
        <v>4031814</v>
      </c>
      <c r="D10" s="116">
        <f t="shared" si="0"/>
        <v>78.851091293123673</v>
      </c>
      <c r="F10" s="116">
        <f t="shared" si="1"/>
        <v>113.11537575306774</v>
      </c>
      <c r="G10" s="269">
        <v>1023780</v>
      </c>
      <c r="H10" s="269">
        <v>1873695</v>
      </c>
      <c r="I10" s="269">
        <v>1518683</v>
      </c>
      <c r="J10" s="116">
        <f t="shared" si="2"/>
        <v>29.701224282249864</v>
      </c>
      <c r="L10" s="116">
        <f t="shared" si="3"/>
        <v>87.851872963969882</v>
      </c>
      <c r="M10" s="115">
        <f t="shared" si="4"/>
        <v>5550497</v>
      </c>
      <c r="N10" s="269">
        <v>1744173</v>
      </c>
      <c r="O10" s="116">
        <f t="shared" si="5"/>
        <v>31.423726559981922</v>
      </c>
      <c r="P10" s="269">
        <v>381134</v>
      </c>
      <c r="Q10" s="116">
        <f t="shared" si="6"/>
        <v>6.8666643725778078</v>
      </c>
      <c r="R10" s="269">
        <v>0</v>
      </c>
      <c r="S10" s="116">
        <f t="shared" si="7"/>
        <v>0</v>
      </c>
      <c r="T10" s="269">
        <v>351813</v>
      </c>
      <c r="U10" s="115">
        <v>51132</v>
      </c>
      <c r="V10" s="115">
        <v>51132</v>
      </c>
      <c r="W10" s="115">
        <v>51132</v>
      </c>
    </row>
    <row r="11" spans="1:23" x14ac:dyDescent="0.25">
      <c r="A11" s="117">
        <v>5</v>
      </c>
      <c r="B11" s="117" t="s">
        <v>13</v>
      </c>
      <c r="C11" s="270">
        <v>26157177</v>
      </c>
      <c r="D11" s="119">
        <f t="shared" si="0"/>
        <v>103.60180689010528</v>
      </c>
      <c r="E11" s="169"/>
      <c r="F11" s="119">
        <f t="shared" si="1"/>
        <v>148.62137128206098</v>
      </c>
      <c r="G11" s="270">
        <v>3450221</v>
      </c>
      <c r="H11" s="270">
        <v>21257566</v>
      </c>
      <c r="I11" s="270">
        <v>6465357</v>
      </c>
      <c r="J11" s="119">
        <f t="shared" si="2"/>
        <v>25.607605415125278</v>
      </c>
      <c r="K11" s="169"/>
      <c r="L11" s="119">
        <f t="shared" si="3"/>
        <v>75.743547688891439</v>
      </c>
      <c r="M11" s="118">
        <f t="shared" si="4"/>
        <v>32622534</v>
      </c>
      <c r="N11" s="270">
        <v>10428827</v>
      </c>
      <c r="O11" s="123">
        <f t="shared" si="5"/>
        <v>31.968169609387182</v>
      </c>
      <c r="P11" s="270">
        <v>598559</v>
      </c>
      <c r="Q11" s="123">
        <f t="shared" si="6"/>
        <v>1.8348022872778675</v>
      </c>
      <c r="R11" s="270">
        <v>46768</v>
      </c>
      <c r="S11" s="123">
        <f t="shared" si="7"/>
        <v>0.1433610276871809</v>
      </c>
      <c r="T11" s="270">
        <v>998737</v>
      </c>
      <c r="U11" s="118">
        <v>252478</v>
      </c>
      <c r="V11" s="118">
        <v>252478</v>
      </c>
      <c r="W11" s="118">
        <v>252478</v>
      </c>
    </row>
    <row r="12" spans="1:23" x14ac:dyDescent="0.25">
      <c r="A12" s="114">
        <v>6</v>
      </c>
      <c r="B12" s="114" t="s">
        <v>15</v>
      </c>
      <c r="C12" s="269">
        <v>0</v>
      </c>
      <c r="D12" s="116">
        <f t="shared" si="0"/>
        <v>0</v>
      </c>
      <c r="F12" s="116">
        <f t="shared" si="1"/>
        <v>0</v>
      </c>
      <c r="G12" s="269">
        <v>0</v>
      </c>
      <c r="H12" s="269">
        <v>0</v>
      </c>
      <c r="I12" s="269">
        <v>0</v>
      </c>
      <c r="J12" s="116">
        <f t="shared" si="2"/>
        <v>0</v>
      </c>
      <c r="L12" s="116">
        <f t="shared" si="3"/>
        <v>0</v>
      </c>
      <c r="M12" s="115">
        <f t="shared" si="4"/>
        <v>0</v>
      </c>
      <c r="N12" s="269">
        <v>0</v>
      </c>
      <c r="O12" s="243">
        <f t="shared" si="5"/>
        <v>0</v>
      </c>
      <c r="P12" s="269">
        <v>0</v>
      </c>
      <c r="Q12" s="243">
        <f t="shared" si="6"/>
        <v>0</v>
      </c>
      <c r="R12" s="269">
        <v>0</v>
      </c>
      <c r="S12" s="243">
        <f t="shared" si="7"/>
        <v>0</v>
      </c>
      <c r="T12" s="269">
        <v>0</v>
      </c>
      <c r="U12" s="115">
        <v>0</v>
      </c>
      <c r="V12" s="115">
        <v>0</v>
      </c>
      <c r="W12" s="115">
        <v>0</v>
      </c>
    </row>
    <row r="13" spans="1:23" x14ac:dyDescent="0.25">
      <c r="A13" s="117">
        <v>7</v>
      </c>
      <c r="B13" s="117" t="s">
        <v>246</v>
      </c>
      <c r="C13" s="270">
        <v>284843</v>
      </c>
      <c r="D13" s="119">
        <f t="shared" si="0"/>
        <v>51.166337345069159</v>
      </c>
      <c r="E13" s="169"/>
      <c r="F13" s="119">
        <f t="shared" si="1"/>
        <v>73.400372522180234</v>
      </c>
      <c r="G13" s="270">
        <v>83349</v>
      </c>
      <c r="H13" s="270">
        <v>130425</v>
      </c>
      <c r="I13" s="270">
        <v>88039</v>
      </c>
      <c r="J13" s="119">
        <f t="shared" si="2"/>
        <v>15.814442248967127</v>
      </c>
      <c r="K13" s="169"/>
      <c r="L13" s="119">
        <f t="shared" si="3"/>
        <v>46.776804829644441</v>
      </c>
      <c r="M13" s="118">
        <f t="shared" si="4"/>
        <v>372882</v>
      </c>
      <c r="N13" s="270">
        <v>0</v>
      </c>
      <c r="O13" s="123">
        <f t="shared" si="5"/>
        <v>0</v>
      </c>
      <c r="P13" s="270">
        <v>0</v>
      </c>
      <c r="Q13" s="123">
        <f t="shared" si="6"/>
        <v>0</v>
      </c>
      <c r="R13" s="270">
        <v>0</v>
      </c>
      <c r="S13" s="123">
        <f t="shared" si="7"/>
        <v>0</v>
      </c>
      <c r="T13" s="270">
        <v>0</v>
      </c>
      <c r="U13" s="118">
        <v>5567</v>
      </c>
      <c r="V13" s="118">
        <v>5567</v>
      </c>
      <c r="W13" s="118">
        <v>5567</v>
      </c>
    </row>
    <row r="14" spans="1:23" x14ac:dyDescent="0.25">
      <c r="A14" s="114">
        <v>8</v>
      </c>
      <c r="B14" s="114" t="s">
        <v>19</v>
      </c>
      <c r="C14" s="269">
        <v>3367144</v>
      </c>
      <c r="D14" s="116">
        <f t="shared" si="0"/>
        <v>79.699488733194471</v>
      </c>
      <c r="F14" s="116">
        <f t="shared" si="1"/>
        <v>114.33243938082146</v>
      </c>
      <c r="G14" s="269">
        <v>1175825</v>
      </c>
      <c r="H14" s="269">
        <v>1648232</v>
      </c>
      <c r="I14" s="269">
        <v>1978177</v>
      </c>
      <c r="J14" s="116">
        <f t="shared" si="2"/>
        <v>46.822973868585493</v>
      </c>
      <c r="L14" s="116">
        <f t="shared" si="3"/>
        <v>138.49550149879067</v>
      </c>
      <c r="M14" s="115">
        <f t="shared" si="4"/>
        <v>5345321</v>
      </c>
      <c r="N14" s="269">
        <v>2838365</v>
      </c>
      <c r="O14" s="243">
        <f t="shared" si="5"/>
        <v>53.099991562714379</v>
      </c>
      <c r="P14" s="269">
        <v>1988970</v>
      </c>
      <c r="Q14" s="243">
        <f t="shared" si="6"/>
        <v>37.209552054965457</v>
      </c>
      <c r="R14" s="269">
        <v>0</v>
      </c>
      <c r="S14" s="243">
        <f t="shared" si="7"/>
        <v>0</v>
      </c>
      <c r="T14" s="269">
        <v>125486</v>
      </c>
      <c r="U14" s="115">
        <v>42248</v>
      </c>
      <c r="V14" s="115">
        <v>42248</v>
      </c>
      <c r="W14" s="115">
        <v>42248</v>
      </c>
    </row>
    <row r="15" spans="1:23" x14ac:dyDescent="0.25">
      <c r="A15" s="117">
        <v>9</v>
      </c>
      <c r="B15" s="117" t="s">
        <v>21</v>
      </c>
      <c r="C15" s="270">
        <v>0</v>
      </c>
      <c r="D15" s="119">
        <f t="shared" si="0"/>
        <v>0</v>
      </c>
      <c r="E15" s="169"/>
      <c r="F15" s="119">
        <f t="shared" si="1"/>
        <v>0</v>
      </c>
      <c r="G15" s="270">
        <v>0</v>
      </c>
      <c r="H15" s="270">
        <v>0</v>
      </c>
      <c r="I15" s="270">
        <v>0</v>
      </c>
      <c r="J15" s="119">
        <f t="shared" si="2"/>
        <v>0</v>
      </c>
      <c r="K15" s="169"/>
      <c r="L15" s="119">
        <f t="shared" si="3"/>
        <v>0</v>
      </c>
      <c r="M15" s="118">
        <f t="shared" si="4"/>
        <v>0</v>
      </c>
      <c r="N15" s="270">
        <v>0</v>
      </c>
      <c r="O15" s="123">
        <f t="shared" si="5"/>
        <v>0</v>
      </c>
      <c r="P15" s="270">
        <v>0</v>
      </c>
      <c r="Q15" s="123">
        <f t="shared" si="6"/>
        <v>0</v>
      </c>
      <c r="R15" s="270">
        <v>0</v>
      </c>
      <c r="S15" s="123">
        <f t="shared" si="7"/>
        <v>0</v>
      </c>
      <c r="T15" s="270">
        <v>0</v>
      </c>
      <c r="U15" s="118">
        <v>0</v>
      </c>
      <c r="V15" s="118">
        <v>0</v>
      </c>
      <c r="W15" s="118">
        <v>0</v>
      </c>
    </row>
    <row r="16" spans="1:23" x14ac:dyDescent="0.25">
      <c r="A16" s="114">
        <v>10</v>
      </c>
      <c r="B16" s="114" t="s">
        <v>23</v>
      </c>
      <c r="C16" s="269">
        <v>1552481</v>
      </c>
      <c r="D16" s="116">
        <f t="shared" si="0"/>
        <v>65.367621052631577</v>
      </c>
      <c r="F16" s="116">
        <f t="shared" si="1"/>
        <v>93.772741710898472</v>
      </c>
      <c r="G16" s="269">
        <v>51030</v>
      </c>
      <c r="H16" s="269">
        <v>0</v>
      </c>
      <c r="I16" s="269">
        <v>251587</v>
      </c>
      <c r="J16" s="116">
        <f t="shared" si="2"/>
        <v>10.593136842105263</v>
      </c>
      <c r="L16" s="116">
        <f t="shared" si="3"/>
        <v>31.332947871066203</v>
      </c>
      <c r="M16" s="115">
        <f t="shared" si="4"/>
        <v>1804068</v>
      </c>
      <c r="N16" s="269">
        <v>0</v>
      </c>
      <c r="O16" s="243">
        <f t="shared" si="5"/>
        <v>0</v>
      </c>
      <c r="P16" s="269">
        <v>0</v>
      </c>
      <c r="Q16" s="243">
        <f t="shared" si="6"/>
        <v>0</v>
      </c>
      <c r="R16" s="269">
        <v>0</v>
      </c>
      <c r="S16" s="243">
        <f t="shared" si="7"/>
        <v>0</v>
      </c>
      <c r="T16" s="269">
        <v>1070</v>
      </c>
      <c r="U16" s="115">
        <v>23750</v>
      </c>
      <c r="V16" s="115">
        <v>23750</v>
      </c>
      <c r="W16" s="115">
        <v>23750</v>
      </c>
    </row>
    <row r="17" spans="1:23" x14ac:dyDescent="0.25">
      <c r="A17" s="117">
        <v>11</v>
      </c>
      <c r="B17" s="117" t="s">
        <v>25</v>
      </c>
      <c r="C17" s="270">
        <v>1318326</v>
      </c>
      <c r="D17" s="119">
        <f t="shared" si="0"/>
        <v>84.103732057416266</v>
      </c>
      <c r="E17" s="169"/>
      <c r="F17" s="119">
        <f t="shared" si="1"/>
        <v>120.65052110115313</v>
      </c>
      <c r="G17" s="270">
        <v>241169</v>
      </c>
      <c r="H17" s="270">
        <v>1029872</v>
      </c>
      <c r="I17" s="270">
        <v>274422</v>
      </c>
      <c r="J17" s="119">
        <f t="shared" si="2"/>
        <v>17.506985645933014</v>
      </c>
      <c r="K17" s="169"/>
      <c r="L17" s="119">
        <f t="shared" si="3"/>
        <v>51.783100397908797</v>
      </c>
      <c r="M17" s="118">
        <f t="shared" si="4"/>
        <v>1592748</v>
      </c>
      <c r="N17" s="270">
        <v>183987</v>
      </c>
      <c r="O17" s="123">
        <f t="shared" si="5"/>
        <v>11.55154487715571</v>
      </c>
      <c r="P17" s="270">
        <v>3710</v>
      </c>
      <c r="Q17" s="123">
        <f t="shared" si="6"/>
        <v>0.23293075866364296</v>
      </c>
      <c r="R17" s="270">
        <v>0</v>
      </c>
      <c r="S17" s="123">
        <f t="shared" si="7"/>
        <v>0</v>
      </c>
      <c r="T17" s="270">
        <v>23552</v>
      </c>
      <c r="U17" s="118">
        <v>15675</v>
      </c>
      <c r="V17" s="118">
        <v>15675</v>
      </c>
      <c r="W17" s="118">
        <v>15675</v>
      </c>
    </row>
    <row r="18" spans="1:23" x14ac:dyDescent="0.25">
      <c r="A18" s="114">
        <v>12</v>
      </c>
      <c r="B18" s="114" t="s">
        <v>27</v>
      </c>
      <c r="C18" s="269">
        <v>0</v>
      </c>
      <c r="D18" s="116">
        <f t="shared" si="0"/>
        <v>0</v>
      </c>
      <c r="F18" s="116">
        <f t="shared" si="1"/>
        <v>0</v>
      </c>
      <c r="G18" s="269">
        <v>0</v>
      </c>
      <c r="H18" s="269">
        <v>0</v>
      </c>
      <c r="I18" s="269">
        <v>0</v>
      </c>
      <c r="J18" s="116">
        <f t="shared" si="2"/>
        <v>0</v>
      </c>
      <c r="L18" s="116">
        <f t="shared" si="3"/>
        <v>0</v>
      </c>
      <c r="M18" s="115">
        <f t="shared" si="4"/>
        <v>0</v>
      </c>
      <c r="N18" s="269">
        <v>0</v>
      </c>
      <c r="O18" s="243">
        <f t="shared" si="5"/>
        <v>0</v>
      </c>
      <c r="P18" s="269">
        <v>0</v>
      </c>
      <c r="Q18" s="243">
        <f t="shared" si="6"/>
        <v>0</v>
      </c>
      <c r="R18" s="269">
        <v>0</v>
      </c>
      <c r="S18" s="243">
        <f t="shared" si="7"/>
        <v>0</v>
      </c>
      <c r="T18" s="269">
        <v>0</v>
      </c>
      <c r="U18" s="115">
        <v>0</v>
      </c>
      <c r="V18" s="115">
        <v>0</v>
      </c>
      <c r="W18" s="115">
        <v>0</v>
      </c>
    </row>
    <row r="19" spans="1:23" x14ac:dyDescent="0.25">
      <c r="A19" s="117">
        <v>13</v>
      </c>
      <c r="B19" s="117" t="s">
        <v>29</v>
      </c>
      <c r="C19" s="270">
        <v>4717586</v>
      </c>
      <c r="D19" s="119">
        <f t="shared" si="0"/>
        <v>170.24235863014687</v>
      </c>
      <c r="E19" s="169"/>
      <c r="F19" s="119">
        <f t="shared" si="1"/>
        <v>244.22018832879377</v>
      </c>
      <c r="G19" s="270">
        <v>895418</v>
      </c>
      <c r="H19" s="270">
        <v>3117305</v>
      </c>
      <c r="I19" s="270">
        <v>1754876</v>
      </c>
      <c r="J19" s="119">
        <f t="shared" si="2"/>
        <v>63.327775973440147</v>
      </c>
      <c r="K19" s="169"/>
      <c r="L19" s="119">
        <f t="shared" si="3"/>
        <v>187.31428970873304</v>
      </c>
      <c r="M19" s="118">
        <f t="shared" si="4"/>
        <v>6472462</v>
      </c>
      <c r="N19" s="270">
        <v>2053465</v>
      </c>
      <c r="O19" s="123">
        <f t="shared" si="5"/>
        <v>31.72618085668174</v>
      </c>
      <c r="P19" s="270">
        <v>4996</v>
      </c>
      <c r="Q19" s="123">
        <f t="shared" si="6"/>
        <v>7.7188556688320462E-2</v>
      </c>
      <c r="R19" s="270">
        <v>0</v>
      </c>
      <c r="S19" s="123">
        <f t="shared" si="7"/>
        <v>0</v>
      </c>
      <c r="T19" s="270">
        <v>127063</v>
      </c>
      <c r="U19" s="118">
        <v>27711</v>
      </c>
      <c r="V19" s="118">
        <v>27711</v>
      </c>
      <c r="W19" s="118">
        <v>27711</v>
      </c>
    </row>
    <row r="20" spans="1:23" x14ac:dyDescent="0.25">
      <c r="A20" s="114">
        <v>14</v>
      </c>
      <c r="B20" s="114" t="s">
        <v>31</v>
      </c>
      <c r="C20" s="269">
        <v>1085119</v>
      </c>
      <c r="D20" s="116">
        <f t="shared" si="0"/>
        <v>159.06171210788625</v>
      </c>
      <c r="F20" s="116">
        <f t="shared" si="1"/>
        <v>228.18105669742178</v>
      </c>
      <c r="G20" s="269">
        <v>0</v>
      </c>
      <c r="H20" s="269">
        <v>0</v>
      </c>
      <c r="I20" s="269">
        <v>0</v>
      </c>
      <c r="J20" s="116">
        <f t="shared" si="2"/>
        <v>0</v>
      </c>
      <c r="L20" s="116">
        <f t="shared" si="3"/>
        <v>0</v>
      </c>
      <c r="M20" s="115">
        <f t="shared" si="4"/>
        <v>1085119</v>
      </c>
      <c r="N20" s="269">
        <v>0</v>
      </c>
      <c r="O20" s="243">
        <f t="shared" si="5"/>
        <v>0</v>
      </c>
      <c r="P20" s="269">
        <v>0</v>
      </c>
      <c r="Q20" s="243">
        <f t="shared" si="6"/>
        <v>0</v>
      </c>
      <c r="R20" s="269">
        <v>0</v>
      </c>
      <c r="S20" s="243">
        <f t="shared" si="7"/>
        <v>0</v>
      </c>
      <c r="T20" s="269">
        <v>0</v>
      </c>
      <c r="U20" s="115">
        <v>6822</v>
      </c>
      <c r="V20" s="115">
        <v>6822</v>
      </c>
      <c r="W20" s="115">
        <v>0</v>
      </c>
    </row>
    <row r="21" spans="1:23" x14ac:dyDescent="0.25">
      <c r="A21" s="117">
        <v>15</v>
      </c>
      <c r="B21" s="117" t="s">
        <v>33</v>
      </c>
      <c r="C21" s="270">
        <v>3766458</v>
      </c>
      <c r="D21" s="119">
        <f t="shared" si="0"/>
        <v>27.513481135176594</v>
      </c>
      <c r="E21" s="169"/>
      <c r="F21" s="119">
        <f t="shared" si="1"/>
        <v>39.469304810393218</v>
      </c>
      <c r="G21" s="270">
        <v>1440437</v>
      </c>
      <c r="H21" s="270">
        <v>1545117</v>
      </c>
      <c r="I21" s="270">
        <v>5641514</v>
      </c>
      <c r="J21" s="119">
        <f t="shared" si="2"/>
        <v>41.210519010920777</v>
      </c>
      <c r="K21" s="169"/>
      <c r="L21" s="119">
        <f t="shared" si="3"/>
        <v>121.89468173169968</v>
      </c>
      <c r="M21" s="118">
        <f t="shared" si="4"/>
        <v>9407972</v>
      </c>
      <c r="N21" s="270">
        <v>3311806</v>
      </c>
      <c r="O21" s="123">
        <f t="shared" si="5"/>
        <v>35.202124326050289</v>
      </c>
      <c r="P21" s="270">
        <v>475401</v>
      </c>
      <c r="Q21" s="123">
        <f t="shared" si="6"/>
        <v>5.0531719269572655</v>
      </c>
      <c r="R21" s="270">
        <v>0</v>
      </c>
      <c r="S21" s="123">
        <f t="shared" si="7"/>
        <v>0</v>
      </c>
      <c r="T21" s="270">
        <v>250123</v>
      </c>
      <c r="U21" s="118">
        <v>136895</v>
      </c>
      <c r="V21" s="118">
        <v>136895</v>
      </c>
      <c r="W21" s="118">
        <v>136895</v>
      </c>
    </row>
    <row r="22" spans="1:23" x14ac:dyDescent="0.25">
      <c r="A22" s="114">
        <v>16</v>
      </c>
      <c r="B22" s="114" t="s">
        <v>35</v>
      </c>
      <c r="C22" s="269">
        <v>2588909</v>
      </c>
      <c r="D22" s="116">
        <f t="shared" si="0"/>
        <v>46.238774781210928</v>
      </c>
      <c r="F22" s="116">
        <f t="shared" si="1"/>
        <v>66.331566221382971</v>
      </c>
      <c r="G22" s="269">
        <v>478272</v>
      </c>
      <c r="H22" s="269">
        <v>1004176</v>
      </c>
      <c r="I22" s="269">
        <v>728394</v>
      </c>
      <c r="J22" s="116">
        <f t="shared" si="2"/>
        <v>13.009358814073941</v>
      </c>
      <c r="L22" s="116">
        <f t="shared" si="3"/>
        <v>38.47977871268246</v>
      </c>
      <c r="M22" s="115">
        <f t="shared" si="4"/>
        <v>3317303</v>
      </c>
      <c r="N22" s="269">
        <v>58896</v>
      </c>
      <c r="O22" s="243">
        <f t="shared" si="5"/>
        <v>1.7754181634900401</v>
      </c>
      <c r="P22" s="269">
        <v>0</v>
      </c>
      <c r="Q22" s="243">
        <f t="shared" si="6"/>
        <v>0</v>
      </c>
      <c r="R22" s="269">
        <v>0</v>
      </c>
      <c r="S22" s="243">
        <f t="shared" si="7"/>
        <v>0</v>
      </c>
      <c r="T22" s="269">
        <v>0</v>
      </c>
      <c r="U22" s="115">
        <v>55990</v>
      </c>
      <c r="V22" s="115">
        <v>55990</v>
      </c>
      <c r="W22" s="115">
        <v>55990</v>
      </c>
    </row>
    <row r="23" spans="1:23" x14ac:dyDescent="0.25">
      <c r="A23" s="117">
        <v>17</v>
      </c>
      <c r="B23" s="117" t="s">
        <v>37</v>
      </c>
      <c r="C23" s="270">
        <v>0</v>
      </c>
      <c r="D23" s="119">
        <f t="shared" si="0"/>
        <v>0</v>
      </c>
      <c r="E23" s="169"/>
      <c r="F23" s="119">
        <f t="shared" si="1"/>
        <v>0</v>
      </c>
      <c r="G23" s="270">
        <v>0</v>
      </c>
      <c r="H23" s="270">
        <v>0</v>
      </c>
      <c r="I23" s="270">
        <v>0</v>
      </c>
      <c r="J23" s="119">
        <f t="shared" si="2"/>
        <v>0</v>
      </c>
      <c r="K23" s="169"/>
      <c r="L23" s="119">
        <f t="shared" si="3"/>
        <v>0</v>
      </c>
      <c r="M23" s="118">
        <f t="shared" si="4"/>
        <v>0</v>
      </c>
      <c r="N23" s="270">
        <v>0</v>
      </c>
      <c r="O23" s="123">
        <f t="shared" si="5"/>
        <v>0</v>
      </c>
      <c r="P23" s="270">
        <v>0</v>
      </c>
      <c r="Q23" s="123">
        <f t="shared" si="6"/>
        <v>0</v>
      </c>
      <c r="R23" s="270">
        <v>0</v>
      </c>
      <c r="S23" s="123">
        <f t="shared" si="7"/>
        <v>0</v>
      </c>
      <c r="T23" s="270">
        <v>0</v>
      </c>
      <c r="U23" s="118">
        <v>0</v>
      </c>
      <c r="V23" s="118">
        <v>0</v>
      </c>
      <c r="W23" s="118">
        <v>0</v>
      </c>
    </row>
    <row r="24" spans="1:23" x14ac:dyDescent="0.25">
      <c r="A24" s="114">
        <v>18</v>
      </c>
      <c r="B24" s="114" t="s">
        <v>39</v>
      </c>
      <c r="C24" s="269">
        <v>365512</v>
      </c>
      <c r="D24" s="116">
        <f t="shared" si="0"/>
        <v>49.858409493929884</v>
      </c>
      <c r="F24" s="116">
        <f t="shared" si="1"/>
        <v>71.52409220806841</v>
      </c>
      <c r="G24" s="269">
        <v>0</v>
      </c>
      <c r="H24" s="269">
        <v>0</v>
      </c>
      <c r="I24" s="269">
        <v>0</v>
      </c>
      <c r="J24" s="116">
        <f t="shared" si="2"/>
        <v>0</v>
      </c>
      <c r="L24" s="116">
        <f t="shared" si="3"/>
        <v>0</v>
      </c>
      <c r="M24" s="115">
        <f t="shared" si="4"/>
        <v>365512</v>
      </c>
      <c r="N24" s="269">
        <v>4000</v>
      </c>
      <c r="O24" s="243">
        <f t="shared" si="5"/>
        <v>1.0943553152837662</v>
      </c>
      <c r="P24" s="269">
        <v>0</v>
      </c>
      <c r="Q24" s="243">
        <f t="shared" si="6"/>
        <v>0</v>
      </c>
      <c r="R24" s="269">
        <v>0</v>
      </c>
      <c r="S24" s="243">
        <f t="shared" si="7"/>
        <v>0</v>
      </c>
      <c r="T24" s="269">
        <v>0</v>
      </c>
      <c r="U24" s="115">
        <v>7331</v>
      </c>
      <c r="V24" s="115">
        <v>7331</v>
      </c>
      <c r="W24" s="115">
        <v>0</v>
      </c>
    </row>
    <row r="25" spans="1:23" x14ac:dyDescent="0.25">
      <c r="A25" s="117">
        <v>19</v>
      </c>
      <c r="B25" s="117" t="s">
        <v>41</v>
      </c>
      <c r="C25" s="270">
        <v>5527431</v>
      </c>
      <c r="D25" s="119">
        <f t="shared" si="0"/>
        <v>68.463027645659935</v>
      </c>
      <c r="E25" s="169"/>
      <c r="F25" s="119">
        <f t="shared" si="1"/>
        <v>98.213239288507268</v>
      </c>
      <c r="G25" s="270">
        <v>1368472</v>
      </c>
      <c r="H25" s="270">
        <v>3054607</v>
      </c>
      <c r="I25" s="270">
        <v>2939549</v>
      </c>
      <c r="J25" s="119">
        <f t="shared" si="2"/>
        <v>36.409396056282205</v>
      </c>
      <c r="K25" s="169"/>
      <c r="L25" s="119">
        <f t="shared" si="3"/>
        <v>107.69366294920535</v>
      </c>
      <c r="M25" s="118">
        <f t="shared" si="4"/>
        <v>8466980</v>
      </c>
      <c r="N25" s="270">
        <v>4477131</v>
      </c>
      <c r="O25" s="123">
        <f t="shared" si="5"/>
        <v>52.877543114546157</v>
      </c>
      <c r="P25" s="270">
        <v>299392</v>
      </c>
      <c r="Q25" s="123">
        <f t="shared" si="6"/>
        <v>3.5359951245898773</v>
      </c>
      <c r="R25" s="270">
        <v>158885</v>
      </c>
      <c r="S25" s="123">
        <f t="shared" si="7"/>
        <v>1.8765250419866351</v>
      </c>
      <c r="T25" s="270">
        <v>302830</v>
      </c>
      <c r="U25" s="118">
        <v>80736</v>
      </c>
      <c r="V25" s="118">
        <v>80736</v>
      </c>
      <c r="W25" s="118">
        <v>80736</v>
      </c>
    </row>
    <row r="26" spans="1:23" x14ac:dyDescent="0.25">
      <c r="A26" s="114">
        <v>20</v>
      </c>
      <c r="B26" s="114" t="s">
        <v>43</v>
      </c>
      <c r="C26" s="269">
        <v>1644286</v>
      </c>
      <c r="D26" s="116">
        <f t="shared" si="0"/>
        <v>38.624556623053252</v>
      </c>
      <c r="F26" s="116">
        <f t="shared" si="1"/>
        <v>55.408633717835656</v>
      </c>
      <c r="G26" s="269">
        <v>520612</v>
      </c>
      <c r="H26" s="269">
        <v>1123674</v>
      </c>
      <c r="I26" s="269">
        <v>500564</v>
      </c>
      <c r="J26" s="116">
        <f t="shared" si="2"/>
        <v>11.758333137581921</v>
      </c>
      <c r="L26" s="116">
        <f t="shared" si="3"/>
        <v>34.779427920357605</v>
      </c>
      <c r="M26" s="115">
        <f t="shared" si="4"/>
        <v>2144850</v>
      </c>
      <c r="N26" s="269">
        <v>0</v>
      </c>
      <c r="O26" s="243">
        <f t="shared" si="5"/>
        <v>0</v>
      </c>
      <c r="P26" s="269">
        <v>0</v>
      </c>
      <c r="Q26" s="243">
        <f t="shared" si="6"/>
        <v>0</v>
      </c>
      <c r="R26" s="269">
        <v>0</v>
      </c>
      <c r="S26" s="243">
        <f t="shared" si="7"/>
        <v>0</v>
      </c>
      <c r="T26" s="269">
        <v>0</v>
      </c>
      <c r="U26" s="115">
        <v>42571</v>
      </c>
      <c r="V26" s="115">
        <v>42571</v>
      </c>
      <c r="W26" s="115">
        <v>42571</v>
      </c>
    </row>
    <row r="27" spans="1:23" x14ac:dyDescent="0.25">
      <c r="A27" s="117">
        <v>21</v>
      </c>
      <c r="B27" s="117" t="s">
        <v>45</v>
      </c>
      <c r="C27" s="270">
        <v>0</v>
      </c>
      <c r="D27" s="119">
        <f t="shared" si="0"/>
        <v>0</v>
      </c>
      <c r="E27" s="169"/>
      <c r="F27" s="119">
        <f t="shared" si="1"/>
        <v>0</v>
      </c>
      <c r="G27" s="270">
        <v>0</v>
      </c>
      <c r="H27" s="270">
        <v>0</v>
      </c>
      <c r="I27" s="270">
        <v>0</v>
      </c>
      <c r="J27" s="119">
        <f t="shared" si="2"/>
        <v>0</v>
      </c>
      <c r="K27" s="169"/>
      <c r="L27" s="119">
        <f t="shared" si="3"/>
        <v>0</v>
      </c>
      <c r="M27" s="118">
        <f t="shared" si="4"/>
        <v>0</v>
      </c>
      <c r="N27" s="270">
        <v>0</v>
      </c>
      <c r="O27" s="123">
        <f t="shared" si="5"/>
        <v>0</v>
      </c>
      <c r="P27" s="270">
        <v>0</v>
      </c>
      <c r="Q27" s="123">
        <f t="shared" si="6"/>
        <v>0</v>
      </c>
      <c r="R27" s="270">
        <v>0</v>
      </c>
      <c r="S27" s="123">
        <f t="shared" si="7"/>
        <v>0</v>
      </c>
      <c r="T27" s="270">
        <v>0</v>
      </c>
      <c r="U27" s="118">
        <v>0</v>
      </c>
      <c r="V27" s="118">
        <v>0</v>
      </c>
      <c r="W27" s="118">
        <v>0</v>
      </c>
    </row>
    <row r="28" spans="1:23" x14ac:dyDescent="0.25">
      <c r="A28" s="114">
        <v>22</v>
      </c>
      <c r="B28" s="114" t="s">
        <v>47</v>
      </c>
      <c r="C28" s="269">
        <v>2064194</v>
      </c>
      <c r="D28" s="116">
        <f t="shared" si="0"/>
        <v>156.12994478481204</v>
      </c>
      <c r="F28" s="116">
        <f t="shared" si="1"/>
        <v>223.9753068855733</v>
      </c>
      <c r="G28" s="269">
        <v>535407</v>
      </c>
      <c r="H28" s="269">
        <v>1358868</v>
      </c>
      <c r="I28" s="269">
        <v>915422</v>
      </c>
      <c r="J28" s="116">
        <f t="shared" si="2"/>
        <v>69.239996974510248</v>
      </c>
      <c r="L28" s="116">
        <f t="shared" si="3"/>
        <v>204.80177384019797</v>
      </c>
      <c r="M28" s="115">
        <f t="shared" si="4"/>
        <v>2979616</v>
      </c>
      <c r="N28" s="269">
        <v>1474376</v>
      </c>
      <c r="O28" s="243">
        <f t="shared" si="5"/>
        <v>49.482080912439727</v>
      </c>
      <c r="P28" s="269">
        <v>67492</v>
      </c>
      <c r="Q28" s="243">
        <f t="shared" si="6"/>
        <v>2.2651240965278747</v>
      </c>
      <c r="R28" s="269">
        <v>0</v>
      </c>
      <c r="S28" s="243">
        <f t="shared" si="7"/>
        <v>0</v>
      </c>
      <c r="T28" s="269">
        <v>37829</v>
      </c>
      <c r="U28" s="115">
        <v>13221</v>
      </c>
      <c r="V28" s="115">
        <v>13221</v>
      </c>
      <c r="W28" s="115">
        <v>13221</v>
      </c>
    </row>
    <row r="29" spans="1:23" x14ac:dyDescent="0.25">
      <c r="A29" s="117">
        <v>23</v>
      </c>
      <c r="B29" s="117" t="s">
        <v>49</v>
      </c>
      <c r="C29" s="270">
        <v>9755863</v>
      </c>
      <c r="D29" s="119">
        <f t="shared" si="0"/>
        <v>53.524826080277393</v>
      </c>
      <c r="E29" s="169"/>
      <c r="F29" s="119">
        <f t="shared" si="1"/>
        <v>76.78372886027725</v>
      </c>
      <c r="G29" s="270">
        <v>2610234</v>
      </c>
      <c r="H29" s="270">
        <v>4355702</v>
      </c>
      <c r="I29" s="270">
        <v>8742359</v>
      </c>
      <c r="J29" s="119">
        <f t="shared" si="2"/>
        <v>47.964310795092942</v>
      </c>
      <c r="K29" s="169"/>
      <c r="L29" s="119">
        <f t="shared" si="3"/>
        <v>141.8714090278464</v>
      </c>
      <c r="M29" s="118">
        <f t="shared" si="4"/>
        <v>18498222</v>
      </c>
      <c r="N29" s="270">
        <v>4192038</v>
      </c>
      <c r="O29" s="123">
        <f t="shared" si="5"/>
        <v>22.661842851707586</v>
      </c>
      <c r="P29" s="270">
        <v>391951</v>
      </c>
      <c r="Q29" s="123">
        <f t="shared" si="6"/>
        <v>2.1188576934583225</v>
      </c>
      <c r="R29" s="270">
        <v>0</v>
      </c>
      <c r="S29" s="123">
        <f t="shared" si="7"/>
        <v>0</v>
      </c>
      <c r="T29" s="270">
        <v>1228435</v>
      </c>
      <c r="U29" s="118">
        <v>182268</v>
      </c>
      <c r="V29" s="118">
        <v>182268</v>
      </c>
      <c r="W29" s="118">
        <v>182268</v>
      </c>
    </row>
    <row r="30" spans="1:23" x14ac:dyDescent="0.25">
      <c r="A30" s="114">
        <v>24</v>
      </c>
      <c r="B30" s="114" t="s">
        <v>51</v>
      </c>
      <c r="C30" s="269">
        <v>10151870</v>
      </c>
      <c r="D30" s="116">
        <f t="shared" si="0"/>
        <v>42.634852506383552</v>
      </c>
      <c r="F30" s="116">
        <f t="shared" si="1"/>
        <v>61.161580421357641</v>
      </c>
      <c r="G30" s="269">
        <v>3034937</v>
      </c>
      <c r="H30" s="269">
        <v>4478422</v>
      </c>
      <c r="I30" s="269">
        <v>8274298</v>
      </c>
      <c r="J30" s="116">
        <f t="shared" si="2"/>
        <v>34.74960522779196</v>
      </c>
      <c r="L30" s="116">
        <f t="shared" si="3"/>
        <v>102.78424468329131</v>
      </c>
      <c r="M30" s="115">
        <f t="shared" si="4"/>
        <v>18426168</v>
      </c>
      <c r="N30" s="269">
        <v>8584910</v>
      </c>
      <c r="O30" s="243">
        <f t="shared" si="5"/>
        <v>46.590859260590697</v>
      </c>
      <c r="P30" s="269">
        <v>824605</v>
      </c>
      <c r="Q30" s="243">
        <f t="shared" si="6"/>
        <v>4.4751844225017381</v>
      </c>
      <c r="R30" s="269">
        <v>333751</v>
      </c>
      <c r="S30" s="243">
        <f t="shared" si="7"/>
        <v>1.8112881636594218</v>
      </c>
      <c r="T30" s="269">
        <v>767479</v>
      </c>
      <c r="U30" s="115">
        <v>238112</v>
      </c>
      <c r="V30" s="115">
        <v>238112</v>
      </c>
      <c r="W30" s="115">
        <v>238112</v>
      </c>
    </row>
    <row r="31" spans="1:23" x14ac:dyDescent="0.25">
      <c r="A31" s="117">
        <v>25</v>
      </c>
      <c r="B31" s="117" t="s">
        <v>53</v>
      </c>
      <c r="C31" s="270">
        <v>0</v>
      </c>
      <c r="D31" s="119">
        <f t="shared" si="0"/>
        <v>0</v>
      </c>
      <c r="E31" s="169"/>
      <c r="F31" s="119">
        <f t="shared" si="1"/>
        <v>0</v>
      </c>
      <c r="G31" s="270">
        <v>0</v>
      </c>
      <c r="H31" s="270">
        <v>0</v>
      </c>
      <c r="I31" s="270">
        <v>0</v>
      </c>
      <c r="J31" s="119">
        <f t="shared" si="2"/>
        <v>0</v>
      </c>
      <c r="K31" s="169"/>
      <c r="L31" s="119">
        <f t="shared" si="3"/>
        <v>0</v>
      </c>
      <c r="M31" s="118">
        <f t="shared" si="4"/>
        <v>0</v>
      </c>
      <c r="N31" s="270">
        <v>0</v>
      </c>
      <c r="O31" s="123">
        <f t="shared" si="5"/>
        <v>0</v>
      </c>
      <c r="P31" s="270">
        <v>0</v>
      </c>
      <c r="Q31" s="123">
        <f t="shared" si="6"/>
        <v>0</v>
      </c>
      <c r="R31" s="270">
        <v>0</v>
      </c>
      <c r="S31" s="123">
        <f t="shared" si="7"/>
        <v>0</v>
      </c>
      <c r="T31" s="270">
        <v>0</v>
      </c>
      <c r="U31" s="118">
        <v>0</v>
      </c>
      <c r="V31" s="118">
        <v>0</v>
      </c>
      <c r="W31" s="118">
        <v>0</v>
      </c>
    </row>
    <row r="32" spans="1:23" x14ac:dyDescent="0.25">
      <c r="A32" s="114">
        <v>26</v>
      </c>
      <c r="B32" s="114" t="s">
        <v>55</v>
      </c>
      <c r="C32" s="269">
        <v>3431231</v>
      </c>
      <c r="D32" s="116">
        <f t="shared" si="0"/>
        <v>100.4546944989314</v>
      </c>
      <c r="F32" s="116">
        <f t="shared" si="1"/>
        <v>144.1066994515671</v>
      </c>
      <c r="G32" s="269">
        <v>838624</v>
      </c>
      <c r="H32" s="269">
        <v>1949708</v>
      </c>
      <c r="I32" s="269">
        <v>1560534</v>
      </c>
      <c r="J32" s="116">
        <f t="shared" si="2"/>
        <v>45.687091957724626</v>
      </c>
      <c r="L32" s="116">
        <f t="shared" si="3"/>
        <v>135.13572910736582</v>
      </c>
      <c r="M32" s="115">
        <f t="shared" si="4"/>
        <v>4991765</v>
      </c>
      <c r="N32" s="269">
        <v>2210289</v>
      </c>
      <c r="O32" s="243">
        <f t="shared" si="5"/>
        <v>44.278707030479197</v>
      </c>
      <c r="P32" s="269">
        <v>0</v>
      </c>
      <c r="Q32" s="243">
        <f t="shared" si="6"/>
        <v>0</v>
      </c>
      <c r="R32" s="269">
        <v>0</v>
      </c>
      <c r="S32" s="243">
        <f t="shared" si="7"/>
        <v>0</v>
      </c>
      <c r="T32" s="269">
        <v>176211</v>
      </c>
      <c r="U32" s="115">
        <v>34157</v>
      </c>
      <c r="V32" s="115">
        <v>34157</v>
      </c>
      <c r="W32" s="115">
        <v>34157</v>
      </c>
    </row>
    <row r="33" spans="1:23" x14ac:dyDescent="0.25">
      <c r="A33" s="117">
        <v>27</v>
      </c>
      <c r="B33" s="117" t="s">
        <v>57</v>
      </c>
      <c r="C33" s="270">
        <v>647574</v>
      </c>
      <c r="D33" s="119">
        <f t="shared" si="0"/>
        <v>51.199715370018978</v>
      </c>
      <c r="E33" s="169"/>
      <c r="F33" s="119">
        <f t="shared" si="1"/>
        <v>73.448254774311138</v>
      </c>
      <c r="G33" s="270">
        <v>0</v>
      </c>
      <c r="H33" s="270">
        <v>0</v>
      </c>
      <c r="I33" s="270">
        <v>0</v>
      </c>
      <c r="J33" s="119">
        <f t="shared" si="2"/>
        <v>0</v>
      </c>
      <c r="K33" s="169"/>
      <c r="L33" s="119">
        <f t="shared" si="3"/>
        <v>0</v>
      </c>
      <c r="M33" s="118">
        <f t="shared" si="4"/>
        <v>647574</v>
      </c>
      <c r="N33" s="270">
        <v>0</v>
      </c>
      <c r="O33" s="123">
        <f t="shared" si="5"/>
        <v>0</v>
      </c>
      <c r="P33" s="270">
        <v>0</v>
      </c>
      <c r="Q33" s="123">
        <f t="shared" si="6"/>
        <v>0</v>
      </c>
      <c r="R33" s="270">
        <v>0</v>
      </c>
      <c r="S33" s="123">
        <f t="shared" si="7"/>
        <v>0</v>
      </c>
      <c r="T33" s="270">
        <v>0</v>
      </c>
      <c r="U33" s="118">
        <v>12648</v>
      </c>
      <c r="V33" s="118">
        <v>12648</v>
      </c>
      <c r="W33" s="118">
        <v>0</v>
      </c>
    </row>
    <row r="34" spans="1:23" x14ac:dyDescent="0.25">
      <c r="A34" s="114">
        <v>28</v>
      </c>
      <c r="B34" s="114" t="s">
        <v>59</v>
      </c>
      <c r="C34" s="269">
        <v>9474922</v>
      </c>
      <c r="D34" s="116">
        <f t="shared" si="0"/>
        <v>98.60979341208305</v>
      </c>
      <c r="F34" s="116">
        <f t="shared" si="1"/>
        <v>141.46010729610387</v>
      </c>
      <c r="G34" s="269">
        <v>1906228</v>
      </c>
      <c r="H34" s="269">
        <v>2728549</v>
      </c>
      <c r="I34" s="269">
        <v>3459302</v>
      </c>
      <c r="J34" s="116">
        <f t="shared" si="2"/>
        <v>36.002518603319977</v>
      </c>
      <c r="L34" s="116">
        <f t="shared" si="3"/>
        <v>106.49017901299254</v>
      </c>
      <c r="M34" s="115">
        <f t="shared" si="4"/>
        <v>12934224</v>
      </c>
      <c r="N34" s="269">
        <v>4994828</v>
      </c>
      <c r="O34" s="243">
        <f t="shared" si="5"/>
        <v>38.617144716219542</v>
      </c>
      <c r="P34" s="269">
        <v>0</v>
      </c>
      <c r="Q34" s="243">
        <f t="shared" si="6"/>
        <v>0</v>
      </c>
      <c r="R34" s="269">
        <v>0</v>
      </c>
      <c r="S34" s="243">
        <f t="shared" si="7"/>
        <v>0</v>
      </c>
      <c r="T34" s="269">
        <v>197252</v>
      </c>
      <c r="U34" s="115">
        <v>96085</v>
      </c>
      <c r="V34" s="115">
        <v>96085</v>
      </c>
      <c r="W34" s="115">
        <v>96085</v>
      </c>
    </row>
    <row r="35" spans="1:23" x14ac:dyDescent="0.25">
      <c r="A35" s="117">
        <v>29</v>
      </c>
      <c r="B35" s="117" t="s">
        <v>61</v>
      </c>
      <c r="C35" s="270">
        <v>1292076</v>
      </c>
      <c r="D35" s="119">
        <f t="shared" si="0"/>
        <v>76.662869348522605</v>
      </c>
      <c r="E35" s="169"/>
      <c r="F35" s="119">
        <f t="shared" si="1"/>
        <v>109.97627465205045</v>
      </c>
      <c r="G35" s="270">
        <v>403962</v>
      </c>
      <c r="H35" s="270">
        <v>790407</v>
      </c>
      <c r="I35" s="270">
        <v>630376</v>
      </c>
      <c r="J35" s="119">
        <f t="shared" si="2"/>
        <v>37.402159724694435</v>
      </c>
      <c r="K35" s="169"/>
      <c r="L35" s="119">
        <f t="shared" si="3"/>
        <v>110.63011253295932</v>
      </c>
      <c r="M35" s="118">
        <f t="shared" si="4"/>
        <v>1922452</v>
      </c>
      <c r="N35" s="270">
        <v>1018826</v>
      </c>
      <c r="O35" s="123">
        <f t="shared" si="5"/>
        <v>52.996173636584942</v>
      </c>
      <c r="P35" s="270">
        <v>0</v>
      </c>
      <c r="Q35" s="123">
        <f t="shared" si="6"/>
        <v>0</v>
      </c>
      <c r="R35" s="270">
        <v>0</v>
      </c>
      <c r="S35" s="123">
        <f t="shared" si="7"/>
        <v>0</v>
      </c>
      <c r="T35" s="270">
        <v>39117</v>
      </c>
      <c r="U35" s="118">
        <v>16854</v>
      </c>
      <c r="V35" s="118">
        <v>16854</v>
      </c>
      <c r="W35" s="118">
        <v>16854</v>
      </c>
    </row>
    <row r="36" spans="1:23" x14ac:dyDescent="0.25">
      <c r="A36" s="114">
        <v>30</v>
      </c>
      <c r="B36" s="114" t="s">
        <v>63</v>
      </c>
      <c r="C36" s="269">
        <v>17733501</v>
      </c>
      <c r="D36" s="116">
        <f t="shared" si="0"/>
        <v>77.42703516929727</v>
      </c>
      <c r="F36" s="116">
        <f t="shared" si="1"/>
        <v>111.07250429880635</v>
      </c>
      <c r="G36" s="269">
        <v>5705462</v>
      </c>
      <c r="H36" s="269">
        <v>6124553</v>
      </c>
      <c r="I36" s="269">
        <v>8439639</v>
      </c>
      <c r="J36" s="116">
        <f t="shared" si="2"/>
        <v>36.848686881917608</v>
      </c>
      <c r="L36" s="116">
        <f t="shared" si="3"/>
        <v>108.99302089624534</v>
      </c>
      <c r="M36" s="115">
        <f t="shared" si="4"/>
        <v>26173140</v>
      </c>
      <c r="N36" s="269">
        <v>7305981</v>
      </c>
      <c r="O36" s="243">
        <f t="shared" si="5"/>
        <v>27.91404088313439</v>
      </c>
      <c r="P36" s="269">
        <v>40801</v>
      </c>
      <c r="Q36" s="243">
        <f t="shared" si="6"/>
        <v>0.15588882342737631</v>
      </c>
      <c r="R36" s="269">
        <v>0</v>
      </c>
      <c r="S36" s="243">
        <f t="shared" si="7"/>
        <v>0</v>
      </c>
      <c r="T36" s="269">
        <v>0</v>
      </c>
      <c r="U36" s="115">
        <v>229035</v>
      </c>
      <c r="V36" s="115">
        <v>229035</v>
      </c>
      <c r="W36" s="115">
        <v>229035</v>
      </c>
    </row>
    <row r="37" spans="1:23" x14ac:dyDescent="0.25">
      <c r="A37" s="117">
        <v>31</v>
      </c>
      <c r="B37" s="117" t="s">
        <v>65</v>
      </c>
      <c r="C37" s="270">
        <v>6187796</v>
      </c>
      <c r="D37" s="119">
        <f t="shared" si="0"/>
        <v>62.474592357009442</v>
      </c>
      <c r="E37" s="169"/>
      <c r="F37" s="119">
        <f t="shared" si="1"/>
        <v>89.622564172414059</v>
      </c>
      <c r="G37" s="270">
        <v>2114819</v>
      </c>
      <c r="H37" s="270">
        <v>1215079</v>
      </c>
      <c r="I37" s="270">
        <v>2408083</v>
      </c>
      <c r="J37" s="119">
        <f t="shared" si="2"/>
        <v>24.313019334645869</v>
      </c>
      <c r="K37" s="169"/>
      <c r="L37" s="119">
        <f t="shared" si="3"/>
        <v>71.914351599113772</v>
      </c>
      <c r="M37" s="118">
        <f t="shared" si="4"/>
        <v>8595879</v>
      </c>
      <c r="N37" s="270">
        <v>3913336</v>
      </c>
      <c r="O37" s="123">
        <f t="shared" si="5"/>
        <v>45.525722267612188</v>
      </c>
      <c r="P37" s="270">
        <v>112640</v>
      </c>
      <c r="Q37" s="123">
        <f t="shared" si="6"/>
        <v>1.3103953650348035</v>
      </c>
      <c r="R37" s="270">
        <v>0</v>
      </c>
      <c r="S37" s="123">
        <f t="shared" si="7"/>
        <v>0</v>
      </c>
      <c r="T37" s="270">
        <v>906152</v>
      </c>
      <c r="U37" s="118">
        <v>99045</v>
      </c>
      <c r="V37" s="118">
        <v>99045</v>
      </c>
      <c r="W37" s="118">
        <v>99045</v>
      </c>
    </row>
    <row r="38" spans="1:23" x14ac:dyDescent="0.25">
      <c r="A38" s="114">
        <v>32</v>
      </c>
      <c r="B38" s="114" t="s">
        <v>67</v>
      </c>
      <c r="C38" s="269">
        <v>2492002</v>
      </c>
      <c r="D38" s="116">
        <f t="shared" si="0"/>
        <v>99.739923954372628</v>
      </c>
      <c r="F38" s="116">
        <f t="shared" si="1"/>
        <v>143.08132951186099</v>
      </c>
      <c r="G38" s="269">
        <v>792742</v>
      </c>
      <c r="H38" s="269">
        <v>1561287</v>
      </c>
      <c r="I38" s="269">
        <v>943280</v>
      </c>
      <c r="J38" s="116">
        <f t="shared" si="2"/>
        <v>37.753852311386829</v>
      </c>
      <c r="L38" s="116">
        <f t="shared" si="3"/>
        <v>111.67036771418881</v>
      </c>
      <c r="M38" s="115">
        <f t="shared" si="4"/>
        <v>3435282</v>
      </c>
      <c r="N38" s="269">
        <v>1415186</v>
      </c>
      <c r="O38" s="243">
        <f t="shared" si="5"/>
        <v>41.195628190058343</v>
      </c>
      <c r="P38" s="269">
        <v>82666</v>
      </c>
      <c r="Q38" s="243">
        <f t="shared" si="6"/>
        <v>2.4063817759357167</v>
      </c>
      <c r="R38" s="269">
        <v>0</v>
      </c>
      <c r="S38" s="243">
        <f t="shared" si="7"/>
        <v>0</v>
      </c>
      <c r="T38" s="269">
        <v>104393</v>
      </c>
      <c r="U38" s="115">
        <v>24985</v>
      </c>
      <c r="V38" s="115">
        <v>24985</v>
      </c>
      <c r="W38" s="115">
        <v>24985</v>
      </c>
    </row>
    <row r="39" spans="1:23" x14ac:dyDescent="0.25">
      <c r="A39" s="117">
        <v>33</v>
      </c>
      <c r="B39" s="117" t="s">
        <v>69</v>
      </c>
      <c r="C39" s="270">
        <v>2210120</v>
      </c>
      <c r="D39" s="119">
        <f t="shared" si="0"/>
        <v>86.100744088199775</v>
      </c>
      <c r="E39" s="169"/>
      <c r="F39" s="119">
        <f t="shared" si="1"/>
        <v>123.51532312913942</v>
      </c>
      <c r="G39" s="270">
        <v>712600</v>
      </c>
      <c r="H39" s="270">
        <v>1140054</v>
      </c>
      <c r="I39" s="270">
        <v>1118251</v>
      </c>
      <c r="J39" s="119">
        <f t="shared" si="2"/>
        <v>43.564260391912427</v>
      </c>
      <c r="K39" s="169"/>
      <c r="L39" s="119">
        <f t="shared" si="3"/>
        <v>128.85670413279291</v>
      </c>
      <c r="M39" s="118">
        <f t="shared" si="4"/>
        <v>3328371</v>
      </c>
      <c r="N39" s="270">
        <v>1595993</v>
      </c>
      <c r="O39" s="123">
        <f t="shared" si="5"/>
        <v>47.951174914094615</v>
      </c>
      <c r="P39" s="270">
        <v>70906</v>
      </c>
      <c r="Q39" s="123">
        <f t="shared" si="6"/>
        <v>2.1303514542098823</v>
      </c>
      <c r="R39" s="270">
        <v>0</v>
      </c>
      <c r="S39" s="123">
        <f t="shared" si="7"/>
        <v>0</v>
      </c>
      <c r="T39" s="270">
        <v>89664</v>
      </c>
      <c r="U39" s="118">
        <v>25669</v>
      </c>
      <c r="V39" s="118">
        <v>25669</v>
      </c>
      <c r="W39" s="118">
        <v>25669</v>
      </c>
    </row>
    <row r="40" spans="1:23" x14ac:dyDescent="0.25">
      <c r="A40" s="114">
        <v>34</v>
      </c>
      <c r="B40" s="114" t="s">
        <v>71</v>
      </c>
      <c r="C40" s="269">
        <v>7892213</v>
      </c>
      <c r="D40" s="116">
        <f t="shared" si="0"/>
        <v>78.381299036647135</v>
      </c>
      <c r="F40" s="116">
        <f t="shared" si="1"/>
        <v>112.44143799588846</v>
      </c>
      <c r="G40" s="269">
        <v>1995838</v>
      </c>
      <c r="H40" s="269">
        <v>4206341</v>
      </c>
      <c r="I40" s="269">
        <v>4858241</v>
      </c>
      <c r="J40" s="116">
        <f t="shared" si="2"/>
        <v>48.24948852914887</v>
      </c>
      <c r="L40" s="116">
        <f t="shared" si="3"/>
        <v>142.71492301320782</v>
      </c>
      <c r="M40" s="115">
        <f t="shared" si="4"/>
        <v>12750454</v>
      </c>
      <c r="N40" s="269">
        <v>3619059</v>
      </c>
      <c r="O40" s="243">
        <f t="shared" si="5"/>
        <v>28.383765785908487</v>
      </c>
      <c r="P40" s="269">
        <v>44786</v>
      </c>
      <c r="Q40" s="243">
        <f t="shared" si="6"/>
        <v>0.35125023783466852</v>
      </c>
      <c r="R40" s="269">
        <v>316815</v>
      </c>
      <c r="S40" s="243">
        <f t="shared" si="7"/>
        <v>2.4847350533557475</v>
      </c>
      <c r="T40" s="269">
        <v>199276</v>
      </c>
      <c r="U40" s="115">
        <v>100690</v>
      </c>
      <c r="V40" s="115">
        <v>100690</v>
      </c>
      <c r="W40" s="115">
        <v>100690</v>
      </c>
    </row>
    <row r="41" spans="1:23" x14ac:dyDescent="0.25">
      <c r="A41" s="117">
        <v>35</v>
      </c>
      <c r="B41" s="117" t="s">
        <v>73</v>
      </c>
      <c r="C41" s="270">
        <v>14157915</v>
      </c>
      <c r="D41" s="119">
        <f t="shared" si="0"/>
        <v>31.211990608569131</v>
      </c>
      <c r="E41" s="169"/>
      <c r="F41" s="119">
        <f t="shared" si="1"/>
        <v>44.774980127604216</v>
      </c>
      <c r="G41" s="270">
        <v>5373205</v>
      </c>
      <c r="H41" s="270">
        <v>6522567</v>
      </c>
      <c r="I41" s="270">
        <v>13635486</v>
      </c>
      <c r="J41" s="119">
        <f t="shared" si="2"/>
        <v>30.060263885980092</v>
      </c>
      <c r="K41" s="169"/>
      <c r="L41" s="119">
        <f t="shared" si="3"/>
        <v>88.913859545943623</v>
      </c>
      <c r="M41" s="118">
        <f t="shared" si="4"/>
        <v>27793401</v>
      </c>
      <c r="N41" s="270">
        <v>8564732</v>
      </c>
      <c r="O41" s="123">
        <f t="shared" si="5"/>
        <v>30.815703339076784</v>
      </c>
      <c r="P41" s="270">
        <v>335736</v>
      </c>
      <c r="Q41" s="123">
        <f t="shared" si="6"/>
        <v>1.2079701940759247</v>
      </c>
      <c r="R41" s="270">
        <v>469209</v>
      </c>
      <c r="S41" s="123">
        <f t="shared" si="7"/>
        <v>1.6882028939171567</v>
      </c>
      <c r="T41" s="270">
        <v>1144071</v>
      </c>
      <c r="U41" s="118">
        <v>453605</v>
      </c>
      <c r="V41" s="118">
        <v>453605</v>
      </c>
      <c r="W41" s="118">
        <v>453605</v>
      </c>
    </row>
    <row r="42" spans="1:23" x14ac:dyDescent="0.25">
      <c r="A42" s="114">
        <v>36</v>
      </c>
      <c r="B42" s="114" t="s">
        <v>75</v>
      </c>
      <c r="C42" s="269">
        <v>1507595</v>
      </c>
      <c r="D42" s="116">
        <f t="shared" si="0"/>
        <v>66.557547128162113</v>
      </c>
      <c r="F42" s="116">
        <f t="shared" si="1"/>
        <v>95.479743262109068</v>
      </c>
      <c r="G42" s="269">
        <v>412782</v>
      </c>
      <c r="H42" s="269">
        <v>855781</v>
      </c>
      <c r="I42" s="269">
        <v>886661</v>
      </c>
      <c r="J42" s="116">
        <f t="shared" si="2"/>
        <v>39.144452783541567</v>
      </c>
      <c r="L42" s="116">
        <f t="shared" si="3"/>
        <v>115.78356031737671</v>
      </c>
      <c r="M42" s="115">
        <f t="shared" si="4"/>
        <v>2394256</v>
      </c>
      <c r="N42" s="269">
        <v>1300295</v>
      </c>
      <c r="O42" s="243">
        <f t="shared" si="5"/>
        <v>54.308937724286785</v>
      </c>
      <c r="P42" s="269">
        <v>0</v>
      </c>
      <c r="Q42" s="243">
        <f t="shared" si="6"/>
        <v>0</v>
      </c>
      <c r="R42" s="269">
        <v>0</v>
      </c>
      <c r="S42" s="243">
        <f t="shared" si="7"/>
        <v>0</v>
      </c>
      <c r="T42" s="269">
        <v>41009</v>
      </c>
      <c r="U42" s="115">
        <v>22651</v>
      </c>
      <c r="V42" s="115">
        <v>22651</v>
      </c>
      <c r="W42" s="115">
        <v>22651</v>
      </c>
    </row>
    <row r="43" spans="1:23" x14ac:dyDescent="0.25">
      <c r="A43" s="117">
        <v>37</v>
      </c>
      <c r="B43" s="117" t="s">
        <v>77</v>
      </c>
      <c r="C43" s="270">
        <v>658537</v>
      </c>
      <c r="D43" s="119">
        <f t="shared" si="0"/>
        <v>42.011929824561406</v>
      </c>
      <c r="E43" s="169"/>
      <c r="F43" s="119">
        <f t="shared" si="1"/>
        <v>60.267970300509951</v>
      </c>
      <c r="G43" s="270">
        <v>0</v>
      </c>
      <c r="H43" s="270">
        <v>0</v>
      </c>
      <c r="I43" s="270">
        <v>0</v>
      </c>
      <c r="J43" s="119">
        <f t="shared" si="2"/>
        <v>0</v>
      </c>
      <c r="K43" s="169"/>
      <c r="L43" s="119">
        <f t="shared" si="3"/>
        <v>0</v>
      </c>
      <c r="M43" s="118">
        <f t="shared" si="4"/>
        <v>658537</v>
      </c>
      <c r="N43" s="270">
        <v>0</v>
      </c>
      <c r="O43" s="123">
        <f t="shared" si="5"/>
        <v>0</v>
      </c>
      <c r="P43" s="270">
        <v>0</v>
      </c>
      <c r="Q43" s="123">
        <f t="shared" si="6"/>
        <v>0</v>
      </c>
      <c r="R43" s="270">
        <v>0</v>
      </c>
      <c r="S43" s="123">
        <f t="shared" si="7"/>
        <v>0</v>
      </c>
      <c r="T43" s="270">
        <v>0</v>
      </c>
      <c r="U43" s="118">
        <v>15675</v>
      </c>
      <c r="V43" s="118">
        <v>15675</v>
      </c>
      <c r="W43" s="118">
        <v>0</v>
      </c>
    </row>
    <row r="44" spans="1:23" x14ac:dyDescent="0.25">
      <c r="A44" s="114">
        <v>38</v>
      </c>
      <c r="B44" s="114" t="s">
        <v>79</v>
      </c>
      <c r="C44" s="271">
        <v>3447753</v>
      </c>
      <c r="D44" s="116">
        <f t="shared" si="0"/>
        <v>119.98861975360201</v>
      </c>
      <c r="F44" s="116">
        <f t="shared" si="1"/>
        <v>172.12897864743022</v>
      </c>
      <c r="G44" s="271">
        <v>874331</v>
      </c>
      <c r="H44" s="271">
        <v>1871364</v>
      </c>
      <c r="I44" s="271">
        <v>2022450</v>
      </c>
      <c r="J44" s="116">
        <f t="shared" si="2"/>
        <v>70.385257882647736</v>
      </c>
      <c r="L44" s="116">
        <f t="shared" si="3"/>
        <v>208.18928793241756</v>
      </c>
      <c r="M44" s="121">
        <f t="shared" si="4"/>
        <v>5470203</v>
      </c>
      <c r="N44" s="271">
        <v>2152949</v>
      </c>
      <c r="O44" s="243">
        <f t="shared" si="5"/>
        <v>39.357753268023146</v>
      </c>
      <c r="P44" s="271">
        <v>99982</v>
      </c>
      <c r="Q44" s="243">
        <f t="shared" si="6"/>
        <v>1.8277566664344997</v>
      </c>
      <c r="R44" s="271">
        <v>0</v>
      </c>
      <c r="S44" s="243">
        <f t="shared" si="7"/>
        <v>0</v>
      </c>
      <c r="T44" s="271">
        <v>172845</v>
      </c>
      <c r="U44" s="121">
        <v>28734</v>
      </c>
      <c r="V44" s="121">
        <v>28734</v>
      </c>
      <c r="W44" s="121">
        <v>28734</v>
      </c>
    </row>
    <row r="45" spans="1:23" ht="13.5" thickBot="1" x14ac:dyDescent="0.3">
      <c r="A45" s="129">
        <f>A44</f>
        <v>38</v>
      </c>
      <c r="B45" s="136" t="s">
        <v>247</v>
      </c>
      <c r="C45" s="131">
        <f>SUM(C7:C44)</f>
        <v>175957771</v>
      </c>
      <c r="D45" s="247">
        <f>IF(C45=0,0,IF(ISNONTEXT(E45),C45/$U45,C45/V45))</f>
        <v>69.708552677450839</v>
      </c>
      <c r="E45" s="170"/>
      <c r="F45" s="248">
        <f t="shared" si="1"/>
        <v>100</v>
      </c>
      <c r="G45" s="131">
        <f>SUM(G7:G44)</f>
        <v>41273264</v>
      </c>
      <c r="H45" s="131">
        <f>SUM(H7:H44)</f>
        <v>86025542</v>
      </c>
      <c r="I45" s="131">
        <f>SUM(I7:I44)</f>
        <v>85338639</v>
      </c>
      <c r="J45" s="247">
        <f>IF(I45=0,0,IF(ISNONTEXT(K45),I45/$U45,I45/W45))</f>
        <v>33.808299447902534</v>
      </c>
      <c r="K45" s="170"/>
      <c r="L45" s="248">
        <f>IF($G$45,J45/$G$45*100,0)</f>
        <v>8.1913316688262243E-5</v>
      </c>
      <c r="M45" s="131">
        <f t="shared" si="4"/>
        <v>261296410</v>
      </c>
      <c r="N45" s="131">
        <f>SUM(N7:N44)</f>
        <v>83990170</v>
      </c>
      <c r="O45" s="248">
        <f t="shared" si="5"/>
        <v>32.143637182003381</v>
      </c>
      <c r="P45" s="131">
        <f>SUM(P7:P44)</f>
        <v>6174306</v>
      </c>
      <c r="Q45" s="248">
        <f t="shared" si="6"/>
        <v>2.3629509490773333</v>
      </c>
      <c r="R45" s="131">
        <f>SUM(R7:R44)</f>
        <v>1552471</v>
      </c>
      <c r="S45" s="248">
        <f t="shared" si="7"/>
        <v>0.59414172586603853</v>
      </c>
      <c r="T45" s="131">
        <f>SUM(T7:T44)</f>
        <v>7404491</v>
      </c>
      <c r="U45" s="132">
        <f>SUM(U7:U44)</f>
        <v>2524192</v>
      </c>
      <c r="V45" s="132">
        <f>SUM(V7:V44)</f>
        <v>2524192</v>
      </c>
      <c r="W45" s="132">
        <f>SUM(W7:W44)</f>
        <v>2481716</v>
      </c>
    </row>
    <row r="46" spans="1:23" customFormat="1" x14ac:dyDescent="0.3">
      <c r="E46" s="180"/>
      <c r="K46" s="180"/>
    </row>
    <row r="47" spans="1:23" customFormat="1" x14ac:dyDescent="0.3">
      <c r="A47" s="70"/>
      <c r="E47" s="180"/>
      <c r="K47" s="180"/>
    </row>
    <row r="48" spans="1:23" s="317" customFormat="1" ht="15.5" x14ac:dyDescent="0.35">
      <c r="A48" s="311" t="s">
        <v>547</v>
      </c>
      <c r="B48" s="311"/>
      <c r="C48" s="311"/>
      <c r="D48" s="311"/>
      <c r="E48" s="311"/>
      <c r="F48" s="311"/>
      <c r="G48" s="311"/>
      <c r="H48" s="311"/>
      <c r="I48" s="311"/>
      <c r="J48" s="311"/>
      <c r="K48" s="311"/>
      <c r="L48" s="311"/>
      <c r="M48" s="311"/>
      <c r="N48" s="311"/>
      <c r="O48" s="311"/>
      <c r="P48" s="311"/>
      <c r="Q48" s="311"/>
      <c r="R48" s="311"/>
      <c r="S48" s="311"/>
      <c r="T48" s="311"/>
    </row>
    <row r="49" spans="1:23" s="317" customFormat="1" ht="15.5" x14ac:dyDescent="0.35">
      <c r="A49" s="313" t="s">
        <v>412</v>
      </c>
      <c r="B49" s="313"/>
      <c r="C49" s="313"/>
      <c r="D49" s="313"/>
      <c r="E49" s="313"/>
      <c r="F49" s="313"/>
      <c r="G49" s="313"/>
      <c r="H49" s="313"/>
      <c r="I49" s="313"/>
      <c r="J49" s="313"/>
      <c r="K49" s="313"/>
      <c r="L49" s="313"/>
      <c r="M49" s="313"/>
      <c r="N49" s="313"/>
      <c r="O49" s="313"/>
      <c r="P49" s="313"/>
      <c r="Q49" s="313"/>
      <c r="R49" s="313"/>
      <c r="S49" s="313"/>
      <c r="T49" s="313"/>
    </row>
    <row r="50" spans="1:23" s="317" customFormat="1" ht="15.5" x14ac:dyDescent="0.35">
      <c r="A50" s="313" t="s">
        <v>531</v>
      </c>
      <c r="B50" s="313"/>
      <c r="C50" s="313"/>
      <c r="D50" s="313"/>
      <c r="E50" s="313"/>
      <c r="F50" s="313"/>
      <c r="G50" s="313"/>
      <c r="H50" s="313"/>
      <c r="I50" s="313"/>
      <c r="J50" s="313"/>
      <c r="K50" s="313"/>
      <c r="L50" s="313"/>
      <c r="M50" s="313"/>
      <c r="N50" s="313"/>
      <c r="O50" s="313"/>
      <c r="P50" s="313"/>
      <c r="Q50" s="313"/>
      <c r="R50" s="313"/>
      <c r="S50" s="313"/>
      <c r="T50" s="313"/>
    </row>
    <row r="51" spans="1:23" customFormat="1" ht="13.5" thickBot="1" x14ac:dyDescent="0.35">
      <c r="E51" s="180"/>
      <c r="K51" s="180"/>
    </row>
    <row r="52" spans="1:23" customFormat="1" ht="32.25" customHeight="1" x14ac:dyDescent="0.3">
      <c r="E52" s="180"/>
      <c r="G52" s="430" t="s">
        <v>414</v>
      </c>
      <c r="H52" s="432"/>
      <c r="K52" s="180"/>
      <c r="N52" s="436" t="s">
        <v>337</v>
      </c>
      <c r="O52" s="437"/>
      <c r="P52" s="437"/>
      <c r="Q52" s="437"/>
      <c r="R52" s="437"/>
      <c r="S52" s="437"/>
      <c r="T52" s="438"/>
    </row>
    <row r="53" spans="1:23" ht="38.25" customHeight="1" thickBot="1" x14ac:dyDescent="0.4">
      <c r="A53" s="141" t="s">
        <v>0</v>
      </c>
      <c r="B53" s="214" t="s">
        <v>332</v>
      </c>
      <c r="C53" s="142" t="s">
        <v>382</v>
      </c>
      <c r="D53" s="142" t="s">
        <v>348</v>
      </c>
      <c r="E53" s="216"/>
      <c r="F53" s="142" t="s">
        <v>349</v>
      </c>
      <c r="G53" s="265" t="s">
        <v>413</v>
      </c>
      <c r="H53" s="267" t="s">
        <v>381</v>
      </c>
      <c r="I53" s="142" t="s">
        <v>383</v>
      </c>
      <c r="J53" s="142" t="s">
        <v>348</v>
      </c>
      <c r="K53" s="216"/>
      <c r="L53" s="142" t="s">
        <v>349</v>
      </c>
      <c r="M53" s="142" t="s">
        <v>247</v>
      </c>
      <c r="N53" s="265" t="s">
        <v>340</v>
      </c>
      <c r="O53" s="266" t="s">
        <v>350</v>
      </c>
      <c r="P53" s="266" t="s">
        <v>354</v>
      </c>
      <c r="Q53" s="266" t="s">
        <v>350</v>
      </c>
      <c r="R53" s="266" t="s">
        <v>355</v>
      </c>
      <c r="S53" s="266" t="s">
        <v>350</v>
      </c>
      <c r="T53" s="267" t="s">
        <v>344</v>
      </c>
      <c r="U53" s="212" t="s">
        <v>345</v>
      </c>
      <c r="V53" s="212" t="s">
        <v>345</v>
      </c>
      <c r="W53" s="212" t="s">
        <v>345</v>
      </c>
    </row>
    <row r="54" spans="1:23" x14ac:dyDescent="0.25">
      <c r="A54" s="117">
        <v>1</v>
      </c>
      <c r="B54" s="117" t="s">
        <v>81</v>
      </c>
      <c r="C54" s="257">
        <v>1836080</v>
      </c>
      <c r="D54" s="119">
        <f t="shared" ref="D54:D85" si="8">IFERROR(C54/$U54,0)</f>
        <v>55.243711637982912</v>
      </c>
      <c r="E54" s="169"/>
      <c r="F54" s="119">
        <f>IF(D$150,D54/D$150*100,0)</f>
        <v>93.774669885170439</v>
      </c>
      <c r="G54" s="257">
        <v>669332</v>
      </c>
      <c r="H54" s="257">
        <v>572228</v>
      </c>
      <c r="I54" s="257">
        <v>617643</v>
      </c>
      <c r="J54" s="119">
        <f t="shared" ref="J54:J85" si="9">IFERROR(I54/$U54,0)</f>
        <v>18.583553977614635</v>
      </c>
      <c r="K54" s="169"/>
      <c r="L54" s="123">
        <f>IF(J$150,J54/J$150*100,0)</f>
        <v>82.062730563407555</v>
      </c>
      <c r="M54" s="257">
        <f t="shared" ref="M54:M85" si="10">(C54+I54)</f>
        <v>2453723</v>
      </c>
      <c r="N54" s="257">
        <v>1121123</v>
      </c>
      <c r="O54" s="119">
        <f t="shared" ref="O54:O85" si="11">IF($M54,N54/$M54*100,0)</f>
        <v>45.690691247545054</v>
      </c>
      <c r="P54" s="257">
        <v>0</v>
      </c>
      <c r="Q54" s="119">
        <f t="shared" ref="Q54:Q85" si="12">IF($M54,P54/$M54*100,0)</f>
        <v>0</v>
      </c>
      <c r="R54" s="257">
        <v>0</v>
      </c>
      <c r="S54" s="119">
        <f t="shared" ref="S54:S85" si="13">IF($M54,R54/$M54*100,0)</f>
        <v>0</v>
      </c>
      <c r="T54" s="257">
        <v>164448</v>
      </c>
      <c r="U54" s="258">
        <v>33236</v>
      </c>
      <c r="V54" s="258">
        <v>33236</v>
      </c>
      <c r="W54" s="258">
        <v>33236</v>
      </c>
    </row>
    <row r="55" spans="1:23" x14ac:dyDescent="0.25">
      <c r="A55" s="114">
        <v>2</v>
      </c>
      <c r="B55" s="114" t="s">
        <v>82</v>
      </c>
      <c r="C55" s="269">
        <v>5260071</v>
      </c>
      <c r="D55" s="116">
        <f t="shared" si="8"/>
        <v>45.287658849054651</v>
      </c>
      <c r="F55" s="116">
        <f>IF(D$150,D55/D$150*100,0)</f>
        <v>76.874546125217236</v>
      </c>
      <c r="G55" s="269">
        <v>1367207</v>
      </c>
      <c r="H55" s="269">
        <v>4076757</v>
      </c>
      <c r="I55" s="269">
        <v>2644493</v>
      </c>
      <c r="J55" s="116">
        <f t="shared" si="9"/>
        <v>22.768304232530909</v>
      </c>
      <c r="L55" s="243">
        <f>IF(J$150,J55/J$150*100,0)</f>
        <v>100.54208241709563</v>
      </c>
      <c r="M55" s="115">
        <f t="shared" si="10"/>
        <v>7904564</v>
      </c>
      <c r="N55" s="269">
        <v>1789750</v>
      </c>
      <c r="O55" s="116">
        <f t="shared" si="11"/>
        <v>22.641982530598778</v>
      </c>
      <c r="P55" s="269">
        <v>0</v>
      </c>
      <c r="Q55" s="116">
        <f t="shared" si="12"/>
        <v>0</v>
      </c>
      <c r="R55" s="269">
        <v>0</v>
      </c>
      <c r="S55" s="116">
        <f t="shared" si="13"/>
        <v>0</v>
      </c>
      <c r="T55" s="269">
        <v>172994</v>
      </c>
      <c r="U55" s="115">
        <v>116148</v>
      </c>
      <c r="V55" s="115">
        <v>116148</v>
      </c>
      <c r="W55" s="115">
        <v>116148</v>
      </c>
    </row>
    <row r="56" spans="1:23" x14ac:dyDescent="0.25">
      <c r="A56" s="117">
        <v>3</v>
      </c>
      <c r="B56" s="117" t="s">
        <v>248</v>
      </c>
      <c r="C56" s="270">
        <v>1188459</v>
      </c>
      <c r="D56" s="119">
        <f t="shared" si="8"/>
        <v>79.532824733989159</v>
      </c>
      <c r="E56" s="169"/>
      <c r="F56" s="119">
        <f>IF(D$150,D56/D$150*100,0)</f>
        <v>135.00476639475247</v>
      </c>
      <c r="G56" s="270">
        <v>631888</v>
      </c>
      <c r="H56" s="270">
        <v>449657</v>
      </c>
      <c r="I56" s="270">
        <v>918873</v>
      </c>
      <c r="J56" s="119">
        <f t="shared" si="9"/>
        <v>61.491869102589838</v>
      </c>
      <c r="K56" s="169"/>
      <c r="L56" s="123">
        <f>IF(J$150,J56/J$150*100,0)</f>
        <v>271.54066935122813</v>
      </c>
      <c r="M56" s="118">
        <f t="shared" si="10"/>
        <v>2107332</v>
      </c>
      <c r="N56" s="270">
        <v>1094884</v>
      </c>
      <c r="O56" s="119">
        <f t="shared" si="11"/>
        <v>51.955932904734517</v>
      </c>
      <c r="P56" s="270">
        <v>0</v>
      </c>
      <c r="Q56" s="119">
        <f t="shared" si="12"/>
        <v>0</v>
      </c>
      <c r="R56" s="270">
        <v>0</v>
      </c>
      <c r="S56" s="119">
        <f t="shared" si="13"/>
        <v>0</v>
      </c>
      <c r="T56" s="270">
        <v>106544</v>
      </c>
      <c r="U56" s="118">
        <v>14943</v>
      </c>
      <c r="V56" s="118">
        <v>14943</v>
      </c>
      <c r="W56" s="118">
        <v>14943</v>
      </c>
    </row>
    <row r="57" spans="1:23" x14ac:dyDescent="0.25">
      <c r="A57" s="114">
        <v>4</v>
      </c>
      <c r="B57" s="114" t="s">
        <v>84</v>
      </c>
      <c r="C57" s="269">
        <v>623069</v>
      </c>
      <c r="D57" s="116">
        <f t="shared" si="8"/>
        <v>46.108858136609193</v>
      </c>
      <c r="F57" s="116">
        <f>IF(D$150,D57/D$150*100,0)</f>
        <v>78.268509163128272</v>
      </c>
      <c r="G57" s="269">
        <v>509557</v>
      </c>
      <c r="H57" s="269">
        <v>0</v>
      </c>
      <c r="I57" s="269">
        <v>364690</v>
      </c>
      <c r="J57" s="116">
        <f t="shared" si="9"/>
        <v>26.988085547250794</v>
      </c>
      <c r="L57" s="243">
        <f>IF(J$150,J57/J$150*100,0)</f>
        <v>119.17612720118211</v>
      </c>
      <c r="M57" s="115">
        <f t="shared" si="10"/>
        <v>987759</v>
      </c>
      <c r="N57" s="269">
        <v>534759</v>
      </c>
      <c r="O57" s="116">
        <f t="shared" si="11"/>
        <v>54.138610733994831</v>
      </c>
      <c r="P57" s="269">
        <v>0</v>
      </c>
      <c r="Q57" s="116">
        <f t="shared" si="12"/>
        <v>0</v>
      </c>
      <c r="R57" s="269">
        <v>375000</v>
      </c>
      <c r="S57" s="116">
        <f t="shared" si="13"/>
        <v>37.964726213580441</v>
      </c>
      <c r="T57" s="269">
        <v>43943</v>
      </c>
      <c r="U57" s="115">
        <v>13513</v>
      </c>
      <c r="V57" s="115">
        <v>13513</v>
      </c>
      <c r="W57" s="115">
        <v>13513</v>
      </c>
    </row>
    <row r="58" spans="1:23" x14ac:dyDescent="0.25">
      <c r="A58" s="117">
        <v>5</v>
      </c>
      <c r="B58" s="117" t="s">
        <v>85</v>
      </c>
      <c r="C58" s="270">
        <v>1476212</v>
      </c>
      <c r="D58" s="119">
        <f t="shared" si="8"/>
        <v>47.279633603433368</v>
      </c>
      <c r="E58" s="169"/>
      <c r="F58" s="119">
        <f>IF(D$150,D58/D$150*100,0)</f>
        <v>80.255868079751252</v>
      </c>
      <c r="G58" s="270">
        <v>873029</v>
      </c>
      <c r="H58" s="270">
        <v>534993</v>
      </c>
      <c r="I58" s="270">
        <v>1263324</v>
      </c>
      <c r="J58" s="119">
        <f t="shared" si="9"/>
        <v>40.461326586170451</v>
      </c>
      <c r="K58" s="169"/>
      <c r="L58" s="123">
        <f>IF(J$150,J58/J$150*100,0)</f>
        <v>178.67233285294029</v>
      </c>
      <c r="M58" s="118">
        <f t="shared" si="10"/>
        <v>2739536</v>
      </c>
      <c r="N58" s="270">
        <v>1254025</v>
      </c>
      <c r="O58" s="123">
        <f t="shared" si="11"/>
        <v>45.775087460066231</v>
      </c>
      <c r="P58" s="270">
        <v>28946</v>
      </c>
      <c r="Q58" s="123">
        <f t="shared" si="12"/>
        <v>1.0566022859345525</v>
      </c>
      <c r="R58" s="270">
        <v>0</v>
      </c>
      <c r="S58" s="123">
        <f t="shared" si="13"/>
        <v>0</v>
      </c>
      <c r="T58" s="270">
        <v>208559</v>
      </c>
      <c r="U58" s="118">
        <v>31223</v>
      </c>
      <c r="V58" s="118">
        <v>31223</v>
      </c>
      <c r="W58" s="118">
        <v>31223</v>
      </c>
    </row>
    <row r="59" spans="1:23" x14ac:dyDescent="0.25">
      <c r="A59" s="114">
        <v>6</v>
      </c>
      <c r="B59" s="114" t="s">
        <v>86</v>
      </c>
      <c r="C59" s="269">
        <v>935968</v>
      </c>
      <c r="D59" s="116">
        <f t="shared" si="8"/>
        <v>55.95217599234816</v>
      </c>
      <c r="F59" s="116">
        <f>IF(D$150,D59/D$150*100,0)</f>
        <v>94.977268497504326</v>
      </c>
      <c r="G59" s="269">
        <v>414809</v>
      </c>
      <c r="H59" s="269">
        <v>334326</v>
      </c>
      <c r="I59" s="269">
        <v>557371</v>
      </c>
      <c r="J59" s="116">
        <f t="shared" si="9"/>
        <v>33.319643711142994</v>
      </c>
      <c r="L59" s="243">
        <f>IF(J$150,J59/J$150*100,0)</f>
        <v>147.13552357261409</v>
      </c>
      <c r="M59" s="115">
        <f t="shared" si="10"/>
        <v>1493339</v>
      </c>
      <c r="N59" s="269">
        <v>773381</v>
      </c>
      <c r="O59" s="243">
        <f t="shared" si="11"/>
        <v>51.788709730342539</v>
      </c>
      <c r="P59" s="269">
        <v>0</v>
      </c>
      <c r="Q59" s="243">
        <f t="shared" si="12"/>
        <v>0</v>
      </c>
      <c r="R59" s="269">
        <v>0</v>
      </c>
      <c r="S59" s="243">
        <f t="shared" si="13"/>
        <v>0</v>
      </c>
      <c r="T59" s="269">
        <v>69597</v>
      </c>
      <c r="U59" s="115">
        <v>16728</v>
      </c>
      <c r="V59" s="115">
        <v>16728</v>
      </c>
      <c r="W59" s="115">
        <v>16728</v>
      </c>
    </row>
    <row r="60" spans="1:23" x14ac:dyDescent="0.25">
      <c r="A60" s="117">
        <v>7</v>
      </c>
      <c r="B60" s="117" t="s">
        <v>87</v>
      </c>
      <c r="C60" s="270">
        <v>17425554</v>
      </c>
      <c r="D60" s="119">
        <f t="shared" si="8"/>
        <v>71.864177928810335</v>
      </c>
      <c r="E60" s="169"/>
      <c r="F60" s="119">
        <f>IF(D$150,D60/D$150*100,0)</f>
        <v>121.98745091576906</v>
      </c>
      <c r="G60" s="270">
        <v>7378126</v>
      </c>
      <c r="H60" s="270">
        <v>9054448</v>
      </c>
      <c r="I60" s="270">
        <v>7056795</v>
      </c>
      <c r="J60" s="119">
        <f t="shared" si="9"/>
        <v>29.102705801327126</v>
      </c>
      <c r="K60" s="169"/>
      <c r="L60" s="123">
        <f>IF(J$150,J60/J$150*100,0)</f>
        <v>128.51403492126744</v>
      </c>
      <c r="M60" s="118">
        <f t="shared" si="10"/>
        <v>24482349</v>
      </c>
      <c r="N60" s="270">
        <v>5909243</v>
      </c>
      <c r="O60" s="123">
        <f t="shared" si="11"/>
        <v>24.13674847948618</v>
      </c>
      <c r="P60" s="270">
        <v>0</v>
      </c>
      <c r="Q60" s="123">
        <f t="shared" si="12"/>
        <v>0</v>
      </c>
      <c r="R60" s="270">
        <v>0</v>
      </c>
      <c r="S60" s="123">
        <f t="shared" si="13"/>
        <v>0</v>
      </c>
      <c r="T60" s="270">
        <v>620345</v>
      </c>
      <c r="U60" s="118">
        <v>242479</v>
      </c>
      <c r="V60" s="118">
        <v>242479</v>
      </c>
      <c r="W60" s="118">
        <v>242479</v>
      </c>
    </row>
    <row r="61" spans="1:23" x14ac:dyDescent="0.25">
      <c r="A61" s="114">
        <v>8</v>
      </c>
      <c r="B61" s="114" t="s">
        <v>88</v>
      </c>
      <c r="C61" s="269">
        <v>1571930</v>
      </c>
      <c r="D61" s="116">
        <f t="shared" si="8"/>
        <v>20.175452106837113</v>
      </c>
      <c r="F61" s="116">
        <f>IF(D$150,D61/D$150*100,0)</f>
        <v>34.247270956390729</v>
      </c>
      <c r="G61" s="269">
        <v>1169792</v>
      </c>
      <c r="H61" s="269">
        <v>227026</v>
      </c>
      <c r="I61" s="269">
        <v>1884692</v>
      </c>
      <c r="J61" s="116">
        <f t="shared" si="9"/>
        <v>24.189698766572974</v>
      </c>
      <c r="L61" s="243">
        <f>IF(J$150,J61/J$150*100,0)</f>
        <v>106.81878905845714</v>
      </c>
      <c r="M61" s="115">
        <f t="shared" si="10"/>
        <v>3456622</v>
      </c>
      <c r="N61" s="269">
        <v>1794162</v>
      </c>
      <c r="O61" s="243">
        <f t="shared" si="11"/>
        <v>51.905068011486357</v>
      </c>
      <c r="P61" s="269">
        <v>267852</v>
      </c>
      <c r="Q61" s="243">
        <f t="shared" si="12"/>
        <v>7.7489525901299015</v>
      </c>
      <c r="R61" s="269">
        <v>0</v>
      </c>
      <c r="S61" s="243">
        <f t="shared" si="13"/>
        <v>0</v>
      </c>
      <c r="T61" s="269">
        <v>297010</v>
      </c>
      <c r="U61" s="115">
        <v>77913</v>
      </c>
      <c r="V61" s="115">
        <v>77913</v>
      </c>
      <c r="W61" s="115">
        <v>77913</v>
      </c>
    </row>
    <row r="62" spans="1:23" x14ac:dyDescent="0.25">
      <c r="A62" s="117">
        <v>9</v>
      </c>
      <c r="B62" s="117" t="s">
        <v>89</v>
      </c>
      <c r="C62" s="270">
        <v>598217</v>
      </c>
      <c r="D62" s="119">
        <f t="shared" si="8"/>
        <v>141.42245862884161</v>
      </c>
      <c r="E62" s="169"/>
      <c r="F62" s="119">
        <f>IF(D$150,D62/D$150*100,0)</f>
        <v>240.0607051744617</v>
      </c>
      <c r="G62" s="270">
        <v>389336</v>
      </c>
      <c r="H62" s="270">
        <v>174595</v>
      </c>
      <c r="I62" s="270">
        <v>151023</v>
      </c>
      <c r="J62" s="119">
        <f t="shared" si="9"/>
        <v>35.702836879432624</v>
      </c>
      <c r="K62" s="169"/>
      <c r="L62" s="123">
        <f>IF(J$150,J62/J$150*100,0)</f>
        <v>157.65941685403305</v>
      </c>
      <c r="M62" s="118">
        <f t="shared" si="10"/>
        <v>749240</v>
      </c>
      <c r="N62" s="270">
        <v>465311</v>
      </c>
      <c r="O62" s="123">
        <f t="shared" si="11"/>
        <v>62.104399124446111</v>
      </c>
      <c r="P62" s="270">
        <v>0</v>
      </c>
      <c r="Q62" s="123">
        <f t="shared" si="12"/>
        <v>0</v>
      </c>
      <c r="R62" s="270">
        <v>0</v>
      </c>
      <c r="S62" s="123">
        <f t="shared" si="13"/>
        <v>0</v>
      </c>
      <c r="T62" s="270">
        <v>50857</v>
      </c>
      <c r="U62" s="118">
        <v>4230</v>
      </c>
      <c r="V62" s="118">
        <v>4230</v>
      </c>
      <c r="W62" s="118">
        <v>4230</v>
      </c>
    </row>
    <row r="63" spans="1:23" x14ac:dyDescent="0.25">
      <c r="A63" s="114">
        <v>10</v>
      </c>
      <c r="B63" s="114" t="s">
        <v>90</v>
      </c>
      <c r="C63" s="269">
        <v>3207871</v>
      </c>
      <c r="D63" s="116">
        <f t="shared" si="8"/>
        <v>39.721529488973367</v>
      </c>
      <c r="F63" s="116">
        <f>IF(D$150,D63/D$150*100,0)</f>
        <v>67.42619575549115</v>
      </c>
      <c r="G63" s="269">
        <v>1331222</v>
      </c>
      <c r="H63" s="269">
        <v>1683529</v>
      </c>
      <c r="I63" s="269">
        <v>1245793</v>
      </c>
      <c r="J63" s="116">
        <f t="shared" si="9"/>
        <v>15.42605777684221</v>
      </c>
      <c r="L63" s="243">
        <f>IF(J$150,J63/J$150*100,0)</f>
        <v>68.119608580868999</v>
      </c>
      <c r="M63" s="115">
        <f t="shared" si="10"/>
        <v>4453664</v>
      </c>
      <c r="N63" s="269">
        <v>1815777</v>
      </c>
      <c r="O63" s="243">
        <f t="shared" si="11"/>
        <v>40.770408364887878</v>
      </c>
      <c r="P63" s="269">
        <v>0</v>
      </c>
      <c r="Q63" s="243">
        <f t="shared" si="12"/>
        <v>0</v>
      </c>
      <c r="R63" s="269">
        <v>0</v>
      </c>
      <c r="S63" s="243">
        <f t="shared" si="13"/>
        <v>0</v>
      </c>
      <c r="T63" s="269">
        <v>170180</v>
      </c>
      <c r="U63" s="115">
        <v>80759</v>
      </c>
      <c r="V63" s="115">
        <v>80759</v>
      </c>
      <c r="W63" s="115">
        <v>80759</v>
      </c>
    </row>
    <row r="64" spans="1:23" x14ac:dyDescent="0.25">
      <c r="A64" s="117">
        <v>11</v>
      </c>
      <c r="B64" s="117" t="s">
        <v>249</v>
      </c>
      <c r="C64" s="270">
        <v>636621</v>
      </c>
      <c r="D64" s="119">
        <f t="shared" si="8"/>
        <v>102.40003216985684</v>
      </c>
      <c r="E64" s="169"/>
      <c r="F64" s="119">
        <f>IF(D$150,D64/D$150*100,0)</f>
        <v>173.82121744254638</v>
      </c>
      <c r="G64" s="270">
        <v>274895</v>
      </c>
      <c r="H64" s="270">
        <v>284257</v>
      </c>
      <c r="I64" s="270">
        <v>258504</v>
      </c>
      <c r="J64" s="119">
        <f t="shared" si="9"/>
        <v>41.580183368184009</v>
      </c>
      <c r="K64" s="169"/>
      <c r="L64" s="123">
        <f>IF(J$150,J64/J$150*100,0)</f>
        <v>183.61306931013357</v>
      </c>
      <c r="M64" s="118">
        <f t="shared" si="10"/>
        <v>895125</v>
      </c>
      <c r="N64" s="270">
        <v>554600</v>
      </c>
      <c r="O64" s="123">
        <f t="shared" si="11"/>
        <v>61.957827119117439</v>
      </c>
      <c r="P64" s="270">
        <v>46859</v>
      </c>
      <c r="Q64" s="123">
        <f t="shared" si="12"/>
        <v>5.2349113252339059</v>
      </c>
      <c r="R64" s="270">
        <v>0</v>
      </c>
      <c r="S64" s="123">
        <f t="shared" si="13"/>
        <v>0</v>
      </c>
      <c r="T64" s="270">
        <v>1288</v>
      </c>
      <c r="U64" s="118">
        <v>6217</v>
      </c>
      <c r="V64" s="118">
        <v>6217</v>
      </c>
      <c r="W64" s="118">
        <v>6217</v>
      </c>
    </row>
    <row r="65" spans="1:23" x14ac:dyDescent="0.25">
      <c r="A65" s="114">
        <v>12</v>
      </c>
      <c r="B65" s="114" t="s">
        <v>92</v>
      </c>
      <c r="C65" s="269">
        <v>2734346</v>
      </c>
      <c r="D65" s="116">
        <f t="shared" si="8"/>
        <v>81.705193330544432</v>
      </c>
      <c r="F65" s="116">
        <f>IF(D$150,D65/D$150*100,0)</f>
        <v>138.69230189826521</v>
      </c>
      <c r="G65" s="269">
        <v>904406</v>
      </c>
      <c r="H65" s="269">
        <v>1675307</v>
      </c>
      <c r="I65" s="269">
        <v>973875</v>
      </c>
      <c r="J65" s="116">
        <f t="shared" si="9"/>
        <v>29.100430287455925</v>
      </c>
      <c r="L65" s="243">
        <f>IF(J$150,J65/J$150*100,0)</f>
        <v>128.50398652676066</v>
      </c>
      <c r="M65" s="115">
        <f t="shared" si="10"/>
        <v>3708221</v>
      </c>
      <c r="N65" s="269">
        <v>1546080</v>
      </c>
      <c r="O65" s="243">
        <f t="shared" si="11"/>
        <v>41.693307923125403</v>
      </c>
      <c r="P65" s="269">
        <v>0</v>
      </c>
      <c r="Q65" s="243">
        <f t="shared" si="12"/>
        <v>0</v>
      </c>
      <c r="R65" s="269">
        <v>0</v>
      </c>
      <c r="S65" s="243">
        <f t="shared" si="13"/>
        <v>0</v>
      </c>
      <c r="T65" s="269">
        <v>146623</v>
      </c>
      <c r="U65" s="115">
        <v>33466</v>
      </c>
      <c r="V65" s="115">
        <v>33466</v>
      </c>
      <c r="W65" s="115">
        <v>33466</v>
      </c>
    </row>
    <row r="66" spans="1:23" x14ac:dyDescent="0.25">
      <c r="A66" s="117">
        <v>13</v>
      </c>
      <c r="B66" s="117" t="s">
        <v>93</v>
      </c>
      <c r="C66" s="270">
        <v>1587702</v>
      </c>
      <c r="D66" s="119">
        <f t="shared" si="8"/>
        <v>105.44610480175334</v>
      </c>
      <c r="E66" s="169"/>
      <c r="F66" s="119">
        <f>IF(D$150,D66/D$150*100,0)</f>
        <v>178.99184133860538</v>
      </c>
      <c r="G66" s="270">
        <v>642523</v>
      </c>
      <c r="H66" s="270">
        <v>743429</v>
      </c>
      <c r="I66" s="270">
        <v>609477</v>
      </c>
      <c r="J66" s="119">
        <f t="shared" si="9"/>
        <v>40.477983662084078</v>
      </c>
      <c r="K66" s="169"/>
      <c r="L66" s="123">
        <f>IF(J$150,J66/J$150*100,0)</f>
        <v>178.74588848897852</v>
      </c>
      <c r="M66" s="118">
        <f t="shared" si="10"/>
        <v>2197179</v>
      </c>
      <c r="N66" s="270">
        <v>878500</v>
      </c>
      <c r="O66" s="123">
        <f t="shared" si="11"/>
        <v>39.983087404348936</v>
      </c>
      <c r="P66" s="270">
        <v>56969</v>
      </c>
      <c r="Q66" s="123">
        <f t="shared" si="12"/>
        <v>2.592824708410193</v>
      </c>
      <c r="R66" s="270">
        <v>0</v>
      </c>
      <c r="S66" s="123">
        <f t="shared" si="13"/>
        <v>0</v>
      </c>
      <c r="T66" s="270">
        <v>515015</v>
      </c>
      <c r="U66" s="118">
        <v>15057</v>
      </c>
      <c r="V66" s="118">
        <v>15057</v>
      </c>
      <c r="W66" s="118">
        <v>15057</v>
      </c>
    </row>
    <row r="67" spans="1:23" x14ac:dyDescent="0.25">
      <c r="A67" s="114">
        <v>14</v>
      </c>
      <c r="B67" s="114" t="s">
        <v>94</v>
      </c>
      <c r="C67" s="269">
        <v>2133224</v>
      </c>
      <c r="D67" s="116">
        <f t="shared" si="8"/>
        <v>111.15752175498932</v>
      </c>
      <c r="F67" s="116">
        <f>IF(D$150,D67/D$150*100,0)</f>
        <v>188.68681337227349</v>
      </c>
      <c r="G67" s="269">
        <v>620896</v>
      </c>
      <c r="H67" s="269">
        <v>890706</v>
      </c>
      <c r="I67" s="269">
        <v>948645</v>
      </c>
      <c r="J67" s="116">
        <f t="shared" si="9"/>
        <v>49.431764889792092</v>
      </c>
      <c r="L67" s="243">
        <f>IF(J$150,J67/J$150*100,0)</f>
        <v>218.28470529970213</v>
      </c>
      <c r="M67" s="115">
        <f t="shared" si="10"/>
        <v>3081869</v>
      </c>
      <c r="N67" s="269">
        <v>1274456</v>
      </c>
      <c r="O67" s="243">
        <f t="shared" si="11"/>
        <v>41.353347595241715</v>
      </c>
      <c r="P67" s="269">
        <v>0</v>
      </c>
      <c r="Q67" s="243">
        <f t="shared" si="12"/>
        <v>0</v>
      </c>
      <c r="R67" s="269">
        <v>0</v>
      </c>
      <c r="S67" s="243">
        <f t="shared" si="13"/>
        <v>0</v>
      </c>
      <c r="T67" s="269">
        <v>33756</v>
      </c>
      <c r="U67" s="115">
        <v>19191</v>
      </c>
      <c r="V67" s="115">
        <v>19191</v>
      </c>
      <c r="W67" s="115">
        <v>19191</v>
      </c>
    </row>
    <row r="68" spans="1:23" x14ac:dyDescent="0.25">
      <c r="A68" s="117">
        <v>15</v>
      </c>
      <c r="B68" s="117" t="s">
        <v>95</v>
      </c>
      <c r="C68" s="270">
        <v>1072203</v>
      </c>
      <c r="D68" s="119">
        <f t="shared" si="8"/>
        <v>64.307743057638092</v>
      </c>
      <c r="E68" s="169"/>
      <c r="F68" s="119">
        <f>IF(D$150,D68/D$150*100,0)</f>
        <v>109.16061208574072</v>
      </c>
      <c r="G68" s="270">
        <v>530750</v>
      </c>
      <c r="H68" s="270">
        <v>435462</v>
      </c>
      <c r="I68" s="270">
        <v>408809</v>
      </c>
      <c r="J68" s="119">
        <f t="shared" si="9"/>
        <v>24.519222695375756</v>
      </c>
      <c r="K68" s="169"/>
      <c r="L68" s="123">
        <f>IF(J$150,J68/J$150*100,0)</f>
        <v>108.2739269409156</v>
      </c>
      <c r="M68" s="118">
        <f t="shared" si="10"/>
        <v>1481012</v>
      </c>
      <c r="N68" s="270">
        <v>862738</v>
      </c>
      <c r="O68" s="123">
        <f t="shared" si="11"/>
        <v>58.253275462994225</v>
      </c>
      <c r="P68" s="270">
        <v>54364</v>
      </c>
      <c r="Q68" s="123">
        <f t="shared" si="12"/>
        <v>3.6707332553686265</v>
      </c>
      <c r="R68" s="270">
        <v>0</v>
      </c>
      <c r="S68" s="123">
        <f t="shared" si="13"/>
        <v>0</v>
      </c>
      <c r="T68" s="270">
        <v>10432</v>
      </c>
      <c r="U68" s="118">
        <v>16673</v>
      </c>
      <c r="V68" s="118">
        <v>16673</v>
      </c>
      <c r="W68" s="118">
        <v>16673</v>
      </c>
    </row>
    <row r="69" spans="1:23" x14ac:dyDescent="0.25">
      <c r="A69" s="114">
        <v>16</v>
      </c>
      <c r="B69" s="114" t="s">
        <v>96</v>
      </c>
      <c r="C69" s="269">
        <v>2433784</v>
      </c>
      <c r="D69" s="116">
        <f t="shared" si="8"/>
        <v>43.438709216820165</v>
      </c>
      <c r="F69" s="116">
        <f>IF(D$150,D69/D$150*100,0)</f>
        <v>73.736005352770562</v>
      </c>
      <c r="G69" s="269">
        <v>759187</v>
      </c>
      <c r="H69" s="269">
        <v>1080016</v>
      </c>
      <c r="I69" s="269">
        <v>1093297</v>
      </c>
      <c r="J69" s="116">
        <f t="shared" si="9"/>
        <v>19.513404012279576</v>
      </c>
      <c r="L69" s="243">
        <f>IF(J$150,J69/J$150*100,0)</f>
        <v>86.168836045222335</v>
      </c>
      <c r="M69" s="115">
        <f t="shared" si="10"/>
        <v>3527081</v>
      </c>
      <c r="N69" s="269">
        <v>1664618</v>
      </c>
      <c r="O69" s="243">
        <f t="shared" si="11"/>
        <v>47.195343685047206</v>
      </c>
      <c r="P69" s="269">
        <v>0</v>
      </c>
      <c r="Q69" s="243">
        <f t="shared" si="12"/>
        <v>0</v>
      </c>
      <c r="R69" s="269">
        <v>0</v>
      </c>
      <c r="S69" s="243">
        <f t="shared" si="13"/>
        <v>0</v>
      </c>
      <c r="T69" s="269">
        <v>5208</v>
      </c>
      <c r="U69" s="115">
        <v>56028</v>
      </c>
      <c r="V69" s="115">
        <v>56028</v>
      </c>
      <c r="W69" s="115">
        <v>56028</v>
      </c>
    </row>
    <row r="70" spans="1:23" x14ac:dyDescent="0.25">
      <c r="A70" s="117">
        <v>17</v>
      </c>
      <c r="B70" s="117" t="s">
        <v>97</v>
      </c>
      <c r="C70" s="270">
        <v>2270360</v>
      </c>
      <c r="D70" s="119">
        <f t="shared" si="8"/>
        <v>68.66769500650274</v>
      </c>
      <c r="E70" s="169"/>
      <c r="F70" s="119">
        <f>IF(D$150,D70/D$150*100,0)</f>
        <v>116.56150971910829</v>
      </c>
      <c r="G70" s="270">
        <v>733343</v>
      </c>
      <c r="H70" s="270">
        <v>1172987</v>
      </c>
      <c r="I70" s="270">
        <v>627969</v>
      </c>
      <c r="J70" s="119">
        <f t="shared" si="9"/>
        <v>18.993104074040467</v>
      </c>
      <c r="K70" s="169"/>
      <c r="L70" s="123">
        <f>IF(J$150,J70/J$150*100,0)</f>
        <v>83.871254339629004</v>
      </c>
      <c r="M70" s="118">
        <f t="shared" si="10"/>
        <v>2898329</v>
      </c>
      <c r="N70" s="270">
        <v>1158692</v>
      </c>
      <c r="O70" s="123">
        <f t="shared" si="11"/>
        <v>39.9779321119169</v>
      </c>
      <c r="P70" s="270">
        <v>0</v>
      </c>
      <c r="Q70" s="123">
        <f t="shared" si="12"/>
        <v>0</v>
      </c>
      <c r="R70" s="270">
        <v>0</v>
      </c>
      <c r="S70" s="123">
        <f t="shared" si="13"/>
        <v>0</v>
      </c>
      <c r="T70" s="270">
        <v>379445</v>
      </c>
      <c r="U70" s="118">
        <v>33063</v>
      </c>
      <c r="V70" s="118">
        <v>33063</v>
      </c>
      <c r="W70" s="118">
        <v>33063</v>
      </c>
    </row>
    <row r="71" spans="1:23" x14ac:dyDescent="0.25">
      <c r="A71" s="114">
        <v>18</v>
      </c>
      <c r="B71" s="114" t="s">
        <v>98</v>
      </c>
      <c r="C71" s="269">
        <v>1431363</v>
      </c>
      <c r="D71" s="116">
        <f t="shared" si="8"/>
        <v>49.617408485856906</v>
      </c>
      <c r="F71" s="116">
        <f>IF(D$150,D71/D$150*100,0)</f>
        <v>84.224176170664933</v>
      </c>
      <c r="G71" s="269">
        <v>609313</v>
      </c>
      <c r="H71" s="269">
        <v>572061</v>
      </c>
      <c r="I71" s="269">
        <v>725054</v>
      </c>
      <c r="J71" s="116">
        <f t="shared" si="9"/>
        <v>25.133596783139211</v>
      </c>
      <c r="L71" s="243">
        <f>IF(J$150,J71/J$150*100,0)</f>
        <v>110.98692873217702</v>
      </c>
      <c r="M71" s="115">
        <f t="shared" si="10"/>
        <v>2156417</v>
      </c>
      <c r="N71" s="269">
        <v>1399210</v>
      </c>
      <c r="O71" s="243">
        <f t="shared" si="11"/>
        <v>64.885873186865055</v>
      </c>
      <c r="P71" s="269">
        <v>27331</v>
      </c>
      <c r="Q71" s="243">
        <f t="shared" si="12"/>
        <v>1.2674264764189858</v>
      </c>
      <c r="R71" s="269">
        <v>0</v>
      </c>
      <c r="S71" s="243">
        <f t="shared" si="13"/>
        <v>0</v>
      </c>
      <c r="T71" s="269">
        <v>323114</v>
      </c>
      <c r="U71" s="115">
        <v>28848</v>
      </c>
      <c r="V71" s="115">
        <v>28848</v>
      </c>
      <c r="W71" s="115">
        <v>28848</v>
      </c>
    </row>
    <row r="72" spans="1:23" x14ac:dyDescent="0.25">
      <c r="A72" s="117">
        <v>19</v>
      </c>
      <c r="B72" s="117" t="s">
        <v>99</v>
      </c>
      <c r="C72" s="270">
        <v>895739</v>
      </c>
      <c r="D72" s="119">
        <f t="shared" si="8"/>
        <v>139.34956440572495</v>
      </c>
      <c r="E72" s="169"/>
      <c r="F72" s="119">
        <f>IF(D$150,D72/D$150*100,0)</f>
        <v>236.54202466375557</v>
      </c>
      <c r="G72" s="270">
        <v>361841</v>
      </c>
      <c r="H72" s="270">
        <v>177232</v>
      </c>
      <c r="I72" s="270">
        <v>240154</v>
      </c>
      <c r="J72" s="119">
        <f t="shared" si="9"/>
        <v>37.360609831985066</v>
      </c>
      <c r="K72" s="169"/>
      <c r="L72" s="123">
        <f>IF(J$150,J72/J$150*100,0)</f>
        <v>164.97994205090814</v>
      </c>
      <c r="M72" s="118">
        <f t="shared" si="10"/>
        <v>1135893</v>
      </c>
      <c r="N72" s="270">
        <v>533151</v>
      </c>
      <c r="O72" s="123">
        <f t="shared" si="11"/>
        <v>46.936727314984772</v>
      </c>
      <c r="P72" s="270">
        <v>0</v>
      </c>
      <c r="Q72" s="123">
        <f t="shared" si="12"/>
        <v>0</v>
      </c>
      <c r="R72" s="270">
        <v>0</v>
      </c>
      <c r="S72" s="123">
        <f t="shared" si="13"/>
        <v>0</v>
      </c>
      <c r="T72" s="270">
        <v>21448</v>
      </c>
      <c r="U72" s="118">
        <v>6428</v>
      </c>
      <c r="V72" s="118">
        <v>6428</v>
      </c>
      <c r="W72" s="118">
        <v>6428</v>
      </c>
    </row>
    <row r="73" spans="1:23" x14ac:dyDescent="0.25">
      <c r="A73" s="114">
        <v>20</v>
      </c>
      <c r="B73" s="114" t="s">
        <v>100</v>
      </c>
      <c r="C73" s="269">
        <v>1177914</v>
      </c>
      <c r="D73" s="116">
        <f t="shared" si="8"/>
        <v>102.89255765199161</v>
      </c>
      <c r="F73" s="116">
        <f>IF(D$150,D73/D$150*100,0)</f>
        <v>174.65726580222008</v>
      </c>
      <c r="G73" s="269">
        <v>456246</v>
      </c>
      <c r="H73" s="269">
        <v>698539</v>
      </c>
      <c r="I73" s="269">
        <v>387823</v>
      </c>
      <c r="J73" s="116">
        <f t="shared" si="9"/>
        <v>33.876921733053805</v>
      </c>
      <c r="L73" s="243">
        <f>IF(J$150,J73/J$150*100,0)</f>
        <v>149.59639603092123</v>
      </c>
      <c r="M73" s="115">
        <f t="shared" si="10"/>
        <v>1565737</v>
      </c>
      <c r="N73" s="269">
        <v>813193</v>
      </c>
      <c r="O73" s="243">
        <f t="shared" si="11"/>
        <v>51.936755662030087</v>
      </c>
      <c r="P73" s="269">
        <v>0</v>
      </c>
      <c r="Q73" s="243">
        <f t="shared" si="12"/>
        <v>0</v>
      </c>
      <c r="R73" s="269">
        <v>0</v>
      </c>
      <c r="S73" s="243">
        <f t="shared" si="13"/>
        <v>0</v>
      </c>
      <c r="T73" s="269">
        <v>88320</v>
      </c>
      <c r="U73" s="115">
        <v>11448</v>
      </c>
      <c r="V73" s="115">
        <v>11448</v>
      </c>
      <c r="W73" s="115">
        <v>11448</v>
      </c>
    </row>
    <row r="74" spans="1:23" x14ac:dyDescent="0.25">
      <c r="A74" s="117">
        <v>21</v>
      </c>
      <c r="B74" s="117" t="s">
        <v>101</v>
      </c>
      <c r="C74" s="270">
        <v>24431187</v>
      </c>
      <c r="D74" s="119">
        <f t="shared" si="8"/>
        <v>63.015212675682157</v>
      </c>
      <c r="E74" s="169"/>
      <c r="F74" s="119">
        <f>IF(D$150,D74/D$150*100,0)</f>
        <v>106.96657757410708</v>
      </c>
      <c r="G74" s="270">
        <v>5565243</v>
      </c>
      <c r="H74" s="270">
        <v>15175513</v>
      </c>
      <c r="I74" s="270">
        <v>7056787</v>
      </c>
      <c r="J74" s="119">
        <f t="shared" si="9"/>
        <v>18.201527973732471</v>
      </c>
      <c r="K74" s="169"/>
      <c r="L74" s="123">
        <f>IF(J$150,J74/J$150*100,0)</f>
        <v>80.375749856565321</v>
      </c>
      <c r="M74" s="118">
        <f t="shared" si="10"/>
        <v>31487974</v>
      </c>
      <c r="N74" s="270">
        <v>8000291</v>
      </c>
      <c r="O74" s="123">
        <f t="shared" si="11"/>
        <v>25.407449205846017</v>
      </c>
      <c r="P74" s="270">
        <v>435212</v>
      </c>
      <c r="Q74" s="123">
        <f t="shared" si="12"/>
        <v>1.3821530721538324</v>
      </c>
      <c r="R74" s="270">
        <v>136688</v>
      </c>
      <c r="S74" s="123">
        <f t="shared" si="13"/>
        <v>0.43409588689319928</v>
      </c>
      <c r="T74" s="270">
        <v>806346</v>
      </c>
      <c r="U74" s="118">
        <v>387703</v>
      </c>
      <c r="V74" s="118">
        <v>387703</v>
      </c>
      <c r="W74" s="118">
        <v>387703</v>
      </c>
    </row>
    <row r="75" spans="1:23" x14ac:dyDescent="0.25">
      <c r="A75" s="114">
        <v>22</v>
      </c>
      <c r="B75" s="114" t="s">
        <v>102</v>
      </c>
      <c r="C75" s="269">
        <v>821525</v>
      </c>
      <c r="D75" s="116">
        <f t="shared" si="8"/>
        <v>53.200686439580366</v>
      </c>
      <c r="F75" s="116">
        <f>IF(D$150,D75/D$150*100,0)</f>
        <v>90.306691216344717</v>
      </c>
      <c r="G75" s="269">
        <v>302466</v>
      </c>
      <c r="H75" s="269">
        <v>206652</v>
      </c>
      <c r="I75" s="269">
        <v>504708</v>
      </c>
      <c r="J75" s="116">
        <f t="shared" si="9"/>
        <v>32.684108276130033</v>
      </c>
      <c r="L75" s="243">
        <f>IF(J$150,J75/J$150*100,0)</f>
        <v>144.32907582694662</v>
      </c>
      <c r="M75" s="115">
        <f t="shared" si="10"/>
        <v>1326233</v>
      </c>
      <c r="N75" s="269">
        <v>651479</v>
      </c>
      <c r="O75" s="243">
        <f t="shared" si="11"/>
        <v>49.122514671253093</v>
      </c>
      <c r="P75" s="269">
        <v>40313</v>
      </c>
      <c r="Q75" s="243">
        <f t="shared" si="12"/>
        <v>3.0396619598517005</v>
      </c>
      <c r="R75" s="269">
        <v>0</v>
      </c>
      <c r="S75" s="243">
        <f t="shared" si="13"/>
        <v>0</v>
      </c>
      <c r="T75" s="269">
        <v>58998</v>
      </c>
      <c r="U75" s="115">
        <v>15442</v>
      </c>
      <c r="V75" s="115">
        <v>15442</v>
      </c>
      <c r="W75" s="115">
        <v>15442</v>
      </c>
    </row>
    <row r="76" spans="1:23" x14ac:dyDescent="0.25">
      <c r="A76" s="117">
        <v>23</v>
      </c>
      <c r="B76" s="117" t="s">
        <v>103</v>
      </c>
      <c r="C76" s="270">
        <v>700395</v>
      </c>
      <c r="D76" s="119">
        <f t="shared" si="8"/>
        <v>144.26261585993822</v>
      </c>
      <c r="E76" s="169"/>
      <c r="F76" s="119">
        <f>IF(D$150,D76/D$150*100,0)</f>
        <v>244.88179338289675</v>
      </c>
      <c r="G76" s="270">
        <v>379794</v>
      </c>
      <c r="H76" s="270">
        <v>311070</v>
      </c>
      <c r="I76" s="270">
        <v>280099</v>
      </c>
      <c r="J76" s="119">
        <f t="shared" si="9"/>
        <v>57.69289392378991</v>
      </c>
      <c r="K76" s="169"/>
      <c r="L76" s="123">
        <f>IF(J$150,J76/J$150*100,0)</f>
        <v>254.76485365470074</v>
      </c>
      <c r="M76" s="118">
        <f t="shared" si="10"/>
        <v>980494</v>
      </c>
      <c r="N76" s="270">
        <v>658602</v>
      </c>
      <c r="O76" s="123">
        <f t="shared" si="11"/>
        <v>67.170426336112214</v>
      </c>
      <c r="P76" s="270">
        <v>0</v>
      </c>
      <c r="Q76" s="123">
        <f t="shared" si="12"/>
        <v>0</v>
      </c>
      <c r="R76" s="270">
        <v>0</v>
      </c>
      <c r="S76" s="123">
        <f t="shared" si="13"/>
        <v>0</v>
      </c>
      <c r="T76" s="270">
        <v>12688</v>
      </c>
      <c r="U76" s="118">
        <v>4855</v>
      </c>
      <c r="V76" s="118">
        <v>4855</v>
      </c>
      <c r="W76" s="118">
        <v>4855</v>
      </c>
    </row>
    <row r="77" spans="1:23" x14ac:dyDescent="0.25">
      <c r="A77" s="114">
        <v>24</v>
      </c>
      <c r="B77" s="114" t="s">
        <v>104</v>
      </c>
      <c r="C77" s="269">
        <v>3026549</v>
      </c>
      <c r="D77" s="116">
        <f t="shared" si="8"/>
        <v>55.197771333734565</v>
      </c>
      <c r="F77" s="116">
        <f>IF(D$150,D77/D$150*100,0)</f>
        <v>93.696687491562557</v>
      </c>
      <c r="G77" s="269">
        <v>1016948</v>
      </c>
      <c r="H77" s="269">
        <v>1595689</v>
      </c>
      <c r="I77" s="269">
        <v>2436397</v>
      </c>
      <c r="J77" s="116">
        <f t="shared" si="9"/>
        <v>44.434662873192174</v>
      </c>
      <c r="L77" s="243">
        <f>IF(J$150,J77/J$150*100,0)</f>
        <v>196.21810615079508</v>
      </c>
      <c r="M77" s="115">
        <f t="shared" si="10"/>
        <v>5462946</v>
      </c>
      <c r="N77" s="269">
        <v>1429148</v>
      </c>
      <c r="O77" s="243">
        <f t="shared" si="11"/>
        <v>26.160756485603187</v>
      </c>
      <c r="P77" s="269">
        <v>177491</v>
      </c>
      <c r="Q77" s="243">
        <f t="shared" si="12"/>
        <v>3.2489978850239418</v>
      </c>
      <c r="R77" s="269">
        <v>0</v>
      </c>
      <c r="S77" s="243">
        <f t="shared" si="13"/>
        <v>0</v>
      </c>
      <c r="T77" s="269">
        <v>192437</v>
      </c>
      <c r="U77" s="115">
        <v>54831</v>
      </c>
      <c r="V77" s="115">
        <v>54831</v>
      </c>
      <c r="W77" s="115">
        <v>54831</v>
      </c>
    </row>
    <row r="78" spans="1:23" x14ac:dyDescent="0.25">
      <c r="A78" s="117">
        <v>25</v>
      </c>
      <c r="B78" s="117" t="s">
        <v>105</v>
      </c>
      <c r="C78" s="270">
        <v>879684</v>
      </c>
      <c r="D78" s="119">
        <f t="shared" si="8"/>
        <v>89.40786665311515</v>
      </c>
      <c r="E78" s="169"/>
      <c r="F78" s="119">
        <f>IF(D$150,D78/D$150*100,0)</f>
        <v>151.76737644775923</v>
      </c>
      <c r="G78" s="270">
        <v>471461</v>
      </c>
      <c r="H78" s="270">
        <v>328998</v>
      </c>
      <c r="I78" s="270">
        <v>278860</v>
      </c>
      <c r="J78" s="119">
        <f t="shared" si="9"/>
        <v>28.342311210488869</v>
      </c>
      <c r="K78" s="169"/>
      <c r="L78" s="123">
        <f>IF(J$150,J78/J$150*100,0)</f>
        <v>125.15622421912738</v>
      </c>
      <c r="M78" s="118">
        <f t="shared" si="10"/>
        <v>1158544</v>
      </c>
      <c r="N78" s="270">
        <v>662938</v>
      </c>
      <c r="O78" s="123">
        <f t="shared" si="11"/>
        <v>57.221650623541279</v>
      </c>
      <c r="P78" s="270">
        <v>36385</v>
      </c>
      <c r="Q78" s="123">
        <f t="shared" si="12"/>
        <v>3.1405799002886385</v>
      </c>
      <c r="R78" s="270">
        <v>0</v>
      </c>
      <c r="S78" s="123">
        <f t="shared" si="13"/>
        <v>0</v>
      </c>
      <c r="T78" s="270">
        <v>58893</v>
      </c>
      <c r="U78" s="118">
        <v>9839</v>
      </c>
      <c r="V78" s="118">
        <v>9839</v>
      </c>
      <c r="W78" s="118">
        <v>9839</v>
      </c>
    </row>
    <row r="79" spans="1:23" x14ac:dyDescent="0.25">
      <c r="A79" s="114">
        <v>26</v>
      </c>
      <c r="B79" s="114" t="s">
        <v>106</v>
      </c>
      <c r="C79" s="269">
        <v>1522858</v>
      </c>
      <c r="D79" s="116">
        <f t="shared" si="8"/>
        <v>111.95015805337059</v>
      </c>
      <c r="F79" s="116">
        <f>IF(D$150,D79/D$150*100,0)</f>
        <v>190.03229152744873</v>
      </c>
      <c r="G79" s="269">
        <v>562053</v>
      </c>
      <c r="H79" s="269">
        <v>671771</v>
      </c>
      <c r="I79" s="269">
        <v>958064</v>
      </c>
      <c r="J79" s="116">
        <f t="shared" si="9"/>
        <v>70.430346247151363</v>
      </c>
      <c r="L79" s="243">
        <f>IF(J$150,J79/J$150*100,0)</f>
        <v>311.01190517861113</v>
      </c>
      <c r="M79" s="115">
        <f t="shared" si="10"/>
        <v>2480922</v>
      </c>
      <c r="N79" s="269">
        <v>1085672</v>
      </c>
      <c r="O79" s="243">
        <f t="shared" si="11"/>
        <v>43.760827627793212</v>
      </c>
      <c r="P79" s="269">
        <v>0</v>
      </c>
      <c r="Q79" s="243">
        <f t="shared" si="12"/>
        <v>0</v>
      </c>
      <c r="R79" s="269">
        <v>0</v>
      </c>
      <c r="S79" s="243">
        <f t="shared" si="13"/>
        <v>0</v>
      </c>
      <c r="T79" s="269">
        <v>38021</v>
      </c>
      <c r="U79" s="115">
        <v>13603</v>
      </c>
      <c r="V79" s="115">
        <v>13603</v>
      </c>
      <c r="W79" s="115">
        <v>13603</v>
      </c>
    </row>
    <row r="80" spans="1:23" x14ac:dyDescent="0.25">
      <c r="A80" s="117">
        <v>27</v>
      </c>
      <c r="B80" s="117" t="s">
        <v>107</v>
      </c>
      <c r="C80" s="270">
        <v>1536370</v>
      </c>
      <c r="D80" s="119">
        <f t="shared" si="8"/>
        <v>54.525676970578843</v>
      </c>
      <c r="E80" s="169"/>
      <c r="F80" s="119">
        <f>IF(D$150,D80/D$150*100,0)</f>
        <v>92.555825931614834</v>
      </c>
      <c r="G80" s="270">
        <v>619044</v>
      </c>
      <c r="H80" s="270">
        <v>647361</v>
      </c>
      <c r="I80" s="270">
        <v>652004</v>
      </c>
      <c r="J80" s="119">
        <f t="shared" si="9"/>
        <v>23.139581928523263</v>
      </c>
      <c r="K80" s="169"/>
      <c r="L80" s="123">
        <f>IF(J$150,J80/J$150*100,0)</f>
        <v>102.18159989406072</v>
      </c>
      <c r="M80" s="118">
        <f t="shared" si="10"/>
        <v>2188374</v>
      </c>
      <c r="N80" s="270">
        <v>986892</v>
      </c>
      <c r="O80" s="123">
        <f t="shared" si="11"/>
        <v>45.097044655072672</v>
      </c>
      <c r="P80" s="270">
        <v>0</v>
      </c>
      <c r="Q80" s="123">
        <f t="shared" si="12"/>
        <v>0</v>
      </c>
      <c r="R80" s="270">
        <v>0</v>
      </c>
      <c r="S80" s="123">
        <f t="shared" si="13"/>
        <v>0</v>
      </c>
      <c r="T80" s="270">
        <v>179126</v>
      </c>
      <c r="U80" s="118">
        <v>28177</v>
      </c>
      <c r="V80" s="118">
        <v>28177</v>
      </c>
      <c r="W80" s="118">
        <v>28177</v>
      </c>
    </row>
    <row r="81" spans="1:23" x14ac:dyDescent="0.25">
      <c r="A81" s="114">
        <v>28</v>
      </c>
      <c r="B81" s="114" t="s">
        <v>108</v>
      </c>
      <c r="C81" s="269">
        <v>646594</v>
      </c>
      <c r="D81" s="116">
        <f t="shared" si="8"/>
        <v>61.851348766022575</v>
      </c>
      <c r="F81" s="116">
        <f>IF(D$150,D81/D$150*100,0)</f>
        <v>104.99095083427466</v>
      </c>
      <c r="G81" s="269">
        <v>389964</v>
      </c>
      <c r="H81" s="269">
        <v>193537</v>
      </c>
      <c r="I81" s="269">
        <v>374050</v>
      </c>
      <c r="J81" s="116">
        <f t="shared" si="9"/>
        <v>35.780562464128565</v>
      </c>
      <c r="L81" s="243">
        <f>IF(J$150,J81/J$150*100,0)</f>
        <v>158.00264365136525</v>
      </c>
      <c r="M81" s="115">
        <f t="shared" si="10"/>
        <v>1020644</v>
      </c>
      <c r="N81" s="269">
        <v>612771</v>
      </c>
      <c r="O81" s="243">
        <f t="shared" si="11"/>
        <v>60.037682090915148</v>
      </c>
      <c r="P81" s="269">
        <v>23724</v>
      </c>
      <c r="Q81" s="243">
        <f t="shared" si="12"/>
        <v>2.3244147812557561</v>
      </c>
      <c r="R81" s="269">
        <v>0</v>
      </c>
      <c r="S81" s="243">
        <f t="shared" si="13"/>
        <v>0</v>
      </c>
      <c r="T81" s="269">
        <v>10621</v>
      </c>
      <c r="U81" s="115">
        <v>10454</v>
      </c>
      <c r="V81" s="115">
        <v>10454</v>
      </c>
      <c r="W81" s="115">
        <v>10454</v>
      </c>
    </row>
    <row r="82" spans="1:23" x14ac:dyDescent="0.25">
      <c r="A82" s="117">
        <v>29</v>
      </c>
      <c r="B82" s="117" t="s">
        <v>23</v>
      </c>
      <c r="C82" s="270">
        <v>69829528</v>
      </c>
      <c r="D82" s="119">
        <f t="shared" si="8"/>
        <v>61.286335415719527</v>
      </c>
      <c r="E82" s="169"/>
      <c r="F82" s="119">
        <f>IF(D$150,D82/D$150*100,0)</f>
        <v>104.03185632678409</v>
      </c>
      <c r="G82" s="270">
        <v>17076894</v>
      </c>
      <c r="H82" s="270">
        <v>35941361</v>
      </c>
      <c r="I82" s="270">
        <v>11988195</v>
      </c>
      <c r="J82" s="119">
        <f t="shared" si="9"/>
        <v>10.521516625446068</v>
      </c>
      <c r="K82" s="169"/>
      <c r="L82" s="123">
        <f>IF(J$150,J82/J$150*100,0)</f>
        <v>46.461747036786235</v>
      </c>
      <c r="M82" s="118">
        <f t="shared" si="10"/>
        <v>81817723</v>
      </c>
      <c r="N82" s="270">
        <v>20051981</v>
      </c>
      <c r="O82" s="123">
        <f t="shared" si="11"/>
        <v>24.508114213836041</v>
      </c>
      <c r="P82" s="270">
        <v>117463</v>
      </c>
      <c r="Q82" s="123">
        <f t="shared" si="12"/>
        <v>0.14356669397900501</v>
      </c>
      <c r="R82" s="270">
        <v>0</v>
      </c>
      <c r="S82" s="123">
        <f t="shared" si="13"/>
        <v>0</v>
      </c>
      <c r="T82" s="270">
        <v>2275439</v>
      </c>
      <c r="U82" s="118">
        <v>1139398</v>
      </c>
      <c r="V82" s="118">
        <v>1139398</v>
      </c>
      <c r="W82" s="118">
        <v>1139398</v>
      </c>
    </row>
    <row r="83" spans="1:23" x14ac:dyDescent="0.25">
      <c r="A83" s="114">
        <v>30</v>
      </c>
      <c r="B83" s="114" t="s">
        <v>109</v>
      </c>
      <c r="C83" s="269">
        <v>6600070</v>
      </c>
      <c r="D83" s="116">
        <f t="shared" si="8"/>
        <v>89.515536205937806</v>
      </c>
      <c r="F83" s="116">
        <f>IF(D$150,D83/D$150*100,0)</f>
        <v>151.95014253050897</v>
      </c>
      <c r="G83" s="269">
        <v>1786185</v>
      </c>
      <c r="H83" s="269">
        <v>2974085</v>
      </c>
      <c r="I83" s="269">
        <v>2185617</v>
      </c>
      <c r="J83" s="116">
        <f t="shared" si="9"/>
        <v>29.643121617772714</v>
      </c>
      <c r="L83" s="243">
        <f>IF(J$150,J83/J$150*100,0)</f>
        <v>130.90044591620412</v>
      </c>
      <c r="M83" s="115">
        <f t="shared" si="10"/>
        <v>8785687</v>
      </c>
      <c r="N83" s="269">
        <v>2423330</v>
      </c>
      <c r="O83" s="243">
        <f t="shared" si="11"/>
        <v>27.5827035495346</v>
      </c>
      <c r="P83" s="269">
        <v>0</v>
      </c>
      <c r="Q83" s="243">
        <f t="shared" si="12"/>
        <v>0</v>
      </c>
      <c r="R83" s="269">
        <v>0</v>
      </c>
      <c r="S83" s="243">
        <f t="shared" si="13"/>
        <v>0</v>
      </c>
      <c r="T83" s="269">
        <v>174012</v>
      </c>
      <c r="U83" s="115">
        <v>73731</v>
      </c>
      <c r="V83" s="115">
        <v>73731</v>
      </c>
      <c r="W83" s="115">
        <v>73731</v>
      </c>
    </row>
    <row r="84" spans="1:23" x14ac:dyDescent="0.25">
      <c r="A84" s="117">
        <v>31</v>
      </c>
      <c r="B84" s="117" t="s">
        <v>110</v>
      </c>
      <c r="C84" s="270">
        <v>1056009</v>
      </c>
      <c r="D84" s="119">
        <f t="shared" si="8"/>
        <v>70.283460898502497</v>
      </c>
      <c r="E84" s="169"/>
      <c r="F84" s="119">
        <f>IF(D$150,D84/D$150*100,0)</f>
        <v>119.30422755325574</v>
      </c>
      <c r="G84" s="270">
        <v>491647</v>
      </c>
      <c r="H84" s="270">
        <v>538536</v>
      </c>
      <c r="I84" s="270">
        <v>365218</v>
      </c>
      <c r="J84" s="119">
        <f t="shared" si="9"/>
        <v>24.307354409317803</v>
      </c>
      <c r="K84" s="169"/>
      <c r="L84" s="123">
        <f>IF(J$150,J84/J$150*100,0)</f>
        <v>107.33834217092766</v>
      </c>
      <c r="M84" s="118">
        <f t="shared" si="10"/>
        <v>1421227</v>
      </c>
      <c r="N84" s="270">
        <v>653426</v>
      </c>
      <c r="O84" s="123">
        <f t="shared" si="11"/>
        <v>45.976188181057637</v>
      </c>
      <c r="P84" s="270">
        <v>0</v>
      </c>
      <c r="Q84" s="123">
        <f t="shared" si="12"/>
        <v>0</v>
      </c>
      <c r="R84" s="270">
        <v>0</v>
      </c>
      <c r="S84" s="123">
        <f t="shared" si="13"/>
        <v>0</v>
      </c>
      <c r="T84" s="270">
        <v>28703</v>
      </c>
      <c r="U84" s="118">
        <v>15025</v>
      </c>
      <c r="V84" s="118">
        <v>15025</v>
      </c>
      <c r="W84" s="118">
        <v>15025</v>
      </c>
    </row>
    <row r="85" spans="1:23" x14ac:dyDescent="0.25">
      <c r="A85" s="114">
        <v>32</v>
      </c>
      <c r="B85" s="114" t="s">
        <v>111</v>
      </c>
      <c r="C85" s="269">
        <v>4078418</v>
      </c>
      <c r="D85" s="116">
        <f t="shared" si="8"/>
        <v>144.55298787835827</v>
      </c>
      <c r="F85" s="116">
        <f>IF(D$150,D85/D$150*100,0)</f>
        <v>245.37469183891773</v>
      </c>
      <c r="G85" s="269">
        <v>823986</v>
      </c>
      <c r="H85" s="269">
        <v>3025627</v>
      </c>
      <c r="I85" s="269">
        <v>627220</v>
      </c>
      <c r="J85" s="116">
        <f t="shared" si="9"/>
        <v>22.230807400581273</v>
      </c>
      <c r="L85" s="243">
        <f>IF(J$150,J85/J$150*100,0)</f>
        <v>98.168561305251231</v>
      </c>
      <c r="M85" s="115">
        <f t="shared" si="10"/>
        <v>4705638</v>
      </c>
      <c r="N85" s="269">
        <v>1844668</v>
      </c>
      <c r="O85" s="243">
        <f t="shared" si="11"/>
        <v>39.201230523894957</v>
      </c>
      <c r="P85" s="269">
        <v>25046</v>
      </c>
      <c r="Q85" s="243">
        <f t="shared" si="12"/>
        <v>0.53225513734800678</v>
      </c>
      <c r="R85" s="269">
        <v>0</v>
      </c>
      <c r="S85" s="243">
        <f t="shared" si="13"/>
        <v>0</v>
      </c>
      <c r="T85" s="269">
        <v>44840</v>
      </c>
      <c r="U85" s="115">
        <v>28214</v>
      </c>
      <c r="V85" s="115">
        <v>28214</v>
      </c>
      <c r="W85" s="115">
        <v>28214</v>
      </c>
    </row>
    <row r="86" spans="1:23" x14ac:dyDescent="0.25">
      <c r="A86" s="117">
        <v>33</v>
      </c>
      <c r="B86" s="117" t="s">
        <v>27</v>
      </c>
      <c r="C86" s="270">
        <v>2675306</v>
      </c>
      <c r="D86" s="119">
        <f t="shared" ref="D86:D118" si="14">IFERROR(C86/$U86,0)</f>
        <v>49.376287327894872</v>
      </c>
      <c r="E86" s="169"/>
      <c r="F86" s="119">
        <f>IF(D$150,D86/D$150*100,0)</f>
        <v>83.814879685693171</v>
      </c>
      <c r="G86" s="270">
        <v>967194</v>
      </c>
      <c r="H86" s="270">
        <v>841165</v>
      </c>
      <c r="I86" s="270">
        <v>1044490</v>
      </c>
      <c r="J86" s="119">
        <f t="shared" ref="J86:J118" si="15">IFERROR(I86/$U86,0)</f>
        <v>19.277435310619762</v>
      </c>
      <c r="K86" s="169"/>
      <c r="L86" s="123">
        <f>IF(J$150,J86/J$150*100,0)</f>
        <v>85.126826749851162</v>
      </c>
      <c r="M86" s="118">
        <f t="shared" ref="M86:M118" si="16">(C86+I86)</f>
        <v>3719796</v>
      </c>
      <c r="N86" s="270">
        <v>1961174</v>
      </c>
      <c r="O86" s="123">
        <f t="shared" ref="O86:O118" si="17">IF($M86,N86/$M86*100,0)</f>
        <v>52.722622423380209</v>
      </c>
      <c r="P86" s="270">
        <v>0</v>
      </c>
      <c r="Q86" s="123">
        <f t="shared" ref="Q86:Q118" si="18">IF($M86,P86/$M86*100,0)</f>
        <v>0</v>
      </c>
      <c r="R86" s="270">
        <v>0</v>
      </c>
      <c r="S86" s="123">
        <f t="shared" ref="S86:S118" si="19">IF($M86,R86/$M86*100,0)</f>
        <v>0</v>
      </c>
      <c r="T86" s="270">
        <v>126862</v>
      </c>
      <c r="U86" s="118">
        <v>54182</v>
      </c>
      <c r="V86" s="118">
        <v>54182</v>
      </c>
      <c r="W86" s="118">
        <v>54182</v>
      </c>
    </row>
    <row r="87" spans="1:23" x14ac:dyDescent="0.25">
      <c r="A87" s="114">
        <v>34</v>
      </c>
      <c r="B87" s="114" t="s">
        <v>112</v>
      </c>
      <c r="C87" s="269">
        <v>3130533</v>
      </c>
      <c r="D87" s="116">
        <f t="shared" si="14"/>
        <v>32.488226320322958</v>
      </c>
      <c r="F87" s="116">
        <f>IF(D$150,D87/D$150*100,0)</f>
        <v>55.147864037584228</v>
      </c>
      <c r="G87" s="269">
        <v>1058796</v>
      </c>
      <c r="H87" s="269">
        <v>1142990</v>
      </c>
      <c r="I87" s="269">
        <v>2028703</v>
      </c>
      <c r="J87" s="116">
        <f t="shared" si="15"/>
        <v>21.053591257692588</v>
      </c>
      <c r="L87" s="243">
        <f>IF(J$150,J87/J$150*100,0)</f>
        <v>92.970116956816213</v>
      </c>
      <c r="M87" s="115">
        <f t="shared" si="16"/>
        <v>5159236</v>
      </c>
      <c r="N87" s="269">
        <v>1658808</v>
      </c>
      <c r="O87" s="243">
        <f t="shared" si="17"/>
        <v>32.152202380352442</v>
      </c>
      <c r="P87" s="269">
        <v>0</v>
      </c>
      <c r="Q87" s="243">
        <f t="shared" si="18"/>
        <v>0</v>
      </c>
      <c r="R87" s="269">
        <v>0</v>
      </c>
      <c r="S87" s="243">
        <f t="shared" si="19"/>
        <v>0</v>
      </c>
      <c r="T87" s="269">
        <v>825498</v>
      </c>
      <c r="U87" s="115">
        <v>96359</v>
      </c>
      <c r="V87" s="115">
        <v>96359</v>
      </c>
      <c r="W87" s="115">
        <v>96359</v>
      </c>
    </row>
    <row r="88" spans="1:23" x14ac:dyDescent="0.25">
      <c r="A88" s="117">
        <v>35</v>
      </c>
      <c r="B88" s="117" t="s">
        <v>113</v>
      </c>
      <c r="C88" s="270">
        <v>1229265</v>
      </c>
      <c r="D88" s="119">
        <f t="shared" si="14"/>
        <v>74.007525586995783</v>
      </c>
      <c r="E88" s="169"/>
      <c r="F88" s="119">
        <f>IF(D$150,D88/D$150*100,0)</f>
        <v>125.62572418047311</v>
      </c>
      <c r="G88" s="270">
        <v>491469</v>
      </c>
      <c r="H88" s="270">
        <v>616022</v>
      </c>
      <c r="I88" s="270">
        <v>613446</v>
      </c>
      <c r="J88" s="119">
        <f t="shared" si="15"/>
        <v>36.932329921733896</v>
      </c>
      <c r="K88" s="169"/>
      <c r="L88" s="123">
        <f>IF(J$150,J88/J$150*100,0)</f>
        <v>163.08870967829532</v>
      </c>
      <c r="M88" s="118">
        <f t="shared" si="16"/>
        <v>1842711</v>
      </c>
      <c r="N88" s="270">
        <v>1037945</v>
      </c>
      <c r="O88" s="123">
        <f t="shared" si="17"/>
        <v>56.32706376637465</v>
      </c>
      <c r="P88" s="270">
        <v>44100</v>
      </c>
      <c r="Q88" s="123">
        <f t="shared" si="18"/>
        <v>2.3932130431738892</v>
      </c>
      <c r="R88" s="270">
        <v>0</v>
      </c>
      <c r="S88" s="123">
        <f t="shared" si="19"/>
        <v>0</v>
      </c>
      <c r="T88" s="270">
        <v>34906</v>
      </c>
      <c r="U88" s="118">
        <v>16610</v>
      </c>
      <c r="V88" s="118">
        <v>16610</v>
      </c>
      <c r="W88" s="118">
        <v>16610</v>
      </c>
    </row>
    <row r="89" spans="1:23" x14ac:dyDescent="0.25">
      <c r="A89" s="114">
        <v>36</v>
      </c>
      <c r="B89" s="114" t="s">
        <v>114</v>
      </c>
      <c r="C89" s="269">
        <v>1976624</v>
      </c>
      <c r="D89" s="116">
        <f t="shared" si="14"/>
        <v>50.474298409131535</v>
      </c>
      <c r="F89" s="116">
        <f>IF(D$150,D89/D$150*100,0)</f>
        <v>85.678723073841496</v>
      </c>
      <c r="G89" s="269">
        <v>739104</v>
      </c>
      <c r="H89" s="269">
        <v>742553</v>
      </c>
      <c r="I89" s="269">
        <v>1116069</v>
      </c>
      <c r="J89" s="116">
        <f t="shared" si="15"/>
        <v>28.499502055616556</v>
      </c>
      <c r="L89" s="243">
        <f>IF(J$150,J89/J$150*100,0)</f>
        <v>125.8503600117904</v>
      </c>
      <c r="M89" s="115">
        <f t="shared" si="16"/>
        <v>3092693</v>
      </c>
      <c r="N89" s="269">
        <v>1225800</v>
      </c>
      <c r="O89" s="243">
        <f t="shared" si="17"/>
        <v>39.63535986274745</v>
      </c>
      <c r="P89" s="269">
        <v>65968</v>
      </c>
      <c r="Q89" s="243">
        <f t="shared" si="18"/>
        <v>2.1330277528354737</v>
      </c>
      <c r="R89" s="269">
        <v>6560</v>
      </c>
      <c r="S89" s="243">
        <f t="shared" si="19"/>
        <v>0.21211287379639684</v>
      </c>
      <c r="T89" s="269">
        <v>157893</v>
      </c>
      <c r="U89" s="115">
        <v>39161</v>
      </c>
      <c r="V89" s="115">
        <v>39161</v>
      </c>
      <c r="W89" s="115">
        <v>39161</v>
      </c>
    </row>
    <row r="90" spans="1:23" x14ac:dyDescent="0.25">
      <c r="A90" s="117">
        <v>37</v>
      </c>
      <c r="B90" s="117" t="s">
        <v>115</v>
      </c>
      <c r="C90" s="270">
        <v>1974088</v>
      </c>
      <c r="D90" s="119">
        <f t="shared" si="14"/>
        <v>74.133012880693983</v>
      </c>
      <c r="E90" s="169"/>
      <c r="F90" s="119">
        <f>IF(D$150,D90/D$150*100,0)</f>
        <v>125.83873538468846</v>
      </c>
      <c r="G90" s="270">
        <v>921382</v>
      </c>
      <c r="H90" s="270">
        <v>816910</v>
      </c>
      <c r="I90" s="270">
        <v>689062</v>
      </c>
      <c r="J90" s="119">
        <f t="shared" si="15"/>
        <v>25.876375380224566</v>
      </c>
      <c r="K90" s="169"/>
      <c r="L90" s="123">
        <f>IF(J$150,J90/J$150*100,0)</f>
        <v>114.26694933288158</v>
      </c>
      <c r="M90" s="118">
        <f t="shared" si="16"/>
        <v>2663150</v>
      </c>
      <c r="N90" s="270">
        <v>850477</v>
      </c>
      <c r="O90" s="123">
        <f t="shared" si="17"/>
        <v>31.935001783602125</v>
      </c>
      <c r="P90" s="270">
        <v>49962</v>
      </c>
      <c r="Q90" s="123">
        <f t="shared" si="18"/>
        <v>1.8760490396710663</v>
      </c>
      <c r="R90" s="270">
        <v>0</v>
      </c>
      <c r="S90" s="123">
        <f t="shared" si="19"/>
        <v>0</v>
      </c>
      <c r="T90" s="270">
        <v>104474</v>
      </c>
      <c r="U90" s="118">
        <v>26629</v>
      </c>
      <c r="V90" s="118">
        <v>26629</v>
      </c>
      <c r="W90" s="118">
        <v>26629</v>
      </c>
    </row>
    <row r="91" spans="1:23" x14ac:dyDescent="0.25">
      <c r="A91" s="114">
        <v>38</v>
      </c>
      <c r="B91" s="114" t="s">
        <v>116</v>
      </c>
      <c r="C91" s="269">
        <v>1605724</v>
      </c>
      <c r="D91" s="116">
        <f t="shared" si="14"/>
        <v>105.97439281942978</v>
      </c>
      <c r="F91" s="116">
        <f>IF(D$150,D91/D$150*100,0)</f>
        <v>179.88859561149962</v>
      </c>
      <c r="G91" s="269">
        <v>508429</v>
      </c>
      <c r="H91" s="269">
        <v>892882</v>
      </c>
      <c r="I91" s="269">
        <v>463133</v>
      </c>
      <c r="J91" s="116">
        <f t="shared" si="15"/>
        <v>30.56579989440338</v>
      </c>
      <c r="L91" s="243">
        <f>IF(J$150,J91/J$150*100,0)</f>
        <v>134.97488178046663</v>
      </c>
      <c r="M91" s="115">
        <f t="shared" si="16"/>
        <v>2068857</v>
      </c>
      <c r="N91" s="269">
        <v>1045246</v>
      </c>
      <c r="O91" s="243">
        <f t="shared" si="17"/>
        <v>50.522873258035716</v>
      </c>
      <c r="P91" s="269">
        <v>0</v>
      </c>
      <c r="Q91" s="243">
        <f t="shared" si="18"/>
        <v>0</v>
      </c>
      <c r="R91" s="269">
        <v>0</v>
      </c>
      <c r="S91" s="243">
        <f t="shared" si="19"/>
        <v>0</v>
      </c>
      <c r="T91" s="269">
        <v>18122</v>
      </c>
      <c r="U91" s="115">
        <v>15152</v>
      </c>
      <c r="V91" s="115">
        <v>15152</v>
      </c>
      <c r="W91" s="115">
        <v>15152</v>
      </c>
    </row>
    <row r="92" spans="1:23" x14ac:dyDescent="0.25">
      <c r="A92" s="117">
        <v>39</v>
      </c>
      <c r="B92" s="117" t="s">
        <v>118</v>
      </c>
      <c r="C92" s="270">
        <v>1595567</v>
      </c>
      <c r="D92" s="119">
        <f t="shared" si="14"/>
        <v>74.663874590547493</v>
      </c>
      <c r="E92" s="169"/>
      <c r="F92" s="119">
        <f>IF(D$150,D92/D$150*100,0)</f>
        <v>126.7398584287448</v>
      </c>
      <c r="G92" s="270">
        <v>420876</v>
      </c>
      <c r="H92" s="270">
        <v>970033</v>
      </c>
      <c r="I92" s="270">
        <v>526773</v>
      </c>
      <c r="J92" s="119">
        <f t="shared" si="15"/>
        <v>24.650116986429573</v>
      </c>
      <c r="K92" s="169"/>
      <c r="L92" s="123">
        <f>IF(J$150,J92/J$150*100,0)</f>
        <v>108.85194032586752</v>
      </c>
      <c r="M92" s="118">
        <f t="shared" si="16"/>
        <v>2122340</v>
      </c>
      <c r="N92" s="270">
        <v>779345</v>
      </c>
      <c r="O92" s="123">
        <f t="shared" si="17"/>
        <v>36.721024906471165</v>
      </c>
      <c r="P92" s="270">
        <v>0</v>
      </c>
      <c r="Q92" s="123">
        <f t="shared" si="18"/>
        <v>0</v>
      </c>
      <c r="R92" s="270">
        <v>0</v>
      </c>
      <c r="S92" s="123">
        <f t="shared" si="19"/>
        <v>0</v>
      </c>
      <c r="T92" s="270">
        <v>93474</v>
      </c>
      <c r="U92" s="118">
        <v>21370</v>
      </c>
      <c r="V92" s="118">
        <v>21370</v>
      </c>
      <c r="W92" s="118">
        <v>21370</v>
      </c>
    </row>
    <row r="93" spans="1:23" x14ac:dyDescent="0.25">
      <c r="A93" s="114">
        <v>40</v>
      </c>
      <c r="B93" s="114" t="s">
        <v>120</v>
      </c>
      <c r="C93" s="269">
        <v>1484610</v>
      </c>
      <c r="D93" s="116">
        <f t="shared" si="14"/>
        <v>136.60379094589621</v>
      </c>
      <c r="F93" s="116">
        <f>IF(D$150,D93/D$150*100,0)</f>
        <v>231.88115029198596</v>
      </c>
      <c r="G93" s="271">
        <v>359424</v>
      </c>
      <c r="H93" s="271">
        <v>697345</v>
      </c>
      <c r="I93" s="271">
        <v>-31869</v>
      </c>
      <c r="J93" s="116">
        <f t="shared" si="15"/>
        <v>-2.9323702613176299</v>
      </c>
      <c r="L93" s="243">
        <f>IF(J$150,J93/J$150*100,0)</f>
        <v>-12.948993015895969</v>
      </c>
      <c r="M93" s="115">
        <f t="shared" si="16"/>
        <v>1452741</v>
      </c>
      <c r="N93" s="271">
        <v>1071755</v>
      </c>
      <c r="O93" s="243">
        <f t="shared" si="17"/>
        <v>73.774678349409839</v>
      </c>
      <c r="P93" s="271">
        <v>0</v>
      </c>
      <c r="Q93" s="243">
        <f t="shared" si="18"/>
        <v>0</v>
      </c>
      <c r="R93" s="271">
        <v>0</v>
      </c>
      <c r="S93" s="243">
        <f t="shared" si="19"/>
        <v>0</v>
      </c>
      <c r="T93" s="271">
        <v>251750</v>
      </c>
      <c r="U93" s="115">
        <v>10868</v>
      </c>
      <c r="V93" s="115">
        <v>10868</v>
      </c>
      <c r="W93" s="115">
        <v>10868</v>
      </c>
    </row>
    <row r="94" spans="1:23" x14ac:dyDescent="0.25">
      <c r="A94" s="117">
        <v>41</v>
      </c>
      <c r="B94" s="117" t="s">
        <v>250</v>
      </c>
      <c r="C94" s="270">
        <v>1531740</v>
      </c>
      <c r="D94" s="119">
        <f t="shared" si="14"/>
        <v>46.337729912875119</v>
      </c>
      <c r="E94" s="169"/>
      <c r="F94" s="119">
        <f>IF(D$150,D94/D$150*100,0)</f>
        <v>78.657012662060694</v>
      </c>
      <c r="G94" s="270">
        <v>800772</v>
      </c>
      <c r="H94" s="270">
        <v>453762</v>
      </c>
      <c r="I94" s="272">
        <v>1139593</v>
      </c>
      <c r="J94" s="119">
        <f t="shared" si="15"/>
        <v>34.474618828654407</v>
      </c>
      <c r="K94" s="169"/>
      <c r="L94" s="123">
        <f>IF(J$150,J94/J$150*100,0)</f>
        <v>152.23575423839253</v>
      </c>
      <c r="M94" s="118">
        <f t="shared" si="16"/>
        <v>2671333</v>
      </c>
      <c r="N94" s="272">
        <v>1520665</v>
      </c>
      <c r="O94" s="123">
        <f t="shared" si="17"/>
        <v>56.92532529639697</v>
      </c>
      <c r="P94" s="272">
        <v>54853</v>
      </c>
      <c r="Q94" s="123">
        <f t="shared" si="18"/>
        <v>2.0533943166202042</v>
      </c>
      <c r="R94" s="272">
        <v>0</v>
      </c>
      <c r="S94" s="123">
        <f t="shared" si="19"/>
        <v>0</v>
      </c>
      <c r="T94" s="270">
        <v>159149</v>
      </c>
      <c r="U94" s="118">
        <v>33056</v>
      </c>
      <c r="V94" s="118">
        <v>33056</v>
      </c>
      <c r="W94" s="118">
        <v>33056</v>
      </c>
    </row>
    <row r="95" spans="1:23" x14ac:dyDescent="0.25">
      <c r="A95" s="114">
        <v>42</v>
      </c>
      <c r="B95" s="114" t="s">
        <v>124</v>
      </c>
      <c r="C95" s="269">
        <v>6085746</v>
      </c>
      <c r="D95" s="116">
        <f t="shared" si="14"/>
        <v>53.843770459894181</v>
      </c>
      <c r="F95" s="116">
        <f>IF(D$150,D95/D$150*100,0)</f>
        <v>91.398308523098834</v>
      </c>
      <c r="G95" s="269">
        <v>1902283</v>
      </c>
      <c r="H95" s="269">
        <v>3721918</v>
      </c>
      <c r="I95" s="271">
        <v>2871368</v>
      </c>
      <c r="J95" s="116">
        <f t="shared" si="15"/>
        <v>25.404491002070319</v>
      </c>
      <c r="L95" s="243">
        <f>IF(J$150,J95/J$150*100,0)</f>
        <v>112.18316489486722</v>
      </c>
      <c r="M95" s="115">
        <f t="shared" si="16"/>
        <v>8957114</v>
      </c>
      <c r="N95" s="271">
        <v>2652298</v>
      </c>
      <c r="O95" s="243">
        <f t="shared" si="17"/>
        <v>29.611077853871237</v>
      </c>
      <c r="P95" s="271">
        <v>105669</v>
      </c>
      <c r="Q95" s="243">
        <f t="shared" si="18"/>
        <v>1.1797215040469509</v>
      </c>
      <c r="R95" s="271">
        <v>0</v>
      </c>
      <c r="S95" s="243">
        <f t="shared" si="19"/>
        <v>0</v>
      </c>
      <c r="T95" s="269">
        <v>46962</v>
      </c>
      <c r="U95" s="115">
        <v>113026</v>
      </c>
      <c r="V95" s="115">
        <v>113026</v>
      </c>
      <c r="W95" s="115">
        <v>113026</v>
      </c>
    </row>
    <row r="96" spans="1:23" x14ac:dyDescent="0.25">
      <c r="A96" s="117">
        <v>43</v>
      </c>
      <c r="B96" s="117" t="s">
        <v>126</v>
      </c>
      <c r="C96" s="270">
        <v>13433172</v>
      </c>
      <c r="D96" s="119">
        <f t="shared" si="14"/>
        <v>39.518860431045134</v>
      </c>
      <c r="E96" s="169"/>
      <c r="F96" s="119">
        <f>IF(D$150,D96/D$150*100,0)</f>
        <v>67.082170644946402</v>
      </c>
      <c r="G96" s="270">
        <v>3500225</v>
      </c>
      <c r="H96" s="270">
        <v>4656267</v>
      </c>
      <c r="I96" s="272">
        <v>9160589</v>
      </c>
      <c r="J96" s="119">
        <f t="shared" si="15"/>
        <v>26.949408386728564</v>
      </c>
      <c r="K96" s="169"/>
      <c r="L96" s="123">
        <f>IF(J$150,J96/J$150*100,0)</f>
        <v>119.00533353024507</v>
      </c>
      <c r="M96" s="118">
        <f t="shared" si="16"/>
        <v>22593761</v>
      </c>
      <c r="N96" s="272">
        <v>7696747</v>
      </c>
      <c r="O96" s="123">
        <f t="shared" si="17"/>
        <v>34.065806927850566</v>
      </c>
      <c r="P96" s="272">
        <v>417833</v>
      </c>
      <c r="Q96" s="123">
        <f t="shared" si="18"/>
        <v>1.8493291134663237</v>
      </c>
      <c r="R96" s="272">
        <v>0</v>
      </c>
      <c r="S96" s="123">
        <f t="shared" si="19"/>
        <v>0</v>
      </c>
      <c r="T96" s="270">
        <v>22611</v>
      </c>
      <c r="U96" s="118">
        <v>339918</v>
      </c>
      <c r="V96" s="118">
        <v>339918</v>
      </c>
      <c r="W96" s="118">
        <v>339918</v>
      </c>
    </row>
    <row r="97" spans="1:23" x14ac:dyDescent="0.25">
      <c r="A97" s="114">
        <v>44</v>
      </c>
      <c r="B97" s="114" t="s">
        <v>128</v>
      </c>
      <c r="C97" s="269">
        <v>2533614</v>
      </c>
      <c r="D97" s="116">
        <f t="shared" si="14"/>
        <v>52.166323505188601</v>
      </c>
      <c r="F97" s="116">
        <f>IF(D$150,D97/D$150*100,0)</f>
        <v>88.550888793986232</v>
      </c>
      <c r="G97" s="269">
        <v>1130211</v>
      </c>
      <c r="H97" s="269">
        <v>1210960</v>
      </c>
      <c r="I97" s="271">
        <v>1290520</v>
      </c>
      <c r="J97" s="116">
        <f t="shared" si="15"/>
        <v>26.571405040355788</v>
      </c>
      <c r="L97" s="243">
        <f>IF(J$150,J97/J$150*100,0)</f>
        <v>117.33611639326355</v>
      </c>
      <c r="M97" s="115">
        <f t="shared" si="16"/>
        <v>3824134</v>
      </c>
      <c r="N97" s="271">
        <v>2279788</v>
      </c>
      <c r="O97" s="243">
        <f t="shared" si="17"/>
        <v>59.615797981974481</v>
      </c>
      <c r="P97" s="271">
        <v>106482</v>
      </c>
      <c r="Q97" s="243">
        <f t="shared" si="18"/>
        <v>2.7844735566274612</v>
      </c>
      <c r="R97" s="271">
        <v>10147</v>
      </c>
      <c r="S97" s="243">
        <f t="shared" si="19"/>
        <v>0.26534112036869001</v>
      </c>
      <c r="T97" s="269">
        <v>118209</v>
      </c>
      <c r="U97" s="115">
        <v>48568</v>
      </c>
      <c r="V97" s="115">
        <v>48568</v>
      </c>
      <c r="W97" s="115">
        <v>48568</v>
      </c>
    </row>
    <row r="98" spans="1:23" x14ac:dyDescent="0.25">
      <c r="A98" s="117">
        <v>45</v>
      </c>
      <c r="B98" s="117" t="s">
        <v>130</v>
      </c>
      <c r="C98" s="270">
        <v>452307</v>
      </c>
      <c r="D98" s="119">
        <f t="shared" si="14"/>
        <v>200.9360284318081</v>
      </c>
      <c r="E98" s="169"/>
      <c r="F98" s="119">
        <f>IF(D$150,D98/D$150*100,0)</f>
        <v>341.08334099106202</v>
      </c>
      <c r="G98" s="270">
        <v>271007</v>
      </c>
      <c r="H98" s="270">
        <v>146289</v>
      </c>
      <c r="I98" s="272">
        <v>138968</v>
      </c>
      <c r="J98" s="119">
        <f t="shared" si="15"/>
        <v>61.736117281208351</v>
      </c>
      <c r="K98" s="169"/>
      <c r="L98" s="123">
        <f>IF(J$150,J98/J$150*100,0)</f>
        <v>272.61923981717445</v>
      </c>
      <c r="M98" s="118">
        <f t="shared" si="16"/>
        <v>591275</v>
      </c>
      <c r="N98" s="272">
        <v>407550</v>
      </c>
      <c r="O98" s="123">
        <f t="shared" si="17"/>
        <v>68.927318083801964</v>
      </c>
      <c r="P98" s="272">
        <v>0</v>
      </c>
      <c r="Q98" s="123">
        <f t="shared" si="18"/>
        <v>0</v>
      </c>
      <c r="R98" s="272">
        <v>0</v>
      </c>
      <c r="S98" s="123">
        <f t="shared" si="19"/>
        <v>0</v>
      </c>
      <c r="T98" s="270">
        <v>1655</v>
      </c>
      <c r="U98" s="118">
        <v>2251</v>
      </c>
      <c r="V98" s="118">
        <v>2251</v>
      </c>
      <c r="W98" s="118">
        <v>2251</v>
      </c>
    </row>
    <row r="99" spans="1:23" x14ac:dyDescent="0.25">
      <c r="A99" s="114">
        <v>46</v>
      </c>
      <c r="B99" s="114" t="s">
        <v>132</v>
      </c>
      <c r="C99" s="269">
        <v>4288394</v>
      </c>
      <c r="D99" s="116">
        <f t="shared" si="14"/>
        <v>104.91997161940645</v>
      </c>
      <c r="F99" s="116">
        <f>IF(D$150,D99/D$150*100,0)</f>
        <v>178.09874483897968</v>
      </c>
      <c r="G99" s="269">
        <v>724587</v>
      </c>
      <c r="H99" s="269">
        <v>1633118</v>
      </c>
      <c r="I99" s="271">
        <v>952737</v>
      </c>
      <c r="J99" s="116">
        <f t="shared" si="15"/>
        <v>23.309690994054755</v>
      </c>
      <c r="L99" s="243">
        <f>IF(J$150,J99/J$150*100,0)</f>
        <v>102.93278098826472</v>
      </c>
      <c r="M99" s="115">
        <f t="shared" si="16"/>
        <v>5241131</v>
      </c>
      <c r="N99" s="271">
        <v>1314479</v>
      </c>
      <c r="O99" s="243">
        <f t="shared" si="17"/>
        <v>25.08006382591849</v>
      </c>
      <c r="P99" s="271">
        <v>61659</v>
      </c>
      <c r="Q99" s="243">
        <f t="shared" si="18"/>
        <v>1.1764445498500229</v>
      </c>
      <c r="R99" s="271">
        <v>147570</v>
      </c>
      <c r="S99" s="243">
        <f t="shared" si="19"/>
        <v>2.8156136528546987</v>
      </c>
      <c r="T99" s="269">
        <v>51163</v>
      </c>
      <c r="U99" s="115">
        <v>40873</v>
      </c>
      <c r="V99" s="115">
        <v>40873</v>
      </c>
      <c r="W99" s="115">
        <v>40873</v>
      </c>
    </row>
    <row r="100" spans="1:23" x14ac:dyDescent="0.25">
      <c r="A100" s="117">
        <v>47</v>
      </c>
      <c r="B100" s="117" t="s">
        <v>134</v>
      </c>
      <c r="C100" s="270">
        <v>6718569</v>
      </c>
      <c r="D100" s="119">
        <f t="shared" si="14"/>
        <v>83.276345472123751</v>
      </c>
      <c r="E100" s="169"/>
      <c r="F100" s="119">
        <f>IF(D$150,D100/D$150*100,0)</f>
        <v>141.35928912717327</v>
      </c>
      <c r="G100" s="270">
        <v>1242863</v>
      </c>
      <c r="H100" s="270">
        <v>2628101</v>
      </c>
      <c r="I100" s="272">
        <v>1755455</v>
      </c>
      <c r="J100" s="119">
        <f t="shared" si="15"/>
        <v>21.75878182404125</v>
      </c>
      <c r="K100" s="169"/>
      <c r="L100" s="123">
        <f>IF(J$150,J100/J$150*100,0)</f>
        <v>96.084153352213761</v>
      </c>
      <c r="M100" s="118">
        <f t="shared" si="16"/>
        <v>8474024</v>
      </c>
      <c r="N100" s="272">
        <v>3489278</v>
      </c>
      <c r="O100" s="123">
        <f t="shared" si="17"/>
        <v>41.17616376824045</v>
      </c>
      <c r="P100" s="272">
        <v>143018</v>
      </c>
      <c r="Q100" s="123">
        <f t="shared" si="18"/>
        <v>1.6877223854924177</v>
      </c>
      <c r="R100" s="272">
        <v>0</v>
      </c>
      <c r="S100" s="123">
        <f t="shared" si="19"/>
        <v>0</v>
      </c>
      <c r="T100" s="270">
        <v>209134</v>
      </c>
      <c r="U100" s="118">
        <v>80678</v>
      </c>
      <c r="V100" s="118">
        <v>80678</v>
      </c>
      <c r="W100" s="118">
        <v>80678</v>
      </c>
    </row>
    <row r="101" spans="1:23" x14ac:dyDescent="0.25">
      <c r="A101" s="114">
        <v>48</v>
      </c>
      <c r="B101" s="114" t="s">
        <v>136</v>
      </c>
      <c r="C101" s="269">
        <v>766431</v>
      </c>
      <c r="D101" s="116">
        <f t="shared" si="14"/>
        <v>114.82112359550561</v>
      </c>
      <c r="F101" s="116">
        <f>IF(D$150,D101/D$150*100,0)</f>
        <v>194.9056759902752</v>
      </c>
      <c r="G101" s="269">
        <v>345756</v>
      </c>
      <c r="H101" s="269">
        <v>331967</v>
      </c>
      <c r="I101" s="271">
        <v>246955</v>
      </c>
      <c r="J101" s="116">
        <f t="shared" si="15"/>
        <v>36.997003745318352</v>
      </c>
      <c r="L101" s="243">
        <f>IF(J$150,J101/J$150*100,0)</f>
        <v>163.3743014744453</v>
      </c>
      <c r="M101" s="115">
        <f t="shared" si="16"/>
        <v>1013386</v>
      </c>
      <c r="N101" s="271">
        <v>540287</v>
      </c>
      <c r="O101" s="243">
        <f t="shared" si="17"/>
        <v>53.315025074354679</v>
      </c>
      <c r="P101" s="271">
        <v>0</v>
      </c>
      <c r="Q101" s="243">
        <f t="shared" si="18"/>
        <v>0</v>
      </c>
      <c r="R101" s="271">
        <v>0</v>
      </c>
      <c r="S101" s="243">
        <f t="shared" si="19"/>
        <v>0</v>
      </c>
      <c r="T101" s="269">
        <v>71101</v>
      </c>
      <c r="U101" s="115">
        <v>6675</v>
      </c>
      <c r="V101" s="115">
        <v>6675</v>
      </c>
      <c r="W101" s="115">
        <v>6675</v>
      </c>
    </row>
    <row r="102" spans="1:23" x14ac:dyDescent="0.25">
      <c r="A102" s="117">
        <v>49</v>
      </c>
      <c r="B102" s="117" t="s">
        <v>138</v>
      </c>
      <c r="C102" s="270">
        <v>2203627</v>
      </c>
      <c r="D102" s="119">
        <f t="shared" si="14"/>
        <v>79.498791442692735</v>
      </c>
      <c r="E102" s="169"/>
      <c r="F102" s="119">
        <f>IF(D$150,D102/D$150*100,0)</f>
        <v>134.94699582572659</v>
      </c>
      <c r="G102" s="270">
        <v>671857</v>
      </c>
      <c r="H102" s="270">
        <v>1309104</v>
      </c>
      <c r="I102" s="272">
        <v>754283</v>
      </c>
      <c r="J102" s="119">
        <f t="shared" si="15"/>
        <v>27.211768101302354</v>
      </c>
      <c r="K102" s="169"/>
      <c r="L102" s="123">
        <f>IF(J$150,J102/J$150*100,0)</f>
        <v>120.1638823521602</v>
      </c>
      <c r="M102" s="118">
        <f t="shared" si="16"/>
        <v>2957910</v>
      </c>
      <c r="N102" s="272">
        <v>961854</v>
      </c>
      <c r="O102" s="123">
        <f t="shared" si="17"/>
        <v>32.518027931884333</v>
      </c>
      <c r="P102" s="272">
        <v>0</v>
      </c>
      <c r="Q102" s="123">
        <f t="shared" si="18"/>
        <v>0</v>
      </c>
      <c r="R102" s="272">
        <v>0</v>
      </c>
      <c r="S102" s="123">
        <f t="shared" si="19"/>
        <v>0</v>
      </c>
      <c r="T102" s="270">
        <v>43269</v>
      </c>
      <c r="U102" s="118">
        <v>27719</v>
      </c>
      <c r="V102" s="118">
        <v>27719</v>
      </c>
      <c r="W102" s="118">
        <v>27719</v>
      </c>
    </row>
    <row r="103" spans="1:23" x14ac:dyDescent="0.25">
      <c r="A103" s="114">
        <v>50</v>
      </c>
      <c r="B103" s="114" t="s">
        <v>140</v>
      </c>
      <c r="C103" s="269">
        <v>1462321</v>
      </c>
      <c r="D103" s="116">
        <f t="shared" si="14"/>
        <v>79.625428804791724</v>
      </c>
      <c r="F103" s="116">
        <f>IF(D$150,D103/D$150*100,0)</f>
        <v>135.16195923918767</v>
      </c>
      <c r="G103" s="269">
        <v>404074</v>
      </c>
      <c r="H103" s="269">
        <v>942266</v>
      </c>
      <c r="I103" s="271">
        <v>460128</v>
      </c>
      <c r="J103" s="116">
        <f t="shared" si="15"/>
        <v>25.054614756329975</v>
      </c>
      <c r="L103" s="243">
        <f>IF(J$150,J103/J$150*100,0)</f>
        <v>110.63815363817693</v>
      </c>
      <c r="M103" s="115">
        <f t="shared" si="16"/>
        <v>1922449</v>
      </c>
      <c r="N103" s="271">
        <v>897559</v>
      </c>
      <c r="O103" s="243">
        <f t="shared" si="17"/>
        <v>46.688312667852308</v>
      </c>
      <c r="P103" s="271">
        <v>0</v>
      </c>
      <c r="Q103" s="243">
        <f t="shared" si="18"/>
        <v>0</v>
      </c>
      <c r="R103" s="271">
        <v>0</v>
      </c>
      <c r="S103" s="243">
        <f t="shared" si="19"/>
        <v>0</v>
      </c>
      <c r="T103" s="271">
        <v>6398</v>
      </c>
      <c r="U103" s="115">
        <v>18365</v>
      </c>
      <c r="V103" s="115">
        <v>18365</v>
      </c>
      <c r="W103" s="115">
        <v>18365</v>
      </c>
    </row>
    <row r="104" spans="1:23" ht="29.5" thickBot="1" x14ac:dyDescent="0.4">
      <c r="A104" s="141" t="s">
        <v>0</v>
      </c>
      <c r="B104" s="214" t="s">
        <v>332</v>
      </c>
      <c r="C104" s="142" t="s">
        <v>382</v>
      </c>
      <c r="D104" s="142" t="s">
        <v>348</v>
      </c>
      <c r="E104" s="216"/>
      <c r="F104" s="142" t="s">
        <v>349</v>
      </c>
      <c r="G104" s="265" t="s">
        <v>413</v>
      </c>
      <c r="H104" s="267" t="s">
        <v>381</v>
      </c>
      <c r="I104" s="142" t="s">
        <v>383</v>
      </c>
      <c r="J104" s="142" t="s">
        <v>348</v>
      </c>
      <c r="K104" s="216"/>
      <c r="L104" s="142" t="s">
        <v>349</v>
      </c>
      <c r="M104" s="142" t="s">
        <v>247</v>
      </c>
      <c r="N104" s="265" t="s">
        <v>340</v>
      </c>
      <c r="O104" s="266" t="s">
        <v>350</v>
      </c>
      <c r="P104" s="266" t="s">
        <v>354</v>
      </c>
      <c r="Q104" s="266" t="s">
        <v>350</v>
      </c>
      <c r="R104" s="266" t="s">
        <v>355</v>
      </c>
      <c r="S104" s="266" t="s">
        <v>350</v>
      </c>
      <c r="T104" s="267" t="s">
        <v>344</v>
      </c>
      <c r="U104" s="115"/>
      <c r="V104" s="115"/>
      <c r="W104" s="115"/>
    </row>
    <row r="105" spans="1:23" x14ac:dyDescent="0.25">
      <c r="A105" s="117">
        <v>51</v>
      </c>
      <c r="B105" s="117" t="s">
        <v>142</v>
      </c>
      <c r="C105" s="270">
        <v>813369</v>
      </c>
      <c r="D105" s="119">
        <f t="shared" si="14"/>
        <v>75.207489597780864</v>
      </c>
      <c r="E105" s="169"/>
      <c r="F105" s="119">
        <f>IF(D$150,D105/D$150*100,0)</f>
        <v>127.66262984175182</v>
      </c>
      <c r="G105" s="270">
        <v>441309</v>
      </c>
      <c r="H105" s="270">
        <v>202056</v>
      </c>
      <c r="I105" s="272">
        <v>437103</v>
      </c>
      <c r="J105" s="119">
        <f t="shared" si="15"/>
        <v>40.416366158113732</v>
      </c>
      <c r="K105" s="169"/>
      <c r="L105" s="123">
        <f>IF(J$150,J105/J$150*100,0)</f>
        <v>178.47379303122059</v>
      </c>
      <c r="M105" s="118">
        <f t="shared" si="16"/>
        <v>1250472</v>
      </c>
      <c r="N105" s="272">
        <v>680425</v>
      </c>
      <c r="O105" s="123">
        <f t="shared" si="17"/>
        <v>54.413453479965966</v>
      </c>
      <c r="P105" s="272">
        <v>79775</v>
      </c>
      <c r="Q105" s="123">
        <f t="shared" si="18"/>
        <v>6.3795910664133215</v>
      </c>
      <c r="R105" s="272">
        <v>0</v>
      </c>
      <c r="S105" s="123">
        <f t="shared" si="19"/>
        <v>0</v>
      </c>
      <c r="T105" s="272">
        <v>32552</v>
      </c>
      <c r="U105" s="118">
        <v>10815</v>
      </c>
      <c r="V105" s="118">
        <v>10815</v>
      </c>
      <c r="W105" s="118">
        <v>10815</v>
      </c>
    </row>
    <row r="106" spans="1:23" x14ac:dyDescent="0.25">
      <c r="A106" s="114">
        <v>52</v>
      </c>
      <c r="B106" s="114" t="s">
        <v>144</v>
      </c>
      <c r="C106" s="269">
        <v>0</v>
      </c>
      <c r="D106" s="116">
        <f t="shared" si="14"/>
        <v>0</v>
      </c>
      <c r="F106" s="116">
        <f>IF(D$150,D106/D$150*100,0)</f>
        <v>0</v>
      </c>
      <c r="G106" s="269">
        <v>0</v>
      </c>
      <c r="H106" s="269">
        <v>0</v>
      </c>
      <c r="I106" s="271">
        <v>0</v>
      </c>
      <c r="J106" s="116">
        <f t="shared" si="15"/>
        <v>0</v>
      </c>
      <c r="L106" s="243">
        <f>IF(J$150,J106/J$150*100,0)</f>
        <v>0</v>
      </c>
      <c r="M106" s="115">
        <f t="shared" si="16"/>
        <v>0</v>
      </c>
      <c r="N106" s="271">
        <v>0</v>
      </c>
      <c r="O106" s="116">
        <f t="shared" si="17"/>
        <v>0</v>
      </c>
      <c r="P106" s="271">
        <v>0</v>
      </c>
      <c r="Q106" s="116">
        <f t="shared" si="18"/>
        <v>0</v>
      </c>
      <c r="R106" s="271">
        <v>0</v>
      </c>
      <c r="S106" s="116">
        <f t="shared" si="19"/>
        <v>0</v>
      </c>
      <c r="T106" s="269">
        <v>0</v>
      </c>
      <c r="U106" s="115">
        <v>0</v>
      </c>
      <c r="V106" s="115">
        <v>0</v>
      </c>
      <c r="W106" s="115">
        <v>0</v>
      </c>
    </row>
    <row r="107" spans="1:23" x14ac:dyDescent="0.25">
      <c r="A107" s="117">
        <v>53</v>
      </c>
      <c r="B107" s="117" t="s">
        <v>146</v>
      </c>
      <c r="C107" s="270">
        <v>25217519</v>
      </c>
      <c r="D107" s="119">
        <f t="shared" si="14"/>
        <v>58.114389681261223</v>
      </c>
      <c r="E107" s="169"/>
      <c r="F107" s="119">
        <f>IF(D$150,D107/D$150*100,0)</f>
        <v>98.647566326653262</v>
      </c>
      <c r="G107" s="270">
        <v>7675239</v>
      </c>
      <c r="H107" s="270">
        <v>12366483</v>
      </c>
      <c r="I107" s="272">
        <v>9599701</v>
      </c>
      <c r="J107" s="119">
        <f t="shared" si="15"/>
        <v>22.122745886999947</v>
      </c>
      <c r="K107" s="169"/>
      <c r="L107" s="123">
        <f>IF(J$150,J107/J$150*100,0)</f>
        <v>97.691374708759497</v>
      </c>
      <c r="M107" s="118">
        <f t="shared" si="16"/>
        <v>34817220</v>
      </c>
      <c r="N107" s="272">
        <v>4863510</v>
      </c>
      <c r="O107" s="119">
        <f t="shared" si="17"/>
        <v>13.968691354450472</v>
      </c>
      <c r="P107" s="272">
        <v>0</v>
      </c>
      <c r="Q107" s="119">
        <f t="shared" si="18"/>
        <v>0</v>
      </c>
      <c r="R107" s="272">
        <v>465991</v>
      </c>
      <c r="S107" s="119">
        <f t="shared" si="19"/>
        <v>1.338392324257939</v>
      </c>
      <c r="T107" s="270">
        <v>1084831</v>
      </c>
      <c r="U107" s="118">
        <v>433929</v>
      </c>
      <c r="V107" s="118">
        <v>433929</v>
      </c>
      <c r="W107" s="118">
        <v>433929</v>
      </c>
    </row>
    <row r="108" spans="1:23" x14ac:dyDescent="0.25">
      <c r="A108" s="114">
        <v>54</v>
      </c>
      <c r="B108" s="114" t="s">
        <v>148</v>
      </c>
      <c r="C108" s="269">
        <v>1707910</v>
      </c>
      <c r="D108" s="116">
        <f t="shared" si="14"/>
        <v>42.239451946381756</v>
      </c>
      <c r="F108" s="116">
        <f>IF(D$150,D108/D$150*100,0)</f>
        <v>71.700299363648895</v>
      </c>
      <c r="G108" s="269">
        <v>658533</v>
      </c>
      <c r="H108" s="269">
        <v>915291</v>
      </c>
      <c r="I108" s="271">
        <v>1129819</v>
      </c>
      <c r="J108" s="116">
        <f t="shared" si="15"/>
        <v>27.942301033783451</v>
      </c>
      <c r="L108" s="243">
        <f>IF(J$150,J108/J$150*100,0)</f>
        <v>123.38982757652934</v>
      </c>
      <c r="M108" s="115">
        <f t="shared" si="16"/>
        <v>2837729</v>
      </c>
      <c r="N108" s="271">
        <v>1107335</v>
      </c>
      <c r="O108" s="116">
        <f t="shared" si="17"/>
        <v>39.021872772206223</v>
      </c>
      <c r="P108" s="271">
        <v>0</v>
      </c>
      <c r="Q108" s="116">
        <f t="shared" si="18"/>
        <v>0</v>
      </c>
      <c r="R108" s="271">
        <v>0</v>
      </c>
      <c r="S108" s="116">
        <f t="shared" si="19"/>
        <v>0</v>
      </c>
      <c r="T108" s="269">
        <v>94366</v>
      </c>
      <c r="U108" s="115">
        <v>40434</v>
      </c>
      <c r="V108" s="115">
        <v>40434</v>
      </c>
      <c r="W108" s="115">
        <v>40434</v>
      </c>
    </row>
    <row r="109" spans="1:23" x14ac:dyDescent="0.25">
      <c r="A109" s="117">
        <v>55</v>
      </c>
      <c r="B109" s="117" t="s">
        <v>150</v>
      </c>
      <c r="C109" s="270">
        <v>1147589</v>
      </c>
      <c r="D109" s="119">
        <f t="shared" si="14"/>
        <v>95.156633499170809</v>
      </c>
      <c r="E109" s="169"/>
      <c r="F109" s="119">
        <f>IF(D$150,D109/D$150*100,0)</f>
        <v>161.52574888964693</v>
      </c>
      <c r="G109" s="270">
        <v>533228</v>
      </c>
      <c r="H109" s="270">
        <v>433042</v>
      </c>
      <c r="I109" s="272">
        <v>330449</v>
      </c>
      <c r="J109" s="119">
        <f t="shared" si="15"/>
        <v>27.400414593698176</v>
      </c>
      <c r="K109" s="169"/>
      <c r="L109" s="123">
        <f>IF(J$150,J109/J$150*100,0)</f>
        <v>120.99692248516479</v>
      </c>
      <c r="M109" s="118">
        <f t="shared" si="16"/>
        <v>1478038</v>
      </c>
      <c r="N109" s="272">
        <v>892110</v>
      </c>
      <c r="O109" s="123">
        <f t="shared" si="17"/>
        <v>60.357717460579494</v>
      </c>
      <c r="P109" s="272">
        <v>0</v>
      </c>
      <c r="Q109" s="123">
        <f t="shared" si="18"/>
        <v>0</v>
      </c>
      <c r="R109" s="272">
        <v>0</v>
      </c>
      <c r="S109" s="123">
        <f t="shared" si="19"/>
        <v>0</v>
      </c>
      <c r="T109" s="270">
        <v>30012</v>
      </c>
      <c r="U109" s="118">
        <v>12060</v>
      </c>
      <c r="V109" s="118">
        <v>12060</v>
      </c>
      <c r="W109" s="118">
        <v>12060</v>
      </c>
    </row>
    <row r="110" spans="1:23" x14ac:dyDescent="0.25">
      <c r="A110" s="114">
        <v>56</v>
      </c>
      <c r="B110" s="114" t="s">
        <v>152</v>
      </c>
      <c r="C110" s="269">
        <v>2183099</v>
      </c>
      <c r="D110" s="116">
        <f t="shared" si="14"/>
        <v>155.64658491373163</v>
      </c>
      <c r="F110" s="116">
        <f>IF(D$150,D110/D$150*100,0)</f>
        <v>264.2057654396275</v>
      </c>
      <c r="G110" s="269">
        <v>442605</v>
      </c>
      <c r="H110" s="269">
        <v>1621402</v>
      </c>
      <c r="I110" s="271">
        <v>455315</v>
      </c>
      <c r="J110" s="116">
        <f t="shared" si="15"/>
        <v>32.462213032938827</v>
      </c>
      <c r="L110" s="243">
        <f>IF(J$150,J110/J$150*100,0)</f>
        <v>143.34921322492568</v>
      </c>
      <c r="M110" s="115">
        <f t="shared" si="16"/>
        <v>2638414</v>
      </c>
      <c r="N110" s="271">
        <v>805335</v>
      </c>
      <c r="O110" s="243">
        <f t="shared" si="17"/>
        <v>30.523450830688436</v>
      </c>
      <c r="P110" s="271">
        <v>0</v>
      </c>
      <c r="Q110" s="243">
        <f t="shared" si="18"/>
        <v>0</v>
      </c>
      <c r="R110" s="271">
        <v>0</v>
      </c>
      <c r="S110" s="243">
        <f t="shared" si="19"/>
        <v>0</v>
      </c>
      <c r="T110" s="269">
        <v>80482</v>
      </c>
      <c r="U110" s="115">
        <v>14026</v>
      </c>
      <c r="V110" s="115">
        <v>14026</v>
      </c>
      <c r="W110" s="115">
        <v>14026</v>
      </c>
    </row>
    <row r="111" spans="1:23" x14ac:dyDescent="0.25">
      <c r="A111" s="117">
        <v>57</v>
      </c>
      <c r="B111" s="117" t="s">
        <v>154</v>
      </c>
      <c r="C111" s="270">
        <v>775489</v>
      </c>
      <c r="D111" s="119">
        <f t="shared" si="14"/>
        <v>92.584646609360078</v>
      </c>
      <c r="E111" s="169"/>
      <c r="F111" s="119">
        <f>IF(D$150,D111/D$150*100,0)</f>
        <v>157.15987240543259</v>
      </c>
      <c r="G111" s="270">
        <v>355768</v>
      </c>
      <c r="H111" s="270">
        <v>309648</v>
      </c>
      <c r="I111" s="272">
        <v>304311</v>
      </c>
      <c r="J111" s="119">
        <f t="shared" si="15"/>
        <v>36.331303724928368</v>
      </c>
      <c r="K111" s="169"/>
      <c r="L111" s="123">
        <f>IF(J$150,J111/J$150*100,0)</f>
        <v>160.43465056186295</v>
      </c>
      <c r="M111" s="118">
        <f t="shared" si="16"/>
        <v>1079800</v>
      </c>
      <c r="N111" s="272">
        <v>582203</v>
      </c>
      <c r="O111" s="123">
        <f t="shared" si="17"/>
        <v>53.917669938877566</v>
      </c>
      <c r="P111" s="272">
        <v>0</v>
      </c>
      <c r="Q111" s="123">
        <f t="shared" si="18"/>
        <v>0</v>
      </c>
      <c r="R111" s="272">
        <v>0</v>
      </c>
      <c r="S111" s="123">
        <f t="shared" si="19"/>
        <v>0</v>
      </c>
      <c r="T111" s="270">
        <v>28346</v>
      </c>
      <c r="U111" s="118">
        <v>8376</v>
      </c>
      <c r="V111" s="118">
        <v>8376</v>
      </c>
      <c r="W111" s="118">
        <v>8376</v>
      </c>
    </row>
    <row r="112" spans="1:23" x14ac:dyDescent="0.25">
      <c r="A112" s="114">
        <v>58</v>
      </c>
      <c r="B112" s="114" t="s">
        <v>156</v>
      </c>
      <c r="C112" s="269">
        <v>2046591</v>
      </c>
      <c r="D112" s="116">
        <f t="shared" si="14"/>
        <v>67.696182852606512</v>
      </c>
      <c r="F112" s="116">
        <f>IF(D$150,D112/D$150*100,0)</f>
        <v>114.91239475525398</v>
      </c>
      <c r="G112" s="269">
        <v>959797</v>
      </c>
      <c r="H112" s="269">
        <v>577</v>
      </c>
      <c r="I112" s="271">
        <v>1130310</v>
      </c>
      <c r="J112" s="116">
        <f t="shared" si="15"/>
        <v>37.387867160624502</v>
      </c>
      <c r="L112" s="243">
        <f>IF(J$150,J112/J$150*100,0)</f>
        <v>165.10030712309566</v>
      </c>
      <c r="M112" s="115">
        <f t="shared" si="16"/>
        <v>3176901</v>
      </c>
      <c r="N112" s="271">
        <v>1554173</v>
      </c>
      <c r="O112" s="243">
        <f t="shared" si="17"/>
        <v>48.921039717636781</v>
      </c>
      <c r="P112" s="271">
        <v>46052</v>
      </c>
      <c r="Q112" s="243">
        <f t="shared" si="18"/>
        <v>1.4495887659074047</v>
      </c>
      <c r="R112" s="271">
        <v>0</v>
      </c>
      <c r="S112" s="243">
        <f t="shared" si="19"/>
        <v>0</v>
      </c>
      <c r="T112" s="269">
        <v>49042</v>
      </c>
      <c r="U112" s="115">
        <v>30232</v>
      </c>
      <c r="V112" s="115">
        <v>30232</v>
      </c>
      <c r="W112" s="115">
        <v>30232</v>
      </c>
    </row>
    <row r="113" spans="1:23" x14ac:dyDescent="0.25">
      <c r="A113" s="117">
        <v>59</v>
      </c>
      <c r="B113" s="117" t="s">
        <v>158</v>
      </c>
      <c r="C113" s="270">
        <v>970198</v>
      </c>
      <c r="D113" s="119">
        <f t="shared" si="14"/>
        <v>90.225797451873902</v>
      </c>
      <c r="E113" s="169"/>
      <c r="F113" s="119">
        <f>IF(D$150,D113/D$150*100,0)</f>
        <v>153.15579131649844</v>
      </c>
      <c r="G113" s="270">
        <v>390858</v>
      </c>
      <c r="H113" s="270">
        <v>455265</v>
      </c>
      <c r="I113" s="272">
        <v>280781</v>
      </c>
      <c r="J113" s="119">
        <f t="shared" si="15"/>
        <v>26.111875755603087</v>
      </c>
      <c r="K113" s="169"/>
      <c r="L113" s="123">
        <f>IF(J$150,J113/J$150*100,0)</f>
        <v>115.30689055594085</v>
      </c>
      <c r="M113" s="118">
        <f t="shared" si="16"/>
        <v>1250979</v>
      </c>
      <c r="N113" s="272">
        <v>644953</v>
      </c>
      <c r="O113" s="123">
        <f t="shared" si="17"/>
        <v>51.5558614493129</v>
      </c>
      <c r="P113" s="272">
        <v>44100</v>
      </c>
      <c r="Q113" s="123">
        <f t="shared" si="18"/>
        <v>3.5252390327895191</v>
      </c>
      <c r="R113" s="272">
        <v>0</v>
      </c>
      <c r="S113" s="123">
        <f t="shared" si="19"/>
        <v>0</v>
      </c>
      <c r="T113" s="270">
        <v>29075</v>
      </c>
      <c r="U113" s="118">
        <v>10753</v>
      </c>
      <c r="V113" s="118">
        <v>10753</v>
      </c>
      <c r="W113" s="118">
        <v>10753</v>
      </c>
    </row>
    <row r="114" spans="1:23" x14ac:dyDescent="0.25">
      <c r="A114" s="114">
        <v>60</v>
      </c>
      <c r="B114" s="114" t="s">
        <v>160</v>
      </c>
      <c r="C114" s="269">
        <v>3004765</v>
      </c>
      <c r="D114" s="116">
        <f t="shared" si="14"/>
        <v>29.489125954423223</v>
      </c>
      <c r="F114" s="116">
        <f>IF(D$150,D114/D$150*100,0)</f>
        <v>50.056974261608801</v>
      </c>
      <c r="G114" s="269">
        <v>974420</v>
      </c>
      <c r="H114" s="269">
        <v>1714356</v>
      </c>
      <c r="I114" s="271">
        <v>1476311</v>
      </c>
      <c r="J114" s="116">
        <f t="shared" si="15"/>
        <v>14.488694133118731</v>
      </c>
      <c r="L114" s="243">
        <f>IF(J$150,J114/J$150*100,0)</f>
        <v>63.980323908654348</v>
      </c>
      <c r="M114" s="115">
        <f t="shared" si="16"/>
        <v>4481076</v>
      </c>
      <c r="N114" s="271">
        <v>2336832</v>
      </c>
      <c r="O114" s="243">
        <f t="shared" si="17"/>
        <v>52.148903522279021</v>
      </c>
      <c r="P114" s="271">
        <v>2927</v>
      </c>
      <c r="Q114" s="243">
        <f t="shared" si="18"/>
        <v>6.5319133172479116E-2</v>
      </c>
      <c r="R114" s="271">
        <v>0</v>
      </c>
      <c r="S114" s="243">
        <f t="shared" si="19"/>
        <v>0</v>
      </c>
      <c r="T114" s="269">
        <v>28189</v>
      </c>
      <c r="U114" s="115">
        <v>101894</v>
      </c>
      <c r="V114" s="115">
        <v>101894</v>
      </c>
      <c r="W114" s="115">
        <v>101894</v>
      </c>
    </row>
    <row r="115" spans="1:23" x14ac:dyDescent="0.25">
      <c r="A115" s="117">
        <v>61</v>
      </c>
      <c r="B115" s="117" t="s">
        <v>162</v>
      </c>
      <c r="C115" s="270">
        <v>1232281</v>
      </c>
      <c r="D115" s="119">
        <f t="shared" si="14"/>
        <v>83.754570787738729</v>
      </c>
      <c r="E115" s="169"/>
      <c r="F115" s="119">
        <f>IF(D$150,D115/D$150*100,0)</f>
        <v>142.17106335038986</v>
      </c>
      <c r="G115" s="270">
        <v>462362</v>
      </c>
      <c r="H115" s="270">
        <v>508128</v>
      </c>
      <c r="I115" s="272">
        <v>587916</v>
      </c>
      <c r="J115" s="119">
        <f t="shared" si="15"/>
        <v>39.958947869231295</v>
      </c>
      <c r="K115" s="169"/>
      <c r="L115" s="123">
        <f>IF(J$150,J115/J$150*100,0)</f>
        <v>176.45388909677672</v>
      </c>
      <c r="M115" s="118">
        <f t="shared" si="16"/>
        <v>1820197</v>
      </c>
      <c r="N115" s="272">
        <v>1087702</v>
      </c>
      <c r="O115" s="123">
        <f t="shared" si="17"/>
        <v>59.757377910193235</v>
      </c>
      <c r="P115" s="272">
        <v>0</v>
      </c>
      <c r="Q115" s="123">
        <f t="shared" si="18"/>
        <v>0</v>
      </c>
      <c r="R115" s="272">
        <v>0</v>
      </c>
      <c r="S115" s="123">
        <f t="shared" si="19"/>
        <v>0</v>
      </c>
      <c r="T115" s="270">
        <v>14629</v>
      </c>
      <c r="U115" s="118">
        <v>14713</v>
      </c>
      <c r="V115" s="118">
        <v>14713</v>
      </c>
      <c r="W115" s="118">
        <v>14713</v>
      </c>
    </row>
    <row r="116" spans="1:23" x14ac:dyDescent="0.25">
      <c r="A116" s="114">
        <v>62</v>
      </c>
      <c r="B116" s="114" t="s">
        <v>251</v>
      </c>
      <c r="C116" s="269">
        <v>1703089</v>
      </c>
      <c r="D116" s="116">
        <f t="shared" si="14"/>
        <v>66.332580331061337</v>
      </c>
      <c r="F116" s="116">
        <f>IF(D$150,D116/D$150*100,0)</f>
        <v>112.59771725584125</v>
      </c>
      <c r="G116" s="269">
        <v>511033</v>
      </c>
      <c r="H116" s="269">
        <v>970849</v>
      </c>
      <c r="I116" s="271">
        <v>551258</v>
      </c>
      <c r="J116" s="116">
        <f t="shared" si="15"/>
        <v>21.470613437195716</v>
      </c>
      <c r="L116" s="243">
        <f>IF(J$150,J116/J$150*100,0)</f>
        <v>94.811636549718258</v>
      </c>
      <c r="M116" s="115">
        <f t="shared" si="16"/>
        <v>2254347</v>
      </c>
      <c r="N116" s="271">
        <v>1142605</v>
      </c>
      <c r="O116" s="243">
        <f t="shared" si="17"/>
        <v>50.684521948040825</v>
      </c>
      <c r="P116" s="271">
        <v>0</v>
      </c>
      <c r="Q116" s="243">
        <f t="shared" si="18"/>
        <v>0</v>
      </c>
      <c r="R116" s="271">
        <v>0</v>
      </c>
      <c r="S116" s="243">
        <f t="shared" si="19"/>
        <v>0</v>
      </c>
      <c r="T116" s="269">
        <v>237755</v>
      </c>
      <c r="U116" s="115">
        <v>25675</v>
      </c>
      <c r="V116" s="115">
        <v>25675</v>
      </c>
      <c r="W116" s="115">
        <v>25675</v>
      </c>
    </row>
    <row r="117" spans="1:23" x14ac:dyDescent="0.25">
      <c r="A117" s="117">
        <v>63</v>
      </c>
      <c r="B117" s="117" t="s">
        <v>166</v>
      </c>
      <c r="C117" s="270">
        <v>1613480</v>
      </c>
      <c r="D117" s="119">
        <f t="shared" si="14"/>
        <v>133.34545454545454</v>
      </c>
      <c r="E117" s="169"/>
      <c r="F117" s="119">
        <f>IF(D$150,D117/D$150*100,0)</f>
        <v>226.35021452994769</v>
      </c>
      <c r="G117" s="270">
        <v>434623</v>
      </c>
      <c r="H117" s="270">
        <v>1051749</v>
      </c>
      <c r="I117" s="272">
        <v>457104</v>
      </c>
      <c r="J117" s="119">
        <f t="shared" si="15"/>
        <v>37.77719008264463</v>
      </c>
      <c r="K117" s="169"/>
      <c r="L117" s="123">
        <f>IF(J$150,J117/J$150*100,0)</f>
        <v>166.81951013939604</v>
      </c>
      <c r="M117" s="118">
        <f t="shared" si="16"/>
        <v>2070584</v>
      </c>
      <c r="N117" s="272">
        <v>893856</v>
      </c>
      <c r="O117" s="123">
        <f t="shared" si="17"/>
        <v>43.169270118961606</v>
      </c>
      <c r="P117" s="272">
        <v>37350</v>
      </c>
      <c r="Q117" s="123">
        <f t="shared" si="18"/>
        <v>1.8038389169432394</v>
      </c>
      <c r="R117" s="272">
        <v>0</v>
      </c>
      <c r="S117" s="123">
        <f t="shared" si="19"/>
        <v>0</v>
      </c>
      <c r="T117" s="270">
        <v>566264</v>
      </c>
      <c r="U117" s="118">
        <v>12100</v>
      </c>
      <c r="V117" s="118">
        <v>12100</v>
      </c>
      <c r="W117" s="118">
        <v>12100</v>
      </c>
    </row>
    <row r="118" spans="1:23" x14ac:dyDescent="0.25">
      <c r="A118" s="114">
        <v>64</v>
      </c>
      <c r="B118" s="114" t="s">
        <v>168</v>
      </c>
      <c r="C118" s="269">
        <v>1277955</v>
      </c>
      <c r="D118" s="116">
        <f t="shared" si="14"/>
        <v>109.47019016618125</v>
      </c>
      <c r="F118" s="116">
        <f>IF(D$150,D118/D$150*100,0)</f>
        <v>185.8226147506424</v>
      </c>
      <c r="G118" s="269">
        <v>507675</v>
      </c>
      <c r="H118" s="269">
        <v>636593</v>
      </c>
      <c r="I118" s="271">
        <v>418234</v>
      </c>
      <c r="J118" s="116">
        <f t="shared" si="15"/>
        <v>35.826109302723999</v>
      </c>
      <c r="L118" s="243">
        <f>IF(J$150,J118/J$150*100,0)</f>
        <v>158.20377299121998</v>
      </c>
      <c r="M118" s="115">
        <f t="shared" si="16"/>
        <v>1696189</v>
      </c>
      <c r="N118" s="271">
        <v>849984</v>
      </c>
      <c r="O118" s="243">
        <f t="shared" si="17"/>
        <v>50.111396784202697</v>
      </c>
      <c r="P118" s="271">
        <v>48101</v>
      </c>
      <c r="Q118" s="243">
        <f t="shared" si="18"/>
        <v>2.83582784701469</v>
      </c>
      <c r="R118" s="271">
        <v>0</v>
      </c>
      <c r="S118" s="243">
        <f t="shared" si="19"/>
        <v>0</v>
      </c>
      <c r="T118" s="269">
        <v>12051</v>
      </c>
      <c r="U118" s="115">
        <v>11674</v>
      </c>
      <c r="V118" s="115">
        <v>11674</v>
      </c>
      <c r="W118" s="115">
        <v>11674</v>
      </c>
    </row>
    <row r="119" spans="1:23" x14ac:dyDescent="0.25">
      <c r="A119" s="117">
        <v>65</v>
      </c>
      <c r="B119" s="117" t="s">
        <v>170</v>
      </c>
      <c r="C119" s="270">
        <v>557903</v>
      </c>
      <c r="D119" s="119">
        <f t="shared" ref="D119:D149" si="20">IFERROR(C119/$U119,0)</f>
        <v>35.714935023365982</v>
      </c>
      <c r="E119" s="169"/>
      <c r="F119" s="119">
        <f t="shared" ref="F119:F150" si="21">IF(D$150,D119/D$150*100,0)</f>
        <v>60.625112659587103</v>
      </c>
      <c r="G119" s="270">
        <v>327220</v>
      </c>
      <c r="H119" s="270">
        <v>197064</v>
      </c>
      <c r="I119" s="272">
        <v>505070</v>
      </c>
      <c r="J119" s="119">
        <f t="shared" ref="J119:J149" si="22">IFERROR(I119/$U119,0)</f>
        <v>32.332757185839576</v>
      </c>
      <c r="K119" s="169"/>
      <c r="L119" s="123">
        <f t="shared" ref="L119:L150" si="23">IF(J$150,J119/J$150*100,0)</f>
        <v>142.77755183479758</v>
      </c>
      <c r="M119" s="118">
        <f t="shared" ref="M119:M149" si="24">(C119+I119)</f>
        <v>1062973</v>
      </c>
      <c r="N119" s="272">
        <v>638871</v>
      </c>
      <c r="O119" s="123">
        <f t="shared" ref="O119:O150" si="25">IF($M119,N119/$M119*100,0)</f>
        <v>60.102279173600834</v>
      </c>
      <c r="P119" s="272">
        <v>0</v>
      </c>
      <c r="Q119" s="123">
        <f t="shared" ref="Q119:Q150" si="26">IF($M119,P119/$M119*100,0)</f>
        <v>0</v>
      </c>
      <c r="R119" s="272">
        <v>0</v>
      </c>
      <c r="S119" s="123">
        <f t="shared" ref="S119:S150" si="27">IF($M119,R119/$M119*100,0)</f>
        <v>0</v>
      </c>
      <c r="T119" s="270">
        <v>54408</v>
      </c>
      <c r="U119" s="118">
        <v>15621</v>
      </c>
      <c r="V119" s="118">
        <v>15621</v>
      </c>
      <c r="W119" s="118">
        <v>15621</v>
      </c>
    </row>
    <row r="120" spans="1:23" x14ac:dyDescent="0.25">
      <c r="A120" s="114">
        <v>66</v>
      </c>
      <c r="B120" s="114" t="s">
        <v>172</v>
      </c>
      <c r="C120" s="269">
        <v>1965311</v>
      </c>
      <c r="D120" s="116">
        <f t="shared" si="20"/>
        <v>52.228626856945439</v>
      </c>
      <c r="F120" s="116">
        <f t="shared" si="21"/>
        <v>88.656647007373905</v>
      </c>
      <c r="G120" s="269">
        <v>651461</v>
      </c>
      <c r="H120" s="269">
        <v>908885</v>
      </c>
      <c r="I120" s="271">
        <v>743803</v>
      </c>
      <c r="J120" s="116">
        <f t="shared" si="22"/>
        <v>19.766749049934891</v>
      </c>
      <c r="L120" s="243">
        <f t="shared" si="23"/>
        <v>87.287577142308919</v>
      </c>
      <c r="M120" s="115">
        <f t="shared" si="24"/>
        <v>2709114</v>
      </c>
      <c r="N120" s="271">
        <v>793718</v>
      </c>
      <c r="O120" s="243">
        <f t="shared" si="25"/>
        <v>29.298065714473442</v>
      </c>
      <c r="P120" s="271">
        <v>0</v>
      </c>
      <c r="Q120" s="243">
        <f t="shared" si="26"/>
        <v>0</v>
      </c>
      <c r="R120" s="271">
        <v>0</v>
      </c>
      <c r="S120" s="243">
        <f t="shared" si="27"/>
        <v>0</v>
      </c>
      <c r="T120" s="269">
        <v>105758</v>
      </c>
      <c r="U120" s="115">
        <v>37629</v>
      </c>
      <c r="V120" s="115">
        <v>37629</v>
      </c>
      <c r="W120" s="115">
        <v>37629</v>
      </c>
    </row>
    <row r="121" spans="1:23" x14ac:dyDescent="0.25">
      <c r="A121" s="117">
        <v>67</v>
      </c>
      <c r="B121" s="117" t="s">
        <v>252</v>
      </c>
      <c r="C121" s="270">
        <v>1202291</v>
      </c>
      <c r="D121" s="119">
        <f t="shared" si="20"/>
        <v>51.509832483612527</v>
      </c>
      <c r="E121" s="169"/>
      <c r="F121" s="119">
        <f t="shared" si="21"/>
        <v>87.436513474053029</v>
      </c>
      <c r="G121" s="270">
        <v>576736</v>
      </c>
      <c r="H121" s="270">
        <v>346705</v>
      </c>
      <c r="I121" s="272">
        <v>703683</v>
      </c>
      <c r="J121" s="119">
        <f t="shared" si="22"/>
        <v>30.147937106379331</v>
      </c>
      <c r="K121" s="169"/>
      <c r="L121" s="123">
        <f t="shared" si="23"/>
        <v>133.1296501618323</v>
      </c>
      <c r="M121" s="118">
        <f t="shared" si="24"/>
        <v>1905974</v>
      </c>
      <c r="N121" s="272">
        <v>923053</v>
      </c>
      <c r="O121" s="123">
        <f t="shared" si="25"/>
        <v>48.429464410322495</v>
      </c>
      <c r="P121" s="272">
        <v>44723</v>
      </c>
      <c r="Q121" s="123">
        <f t="shared" si="26"/>
        <v>2.346464327425243</v>
      </c>
      <c r="R121" s="272">
        <v>0</v>
      </c>
      <c r="S121" s="123">
        <f t="shared" si="27"/>
        <v>0</v>
      </c>
      <c r="T121" s="270">
        <v>8719</v>
      </c>
      <c r="U121" s="118">
        <v>23341</v>
      </c>
      <c r="V121" s="118">
        <v>23341</v>
      </c>
      <c r="W121" s="118">
        <v>23341</v>
      </c>
    </row>
    <row r="122" spans="1:23" x14ac:dyDescent="0.25">
      <c r="A122" s="114">
        <v>68</v>
      </c>
      <c r="B122" s="114" t="s">
        <v>176</v>
      </c>
      <c r="C122" s="269">
        <v>1280676</v>
      </c>
      <c r="D122" s="116">
        <f t="shared" si="20"/>
        <v>75.462612692239702</v>
      </c>
      <c r="F122" s="116">
        <f t="shared" si="21"/>
        <v>128.09569422597963</v>
      </c>
      <c r="G122" s="269">
        <v>424623</v>
      </c>
      <c r="H122" s="269">
        <v>509165</v>
      </c>
      <c r="I122" s="271">
        <v>661517</v>
      </c>
      <c r="J122" s="116">
        <f t="shared" si="22"/>
        <v>38.979258735489957</v>
      </c>
      <c r="L122" s="243">
        <f t="shared" si="23"/>
        <v>172.12770017107621</v>
      </c>
      <c r="M122" s="115">
        <f t="shared" si="24"/>
        <v>1942193</v>
      </c>
      <c r="N122" s="271">
        <v>1009091</v>
      </c>
      <c r="O122" s="243">
        <f t="shared" si="25"/>
        <v>51.956267991903992</v>
      </c>
      <c r="P122" s="271">
        <v>0</v>
      </c>
      <c r="Q122" s="243">
        <f t="shared" si="26"/>
        <v>0</v>
      </c>
      <c r="R122" s="271">
        <v>0</v>
      </c>
      <c r="S122" s="243">
        <f t="shared" si="27"/>
        <v>0</v>
      </c>
      <c r="T122" s="269">
        <v>24963</v>
      </c>
      <c r="U122" s="115">
        <v>16971</v>
      </c>
      <c r="V122" s="115">
        <v>16971</v>
      </c>
      <c r="W122" s="115">
        <v>16971</v>
      </c>
    </row>
    <row r="123" spans="1:23" x14ac:dyDescent="0.25">
      <c r="A123" s="117">
        <v>69</v>
      </c>
      <c r="B123" s="117" t="s">
        <v>178</v>
      </c>
      <c r="C123" s="270">
        <v>1397907</v>
      </c>
      <c r="D123" s="119">
        <f t="shared" si="20"/>
        <v>23.624866911155802</v>
      </c>
      <c r="E123" s="169"/>
      <c r="F123" s="119">
        <f t="shared" si="21"/>
        <v>40.102557014860487</v>
      </c>
      <c r="G123" s="270">
        <v>1023083</v>
      </c>
      <c r="H123" s="270">
        <v>155030</v>
      </c>
      <c r="I123" s="272">
        <v>875491</v>
      </c>
      <c r="J123" s="119">
        <f t="shared" si="22"/>
        <v>14.795947339068125</v>
      </c>
      <c r="K123" s="169"/>
      <c r="L123" s="123">
        <f t="shared" si="23"/>
        <v>65.33711696798737</v>
      </c>
      <c r="M123" s="118">
        <f t="shared" si="24"/>
        <v>2273398</v>
      </c>
      <c r="N123" s="272">
        <v>1408102</v>
      </c>
      <c r="O123" s="123">
        <f t="shared" si="25"/>
        <v>61.938208795820181</v>
      </c>
      <c r="P123" s="272">
        <v>0</v>
      </c>
      <c r="Q123" s="123">
        <f t="shared" si="26"/>
        <v>0</v>
      </c>
      <c r="R123" s="272">
        <v>0</v>
      </c>
      <c r="S123" s="123">
        <f t="shared" si="27"/>
        <v>0</v>
      </c>
      <c r="T123" s="270">
        <v>14126</v>
      </c>
      <c r="U123" s="118">
        <v>59171</v>
      </c>
      <c r="V123" s="118">
        <v>59171</v>
      </c>
      <c r="W123" s="118">
        <v>59171</v>
      </c>
    </row>
    <row r="124" spans="1:23" x14ac:dyDescent="0.25">
      <c r="A124" s="114">
        <v>70</v>
      </c>
      <c r="B124" s="114" t="s">
        <v>180</v>
      </c>
      <c r="C124" s="269">
        <v>2012756</v>
      </c>
      <c r="D124" s="116">
        <f t="shared" si="20"/>
        <v>63.361959327582952</v>
      </c>
      <c r="F124" s="116">
        <f t="shared" si="21"/>
        <v>107.55517040850724</v>
      </c>
      <c r="G124" s="269">
        <v>678875</v>
      </c>
      <c r="H124" s="269">
        <v>1167352</v>
      </c>
      <c r="I124" s="271">
        <v>623398</v>
      </c>
      <c r="J124" s="116">
        <f t="shared" si="22"/>
        <v>19.624693068060189</v>
      </c>
      <c r="L124" s="243">
        <f t="shared" si="23"/>
        <v>86.660275078368613</v>
      </c>
      <c r="M124" s="115">
        <f t="shared" si="24"/>
        <v>2636154</v>
      </c>
      <c r="N124" s="271">
        <v>920360</v>
      </c>
      <c r="O124" s="243">
        <f t="shared" si="25"/>
        <v>34.91298308065462</v>
      </c>
      <c r="P124" s="271">
        <v>0</v>
      </c>
      <c r="Q124" s="243">
        <f t="shared" si="26"/>
        <v>0</v>
      </c>
      <c r="R124" s="271">
        <v>0</v>
      </c>
      <c r="S124" s="243">
        <f t="shared" si="27"/>
        <v>0</v>
      </c>
      <c r="T124" s="269">
        <v>146475</v>
      </c>
      <c r="U124" s="115">
        <v>31766</v>
      </c>
      <c r="V124" s="115">
        <v>31766</v>
      </c>
      <c r="W124" s="115">
        <v>31766</v>
      </c>
    </row>
    <row r="125" spans="1:23" x14ac:dyDescent="0.25">
      <c r="A125" s="117">
        <v>71</v>
      </c>
      <c r="B125" s="117" t="s">
        <v>182</v>
      </c>
      <c r="C125" s="270">
        <v>1239812</v>
      </c>
      <c r="D125" s="119">
        <f t="shared" si="20"/>
        <v>56.166168342846788</v>
      </c>
      <c r="E125" s="169"/>
      <c r="F125" s="119">
        <f t="shared" si="21"/>
        <v>95.340514583456354</v>
      </c>
      <c r="G125" s="270">
        <v>575208</v>
      </c>
      <c r="H125" s="270">
        <v>535989</v>
      </c>
      <c r="I125" s="272">
        <v>727650</v>
      </c>
      <c r="J125" s="119">
        <f t="shared" si="22"/>
        <v>32.964120684968741</v>
      </c>
      <c r="K125" s="169"/>
      <c r="L125" s="123">
        <f t="shared" si="23"/>
        <v>145.56557681532703</v>
      </c>
      <c r="M125" s="118">
        <f t="shared" si="24"/>
        <v>1967462</v>
      </c>
      <c r="N125" s="272">
        <v>1094304</v>
      </c>
      <c r="O125" s="123">
        <f t="shared" si="25"/>
        <v>55.620083132482357</v>
      </c>
      <c r="P125" s="272">
        <v>75691</v>
      </c>
      <c r="Q125" s="123">
        <f t="shared" si="26"/>
        <v>3.8471391061174245</v>
      </c>
      <c r="R125" s="272">
        <v>0</v>
      </c>
      <c r="S125" s="123">
        <f t="shared" si="27"/>
        <v>0</v>
      </c>
      <c r="T125" s="270">
        <v>129359</v>
      </c>
      <c r="U125" s="118">
        <v>22074</v>
      </c>
      <c r="V125" s="118">
        <v>22074</v>
      </c>
      <c r="W125" s="118">
        <v>22074</v>
      </c>
    </row>
    <row r="126" spans="1:23" x14ac:dyDescent="0.25">
      <c r="A126" s="114">
        <v>72</v>
      </c>
      <c r="B126" s="114" t="s">
        <v>184</v>
      </c>
      <c r="C126" s="269">
        <v>2353761</v>
      </c>
      <c r="D126" s="116">
        <f t="shared" si="20"/>
        <v>55.067753784245376</v>
      </c>
      <c r="F126" s="116">
        <f t="shared" si="21"/>
        <v>93.475986303660392</v>
      </c>
      <c r="G126" s="269">
        <v>613578</v>
      </c>
      <c r="H126" s="269">
        <v>1322107</v>
      </c>
      <c r="I126" s="271">
        <v>1127458</v>
      </c>
      <c r="J126" s="116">
        <f t="shared" si="22"/>
        <v>26.377605689820555</v>
      </c>
      <c r="L126" s="243">
        <f t="shared" si="23"/>
        <v>116.48032186087789</v>
      </c>
      <c r="M126" s="115">
        <f t="shared" si="24"/>
        <v>3481219</v>
      </c>
      <c r="N126" s="271">
        <v>1613288</v>
      </c>
      <c r="O126" s="243">
        <f t="shared" si="25"/>
        <v>46.342617341798956</v>
      </c>
      <c r="P126" s="271">
        <v>0</v>
      </c>
      <c r="Q126" s="243">
        <f t="shared" si="26"/>
        <v>0</v>
      </c>
      <c r="R126" s="271">
        <v>0</v>
      </c>
      <c r="S126" s="243">
        <f t="shared" si="27"/>
        <v>0</v>
      </c>
      <c r="T126" s="269">
        <v>229015</v>
      </c>
      <c r="U126" s="115">
        <v>42743</v>
      </c>
      <c r="V126" s="115">
        <v>42743</v>
      </c>
      <c r="W126" s="115">
        <v>42743</v>
      </c>
    </row>
    <row r="127" spans="1:23" x14ac:dyDescent="0.25">
      <c r="A127" s="117">
        <v>73</v>
      </c>
      <c r="B127" s="117" t="s">
        <v>186</v>
      </c>
      <c r="C127" s="270">
        <v>25359000</v>
      </c>
      <c r="D127" s="119">
        <f t="shared" si="20"/>
        <v>51.442412046437937</v>
      </c>
      <c r="E127" s="169"/>
      <c r="F127" s="119">
        <f t="shared" si="21"/>
        <v>87.322069149946216</v>
      </c>
      <c r="G127" s="270">
        <v>7505000</v>
      </c>
      <c r="H127" s="270">
        <v>15567000</v>
      </c>
      <c r="I127" s="272">
        <v>10740000</v>
      </c>
      <c r="J127" s="119">
        <f t="shared" si="22"/>
        <v>21.786801742132713</v>
      </c>
      <c r="K127" s="169"/>
      <c r="L127" s="123">
        <f t="shared" si="23"/>
        <v>96.20788592734543</v>
      </c>
      <c r="M127" s="118">
        <f t="shared" si="24"/>
        <v>36099000</v>
      </c>
      <c r="N127" s="272">
        <v>7507000</v>
      </c>
      <c r="O127" s="123">
        <f t="shared" si="25"/>
        <v>20.795589905537547</v>
      </c>
      <c r="P127" s="272">
        <v>417000</v>
      </c>
      <c r="Q127" s="123">
        <f t="shared" si="26"/>
        <v>1.1551566525388515</v>
      </c>
      <c r="R127" s="272">
        <v>0</v>
      </c>
      <c r="S127" s="123">
        <f t="shared" si="27"/>
        <v>0</v>
      </c>
      <c r="T127" s="270">
        <v>1371000</v>
      </c>
      <c r="U127" s="118">
        <v>492959</v>
      </c>
      <c r="V127" s="118">
        <v>492959</v>
      </c>
      <c r="W127" s="118">
        <v>492959</v>
      </c>
    </row>
    <row r="128" spans="1:23" x14ac:dyDescent="0.25">
      <c r="A128" s="114">
        <v>74</v>
      </c>
      <c r="B128" s="114" t="s">
        <v>188</v>
      </c>
      <c r="C128" s="269">
        <v>2536728</v>
      </c>
      <c r="D128" s="116">
        <f t="shared" si="20"/>
        <v>76.40056621389634</v>
      </c>
      <c r="F128" s="116">
        <f t="shared" si="21"/>
        <v>129.68784434140579</v>
      </c>
      <c r="G128" s="269">
        <v>873247</v>
      </c>
      <c r="H128" s="269">
        <v>1157324</v>
      </c>
      <c r="I128" s="271">
        <v>1236155</v>
      </c>
      <c r="J128" s="116">
        <f t="shared" si="22"/>
        <v>37.230220160828843</v>
      </c>
      <c r="L128" s="243">
        <f t="shared" si="23"/>
        <v>164.40415700649555</v>
      </c>
      <c r="M128" s="115">
        <f t="shared" si="24"/>
        <v>3772883</v>
      </c>
      <c r="N128" s="271">
        <v>1898931</v>
      </c>
      <c r="O128" s="243">
        <f t="shared" si="25"/>
        <v>50.331033323853404</v>
      </c>
      <c r="P128" s="271">
        <v>0</v>
      </c>
      <c r="Q128" s="243">
        <f t="shared" si="26"/>
        <v>0</v>
      </c>
      <c r="R128" s="271">
        <v>0</v>
      </c>
      <c r="S128" s="243">
        <f t="shared" si="27"/>
        <v>0</v>
      </c>
      <c r="T128" s="269">
        <v>7581</v>
      </c>
      <c r="U128" s="115">
        <v>33203</v>
      </c>
      <c r="V128" s="115">
        <v>33203</v>
      </c>
      <c r="W128" s="115">
        <v>33203</v>
      </c>
    </row>
    <row r="129" spans="1:23" x14ac:dyDescent="0.25">
      <c r="A129" s="117">
        <v>75</v>
      </c>
      <c r="B129" s="117" t="s">
        <v>190</v>
      </c>
      <c r="C129" s="270">
        <v>1449125</v>
      </c>
      <c r="D129" s="119">
        <f t="shared" si="20"/>
        <v>195.51065839179708</v>
      </c>
      <c r="E129" s="169"/>
      <c r="F129" s="119">
        <f t="shared" si="21"/>
        <v>331.87392566718057</v>
      </c>
      <c r="G129" s="270">
        <v>317092</v>
      </c>
      <c r="H129" s="270">
        <v>1000956</v>
      </c>
      <c r="I129" s="272">
        <v>361118</v>
      </c>
      <c r="J129" s="119">
        <f t="shared" si="22"/>
        <v>48.720723151645977</v>
      </c>
      <c r="K129" s="169"/>
      <c r="L129" s="123">
        <f t="shared" si="23"/>
        <v>215.14483083612487</v>
      </c>
      <c r="M129" s="118">
        <f t="shared" si="24"/>
        <v>1810243</v>
      </c>
      <c r="N129" s="272">
        <v>697009</v>
      </c>
      <c r="O129" s="123">
        <f t="shared" si="25"/>
        <v>38.503615260492651</v>
      </c>
      <c r="P129" s="272">
        <v>0</v>
      </c>
      <c r="Q129" s="123">
        <f t="shared" si="26"/>
        <v>0</v>
      </c>
      <c r="R129" s="272">
        <v>0</v>
      </c>
      <c r="S129" s="123">
        <f t="shared" si="27"/>
        <v>0</v>
      </c>
      <c r="T129" s="270">
        <v>89502</v>
      </c>
      <c r="U129" s="118">
        <v>7412</v>
      </c>
      <c r="V129" s="118">
        <v>7412</v>
      </c>
      <c r="W129" s="118">
        <v>7412</v>
      </c>
    </row>
    <row r="130" spans="1:23" x14ac:dyDescent="0.25">
      <c r="A130" s="114">
        <v>76</v>
      </c>
      <c r="B130" s="114" t="s">
        <v>63</v>
      </c>
      <c r="C130" s="269">
        <v>1007283</v>
      </c>
      <c r="D130" s="116">
        <f t="shared" si="20"/>
        <v>109.2497830802603</v>
      </c>
      <c r="F130" s="116">
        <f t="shared" si="21"/>
        <v>185.44847982904201</v>
      </c>
      <c r="G130" s="269">
        <v>421354</v>
      </c>
      <c r="H130" s="269">
        <v>531158</v>
      </c>
      <c r="I130" s="271">
        <v>351040</v>
      </c>
      <c r="J130" s="116">
        <f t="shared" si="22"/>
        <v>38.073752711496745</v>
      </c>
      <c r="L130" s="243">
        <f t="shared" si="23"/>
        <v>168.12909490106125</v>
      </c>
      <c r="M130" s="115">
        <f t="shared" si="24"/>
        <v>1358323</v>
      </c>
      <c r="N130" s="271">
        <v>718577</v>
      </c>
      <c r="O130" s="243">
        <f t="shared" si="25"/>
        <v>52.901776676092503</v>
      </c>
      <c r="P130" s="271">
        <v>0</v>
      </c>
      <c r="Q130" s="243">
        <f t="shared" si="26"/>
        <v>0</v>
      </c>
      <c r="R130" s="271">
        <v>0</v>
      </c>
      <c r="S130" s="243">
        <f t="shared" si="27"/>
        <v>0</v>
      </c>
      <c r="T130" s="269">
        <v>38188</v>
      </c>
      <c r="U130" s="115">
        <v>9220</v>
      </c>
      <c r="V130" s="115">
        <v>9220</v>
      </c>
      <c r="W130" s="115">
        <v>9220</v>
      </c>
    </row>
    <row r="131" spans="1:23" x14ac:dyDescent="0.25">
      <c r="A131" s="117">
        <v>77</v>
      </c>
      <c r="B131" s="117" t="s">
        <v>65</v>
      </c>
      <c r="C131" s="270">
        <v>5145793</v>
      </c>
      <c r="D131" s="119">
        <f t="shared" si="20"/>
        <v>53.313782778520292</v>
      </c>
      <c r="E131" s="169"/>
      <c r="F131" s="119">
        <f t="shared" si="21"/>
        <v>90.498669118170213</v>
      </c>
      <c r="G131" s="270">
        <v>1369913</v>
      </c>
      <c r="H131" s="270">
        <v>3309176</v>
      </c>
      <c r="I131" s="272">
        <v>1950554</v>
      </c>
      <c r="J131" s="119">
        <f t="shared" si="22"/>
        <v>20.209015841440547</v>
      </c>
      <c r="K131" s="169"/>
      <c r="L131" s="123">
        <f t="shared" si="23"/>
        <v>89.24057389374785</v>
      </c>
      <c r="M131" s="118">
        <f t="shared" si="24"/>
        <v>7096347</v>
      </c>
      <c r="N131" s="272">
        <v>1838266</v>
      </c>
      <c r="O131" s="123">
        <f t="shared" si="25"/>
        <v>25.904398417946584</v>
      </c>
      <c r="P131" s="272">
        <v>135525</v>
      </c>
      <c r="Q131" s="123">
        <f t="shared" si="26"/>
        <v>1.9097854149465916</v>
      </c>
      <c r="R131" s="272">
        <v>0</v>
      </c>
      <c r="S131" s="123">
        <f t="shared" si="27"/>
        <v>0</v>
      </c>
      <c r="T131" s="270">
        <v>28247</v>
      </c>
      <c r="U131" s="118">
        <v>96519</v>
      </c>
      <c r="V131" s="118">
        <v>96519</v>
      </c>
      <c r="W131" s="118">
        <v>96519</v>
      </c>
    </row>
    <row r="132" spans="1:23" x14ac:dyDescent="0.25">
      <c r="A132" s="114">
        <v>78</v>
      </c>
      <c r="B132" s="114" t="s">
        <v>194</v>
      </c>
      <c r="C132" s="269">
        <v>1530031</v>
      </c>
      <c r="D132" s="116">
        <f t="shared" si="20"/>
        <v>68.116418840708747</v>
      </c>
      <c r="F132" s="116">
        <f t="shared" si="21"/>
        <v>115.62573370170995</v>
      </c>
      <c r="G132" s="269">
        <v>685925</v>
      </c>
      <c r="H132" s="269">
        <v>559295</v>
      </c>
      <c r="I132" s="271">
        <v>904684</v>
      </c>
      <c r="J132" s="116">
        <f t="shared" si="22"/>
        <v>40.276199804113617</v>
      </c>
      <c r="L132" s="243">
        <f t="shared" si="23"/>
        <v>177.85483533581839</v>
      </c>
      <c r="M132" s="115">
        <f t="shared" si="24"/>
        <v>2434715</v>
      </c>
      <c r="N132" s="271">
        <v>1269802</v>
      </c>
      <c r="O132" s="243">
        <f t="shared" si="25"/>
        <v>52.154030348521289</v>
      </c>
      <c r="P132" s="271">
        <v>46254</v>
      </c>
      <c r="Q132" s="243">
        <f t="shared" si="26"/>
        <v>1.8997706097017515</v>
      </c>
      <c r="R132" s="271">
        <v>0</v>
      </c>
      <c r="S132" s="243">
        <f t="shared" si="27"/>
        <v>0</v>
      </c>
      <c r="T132" s="269">
        <v>259730</v>
      </c>
      <c r="U132" s="115">
        <v>22462</v>
      </c>
      <c r="V132" s="115">
        <v>22462</v>
      </c>
      <c r="W132" s="115">
        <v>22462</v>
      </c>
    </row>
    <row r="133" spans="1:23" x14ac:dyDescent="0.25">
      <c r="A133" s="117">
        <v>79</v>
      </c>
      <c r="B133" s="117" t="s">
        <v>196</v>
      </c>
      <c r="C133" s="270">
        <v>2787892</v>
      </c>
      <c r="D133" s="119">
        <f t="shared" si="20"/>
        <v>32.603873321794453</v>
      </c>
      <c r="E133" s="169"/>
      <c r="F133" s="119">
        <f t="shared" si="21"/>
        <v>55.344171618386653</v>
      </c>
      <c r="G133" s="270">
        <v>1506003</v>
      </c>
      <c r="H133" s="270">
        <v>1104896</v>
      </c>
      <c r="I133" s="272">
        <v>1215220</v>
      </c>
      <c r="J133" s="119">
        <f t="shared" si="22"/>
        <v>14.211769658979277</v>
      </c>
      <c r="K133" s="169"/>
      <c r="L133" s="123">
        <f t="shared" si="23"/>
        <v>62.757458867064685</v>
      </c>
      <c r="M133" s="118">
        <f t="shared" si="24"/>
        <v>4003112</v>
      </c>
      <c r="N133" s="272">
        <v>3463356</v>
      </c>
      <c r="O133" s="123">
        <f t="shared" si="25"/>
        <v>86.51659009290772</v>
      </c>
      <c r="P133" s="272">
        <v>0</v>
      </c>
      <c r="Q133" s="123">
        <f t="shared" si="26"/>
        <v>0</v>
      </c>
      <c r="R133" s="272">
        <v>363738</v>
      </c>
      <c r="S133" s="123">
        <f t="shared" si="27"/>
        <v>9.0863807957409133</v>
      </c>
      <c r="T133" s="270">
        <v>650256</v>
      </c>
      <c r="U133" s="118">
        <v>85508</v>
      </c>
      <c r="V133" s="118">
        <v>85508</v>
      </c>
      <c r="W133" s="118">
        <v>85508</v>
      </c>
    </row>
    <row r="134" spans="1:23" x14ac:dyDescent="0.25">
      <c r="A134" s="114">
        <v>80</v>
      </c>
      <c r="B134" s="114" t="s">
        <v>198</v>
      </c>
      <c r="C134" s="269">
        <v>2182928</v>
      </c>
      <c r="D134" s="116">
        <f t="shared" si="20"/>
        <v>87.202013342388042</v>
      </c>
      <c r="F134" s="116">
        <f t="shared" si="21"/>
        <v>148.02300156969036</v>
      </c>
      <c r="G134" s="269">
        <v>655026</v>
      </c>
      <c r="H134" s="269">
        <v>1343443</v>
      </c>
      <c r="I134" s="271">
        <v>1063290</v>
      </c>
      <c r="J134" s="116">
        <f t="shared" si="22"/>
        <v>42.475532297367472</v>
      </c>
      <c r="L134" s="243">
        <f t="shared" si="23"/>
        <v>187.5668220758491</v>
      </c>
      <c r="M134" s="115">
        <f t="shared" si="24"/>
        <v>3246218</v>
      </c>
      <c r="N134" s="271">
        <v>1508500</v>
      </c>
      <c r="O134" s="243">
        <f t="shared" si="25"/>
        <v>46.4694607694246</v>
      </c>
      <c r="P134" s="271">
        <v>0</v>
      </c>
      <c r="Q134" s="243">
        <f t="shared" si="26"/>
        <v>0</v>
      </c>
      <c r="R134" s="271">
        <v>0</v>
      </c>
      <c r="S134" s="243">
        <f t="shared" si="27"/>
        <v>0</v>
      </c>
      <c r="T134" s="269">
        <v>13788</v>
      </c>
      <c r="U134" s="115">
        <v>25033</v>
      </c>
      <c r="V134" s="115">
        <v>25033</v>
      </c>
      <c r="W134" s="115">
        <v>25033</v>
      </c>
    </row>
    <row r="135" spans="1:23" x14ac:dyDescent="0.25">
      <c r="A135" s="117">
        <v>81</v>
      </c>
      <c r="B135" s="117" t="s">
        <v>200</v>
      </c>
      <c r="C135" s="270">
        <v>1210567</v>
      </c>
      <c r="D135" s="119">
        <f t="shared" si="20"/>
        <v>56.823460383026664</v>
      </c>
      <c r="E135" s="169"/>
      <c r="F135" s="119">
        <f t="shared" si="21"/>
        <v>96.456249610275933</v>
      </c>
      <c r="G135" s="270">
        <v>922829</v>
      </c>
      <c r="H135" s="270">
        <v>275524</v>
      </c>
      <c r="I135" s="272">
        <v>1014903</v>
      </c>
      <c r="J135" s="119">
        <f t="shared" si="22"/>
        <v>47.639081862561021</v>
      </c>
      <c r="K135" s="169"/>
      <c r="L135" s="123">
        <f t="shared" si="23"/>
        <v>210.36843350225877</v>
      </c>
      <c r="M135" s="118">
        <f t="shared" si="24"/>
        <v>2225470</v>
      </c>
      <c r="N135" s="272">
        <v>1423401</v>
      </c>
      <c r="O135" s="123">
        <f t="shared" si="25"/>
        <v>63.959568091234665</v>
      </c>
      <c r="P135" s="272">
        <v>94652</v>
      </c>
      <c r="Q135" s="123">
        <f t="shared" si="26"/>
        <v>4.2531240591874981</v>
      </c>
      <c r="R135" s="272">
        <v>0</v>
      </c>
      <c r="S135" s="123">
        <f t="shared" si="27"/>
        <v>0</v>
      </c>
      <c r="T135" s="270">
        <v>40638</v>
      </c>
      <c r="U135" s="118">
        <v>21304</v>
      </c>
      <c r="V135" s="118">
        <v>21304</v>
      </c>
      <c r="W135" s="118">
        <v>21304</v>
      </c>
    </row>
    <row r="136" spans="1:23" x14ac:dyDescent="0.25">
      <c r="A136" s="114">
        <v>82</v>
      </c>
      <c r="B136" s="114" t="s">
        <v>202</v>
      </c>
      <c r="C136" s="269">
        <v>2384334</v>
      </c>
      <c r="D136" s="116">
        <f t="shared" si="20"/>
        <v>53.501189247408341</v>
      </c>
      <c r="F136" s="116">
        <f t="shared" si="21"/>
        <v>90.816786406695044</v>
      </c>
      <c r="G136" s="269">
        <v>1184803</v>
      </c>
      <c r="H136" s="269">
        <v>940070</v>
      </c>
      <c r="I136" s="271">
        <v>738971</v>
      </c>
      <c r="J136" s="116">
        <f t="shared" si="22"/>
        <v>16.581497105416684</v>
      </c>
      <c r="L136" s="243">
        <f t="shared" si="23"/>
        <v>73.221889146652487</v>
      </c>
      <c r="M136" s="115">
        <f t="shared" si="24"/>
        <v>3123305</v>
      </c>
      <c r="N136" s="271">
        <v>1125824</v>
      </c>
      <c r="O136" s="243">
        <f t="shared" si="25"/>
        <v>36.045919306631916</v>
      </c>
      <c r="P136" s="271">
        <v>70455</v>
      </c>
      <c r="Q136" s="243">
        <f t="shared" si="26"/>
        <v>2.2557835369904637</v>
      </c>
      <c r="R136" s="271">
        <v>0</v>
      </c>
      <c r="S136" s="243">
        <f t="shared" si="27"/>
        <v>0</v>
      </c>
      <c r="T136" s="269">
        <v>133345</v>
      </c>
      <c r="U136" s="115">
        <v>44566</v>
      </c>
      <c r="V136" s="115">
        <v>44566</v>
      </c>
      <c r="W136" s="115">
        <v>44566</v>
      </c>
    </row>
    <row r="137" spans="1:23" x14ac:dyDescent="0.25">
      <c r="A137" s="117">
        <v>83</v>
      </c>
      <c r="B137" s="117" t="s">
        <v>204</v>
      </c>
      <c r="C137" s="270">
        <v>1571874</v>
      </c>
      <c r="D137" s="119">
        <f t="shared" si="20"/>
        <v>54.271795048855438</v>
      </c>
      <c r="E137" s="169"/>
      <c r="F137" s="119">
        <f t="shared" si="21"/>
        <v>92.124868403716647</v>
      </c>
      <c r="G137" s="270">
        <v>734676</v>
      </c>
      <c r="H137" s="270">
        <v>468778</v>
      </c>
      <c r="I137" s="272">
        <v>991669</v>
      </c>
      <c r="J137" s="119">
        <f t="shared" si="22"/>
        <v>34.239167213341162</v>
      </c>
      <c r="K137" s="169"/>
      <c r="L137" s="123">
        <f t="shared" si="23"/>
        <v>151.19602833389416</v>
      </c>
      <c r="M137" s="118">
        <f t="shared" si="24"/>
        <v>2563543</v>
      </c>
      <c r="N137" s="272">
        <v>1376063</v>
      </c>
      <c r="O137" s="123">
        <f t="shared" si="25"/>
        <v>53.678171187298204</v>
      </c>
      <c r="P137" s="272">
        <v>0</v>
      </c>
      <c r="Q137" s="123">
        <f t="shared" si="26"/>
        <v>0</v>
      </c>
      <c r="R137" s="272">
        <v>0</v>
      </c>
      <c r="S137" s="123">
        <f t="shared" si="27"/>
        <v>0</v>
      </c>
      <c r="T137" s="270">
        <v>326782</v>
      </c>
      <c r="U137" s="118">
        <v>28963</v>
      </c>
      <c r="V137" s="118">
        <v>28963</v>
      </c>
      <c r="W137" s="118">
        <v>28963</v>
      </c>
    </row>
    <row r="138" spans="1:23" x14ac:dyDescent="0.25">
      <c r="A138" s="114">
        <v>84</v>
      </c>
      <c r="B138" s="114" t="s">
        <v>206</v>
      </c>
      <c r="C138" s="269">
        <v>1875657</v>
      </c>
      <c r="D138" s="116">
        <f t="shared" si="20"/>
        <v>105.6470091247043</v>
      </c>
      <c r="F138" s="116">
        <f t="shared" si="21"/>
        <v>179.33287086042114</v>
      </c>
      <c r="G138" s="269">
        <v>803890</v>
      </c>
      <c r="H138" s="269">
        <v>667231</v>
      </c>
      <c r="I138" s="271">
        <v>823383</v>
      </c>
      <c r="J138" s="116">
        <f t="shared" si="22"/>
        <v>46.377323420074347</v>
      </c>
      <c r="L138" s="243">
        <f t="shared" si="23"/>
        <v>204.79666056654287</v>
      </c>
      <c r="M138" s="115">
        <f t="shared" si="24"/>
        <v>2699040</v>
      </c>
      <c r="N138" s="271">
        <v>1356140</v>
      </c>
      <c r="O138" s="243">
        <f t="shared" si="25"/>
        <v>50.245272393147189</v>
      </c>
      <c r="P138" s="271">
        <v>61184</v>
      </c>
      <c r="Q138" s="243">
        <f t="shared" si="26"/>
        <v>2.2668800758788308</v>
      </c>
      <c r="R138" s="271">
        <v>0</v>
      </c>
      <c r="S138" s="243">
        <f t="shared" si="27"/>
        <v>0</v>
      </c>
      <c r="T138" s="269">
        <v>38754</v>
      </c>
      <c r="U138" s="115">
        <v>17754</v>
      </c>
      <c r="V138" s="115">
        <v>17754</v>
      </c>
      <c r="W138" s="115">
        <v>17754</v>
      </c>
    </row>
    <row r="139" spans="1:23" x14ac:dyDescent="0.25">
      <c r="A139" s="117">
        <v>85</v>
      </c>
      <c r="B139" s="117" t="s">
        <v>208</v>
      </c>
      <c r="C139" s="270">
        <v>8579022</v>
      </c>
      <c r="D139" s="119">
        <f t="shared" si="20"/>
        <v>58.476851978078905</v>
      </c>
      <c r="E139" s="169"/>
      <c r="F139" s="119">
        <f t="shared" si="21"/>
        <v>99.262836032871363</v>
      </c>
      <c r="G139" s="270">
        <v>2383181</v>
      </c>
      <c r="H139" s="270">
        <v>5356036</v>
      </c>
      <c r="I139" s="272">
        <v>3513650</v>
      </c>
      <c r="J139" s="119">
        <f t="shared" si="22"/>
        <v>23.949955012678245</v>
      </c>
      <c r="K139" s="169"/>
      <c r="L139" s="123">
        <f t="shared" si="23"/>
        <v>105.76010958822116</v>
      </c>
      <c r="M139" s="118">
        <f t="shared" si="24"/>
        <v>12092672</v>
      </c>
      <c r="N139" s="272">
        <v>3348898</v>
      </c>
      <c r="O139" s="123">
        <f t="shared" si="25"/>
        <v>27.693614777610769</v>
      </c>
      <c r="P139" s="272">
        <v>169203</v>
      </c>
      <c r="Q139" s="123">
        <f t="shared" si="26"/>
        <v>1.3992192957850837</v>
      </c>
      <c r="R139" s="272">
        <v>0</v>
      </c>
      <c r="S139" s="123">
        <f t="shared" si="27"/>
        <v>0</v>
      </c>
      <c r="T139" s="270">
        <v>178900</v>
      </c>
      <c r="U139" s="118">
        <v>146708</v>
      </c>
      <c r="V139" s="118">
        <v>146708</v>
      </c>
      <c r="W139" s="118">
        <v>146708</v>
      </c>
    </row>
    <row r="140" spans="1:23" x14ac:dyDescent="0.25">
      <c r="A140" s="114">
        <v>86</v>
      </c>
      <c r="B140" s="114" t="s">
        <v>210</v>
      </c>
      <c r="C140" s="269">
        <v>7858782</v>
      </c>
      <c r="D140" s="116">
        <f t="shared" si="20"/>
        <v>47.575927450600545</v>
      </c>
      <c r="F140" s="116">
        <f t="shared" si="21"/>
        <v>80.758818675996224</v>
      </c>
      <c r="G140" s="269">
        <v>2104446</v>
      </c>
      <c r="H140" s="269">
        <v>4437125</v>
      </c>
      <c r="I140" s="271">
        <v>4626724</v>
      </c>
      <c r="J140" s="116">
        <f t="shared" si="22"/>
        <v>28.009516660209222</v>
      </c>
      <c r="L140" s="243">
        <f t="shared" si="23"/>
        <v>123.68664366712605</v>
      </c>
      <c r="M140" s="115">
        <f t="shared" si="24"/>
        <v>12485506</v>
      </c>
      <c r="N140" s="271">
        <v>7881124</v>
      </c>
      <c r="O140" s="243">
        <f t="shared" si="25"/>
        <v>63.12218343413555</v>
      </c>
      <c r="P140" s="271">
        <v>0</v>
      </c>
      <c r="Q140" s="243">
        <f t="shared" si="26"/>
        <v>0</v>
      </c>
      <c r="R140" s="271">
        <v>0</v>
      </c>
      <c r="S140" s="243">
        <f t="shared" si="27"/>
        <v>0</v>
      </c>
      <c r="T140" s="269">
        <v>193850</v>
      </c>
      <c r="U140" s="115">
        <v>165184</v>
      </c>
      <c r="V140" s="115">
        <v>165184</v>
      </c>
      <c r="W140" s="115">
        <v>165184</v>
      </c>
    </row>
    <row r="141" spans="1:23" x14ac:dyDescent="0.25">
      <c r="A141" s="117">
        <v>87</v>
      </c>
      <c r="B141" s="117" t="s">
        <v>212</v>
      </c>
      <c r="C141" s="270">
        <v>0</v>
      </c>
      <c r="D141" s="119">
        <f t="shared" si="20"/>
        <v>0</v>
      </c>
      <c r="E141" s="169"/>
      <c r="F141" s="119">
        <f t="shared" si="21"/>
        <v>0</v>
      </c>
      <c r="G141" s="270">
        <v>0</v>
      </c>
      <c r="H141" s="270">
        <v>0</v>
      </c>
      <c r="I141" s="272">
        <v>0</v>
      </c>
      <c r="J141" s="119">
        <f t="shared" si="22"/>
        <v>0</v>
      </c>
      <c r="K141" s="169"/>
      <c r="L141" s="123">
        <f t="shared" si="23"/>
        <v>0</v>
      </c>
      <c r="M141" s="118">
        <f t="shared" si="24"/>
        <v>0</v>
      </c>
      <c r="N141" s="272">
        <v>0</v>
      </c>
      <c r="O141" s="123">
        <f t="shared" si="25"/>
        <v>0</v>
      </c>
      <c r="P141" s="272">
        <v>0</v>
      </c>
      <c r="Q141" s="123">
        <f t="shared" si="26"/>
        <v>0</v>
      </c>
      <c r="R141" s="272">
        <v>0</v>
      </c>
      <c r="S141" s="123">
        <f t="shared" si="27"/>
        <v>0</v>
      </c>
      <c r="T141" s="270">
        <v>0</v>
      </c>
      <c r="U141" s="118">
        <v>0</v>
      </c>
      <c r="V141" s="118">
        <v>0</v>
      </c>
      <c r="W141" s="118">
        <v>0</v>
      </c>
    </row>
    <row r="142" spans="1:23" x14ac:dyDescent="0.25">
      <c r="A142" s="114">
        <v>88</v>
      </c>
      <c r="B142" s="114" t="s">
        <v>214</v>
      </c>
      <c r="C142" s="269">
        <v>1068493</v>
      </c>
      <c r="D142" s="116">
        <f t="shared" si="20"/>
        <v>103.98958637469586</v>
      </c>
      <c r="F142" s="116">
        <f t="shared" si="21"/>
        <v>176.51944166397752</v>
      </c>
      <c r="G142" s="269">
        <v>495710</v>
      </c>
      <c r="H142" s="269">
        <v>424298</v>
      </c>
      <c r="I142" s="271">
        <v>652529</v>
      </c>
      <c r="J142" s="116">
        <f t="shared" si="22"/>
        <v>63.506472019464724</v>
      </c>
      <c r="L142" s="243">
        <f t="shared" si="23"/>
        <v>280.43691258645129</v>
      </c>
      <c r="M142" s="115">
        <f t="shared" si="24"/>
        <v>1721022</v>
      </c>
      <c r="N142" s="271">
        <v>789667</v>
      </c>
      <c r="O142" s="243">
        <f t="shared" si="25"/>
        <v>45.883608692974292</v>
      </c>
      <c r="P142" s="271">
        <v>0</v>
      </c>
      <c r="Q142" s="243">
        <f t="shared" si="26"/>
        <v>0</v>
      </c>
      <c r="R142" s="271">
        <v>0</v>
      </c>
      <c r="S142" s="243">
        <f t="shared" si="27"/>
        <v>0</v>
      </c>
      <c r="T142" s="269">
        <v>140337</v>
      </c>
      <c r="U142" s="115">
        <v>10275</v>
      </c>
      <c r="V142" s="115">
        <v>10275</v>
      </c>
      <c r="W142" s="115">
        <v>10275</v>
      </c>
    </row>
    <row r="143" spans="1:23" x14ac:dyDescent="0.25">
      <c r="A143" s="117">
        <v>89</v>
      </c>
      <c r="B143" s="117" t="s">
        <v>216</v>
      </c>
      <c r="C143" s="270">
        <v>1712340</v>
      </c>
      <c r="D143" s="119">
        <f t="shared" si="20"/>
        <v>43.814032035208022</v>
      </c>
      <c r="E143" s="169"/>
      <c r="F143" s="119">
        <f t="shared" si="21"/>
        <v>74.373105438031558</v>
      </c>
      <c r="G143" s="270">
        <v>1149781</v>
      </c>
      <c r="H143" s="270">
        <v>362302</v>
      </c>
      <c r="I143" s="272">
        <v>1650575</v>
      </c>
      <c r="J143" s="119">
        <f t="shared" si="22"/>
        <v>42.233636968425365</v>
      </c>
      <c r="K143" s="169"/>
      <c r="L143" s="123">
        <f t="shared" si="23"/>
        <v>186.49864150998778</v>
      </c>
      <c r="M143" s="118">
        <f t="shared" si="24"/>
        <v>3362915</v>
      </c>
      <c r="N143" s="272">
        <v>1852022</v>
      </c>
      <c r="O143" s="123">
        <f t="shared" si="25"/>
        <v>55.071924208610689</v>
      </c>
      <c r="P143" s="272">
        <v>0</v>
      </c>
      <c r="Q143" s="123">
        <f t="shared" si="26"/>
        <v>0</v>
      </c>
      <c r="R143" s="272">
        <v>0</v>
      </c>
      <c r="S143" s="123">
        <f t="shared" si="27"/>
        <v>0</v>
      </c>
      <c r="T143" s="270">
        <v>109640</v>
      </c>
      <c r="U143" s="118">
        <v>39082</v>
      </c>
      <c r="V143" s="118">
        <v>39082</v>
      </c>
      <c r="W143" s="118">
        <v>39082</v>
      </c>
    </row>
    <row r="144" spans="1:23" x14ac:dyDescent="0.25">
      <c r="A144" s="114">
        <v>90</v>
      </c>
      <c r="B144" s="114" t="s">
        <v>218</v>
      </c>
      <c r="C144" s="269">
        <v>0</v>
      </c>
      <c r="D144" s="116">
        <f t="shared" si="20"/>
        <v>0</v>
      </c>
      <c r="F144" s="116">
        <f t="shared" si="21"/>
        <v>0</v>
      </c>
      <c r="G144" s="269">
        <v>0</v>
      </c>
      <c r="H144" s="269">
        <v>0</v>
      </c>
      <c r="I144" s="271">
        <v>0</v>
      </c>
      <c r="J144" s="116">
        <f t="shared" si="22"/>
        <v>0</v>
      </c>
      <c r="L144" s="243">
        <f t="shared" si="23"/>
        <v>0</v>
      </c>
      <c r="M144" s="115">
        <f t="shared" si="24"/>
        <v>0</v>
      </c>
      <c r="N144" s="271">
        <v>0</v>
      </c>
      <c r="O144" s="243">
        <f t="shared" si="25"/>
        <v>0</v>
      </c>
      <c r="P144" s="271">
        <v>0</v>
      </c>
      <c r="Q144" s="243">
        <f t="shared" si="26"/>
        <v>0</v>
      </c>
      <c r="R144" s="271">
        <v>0</v>
      </c>
      <c r="S144" s="243">
        <f t="shared" si="27"/>
        <v>0</v>
      </c>
      <c r="T144" s="271">
        <v>0</v>
      </c>
      <c r="U144" s="115">
        <v>0</v>
      </c>
      <c r="V144" s="115">
        <v>0</v>
      </c>
      <c r="W144" s="115">
        <v>0</v>
      </c>
    </row>
    <row r="145" spans="1:23" x14ac:dyDescent="0.25">
      <c r="A145" s="117">
        <v>91</v>
      </c>
      <c r="B145" s="117" t="s">
        <v>220</v>
      </c>
      <c r="C145" s="270">
        <v>2418755</v>
      </c>
      <c r="D145" s="119">
        <f t="shared" si="20"/>
        <v>45.119291896731831</v>
      </c>
      <c r="E145" s="169"/>
      <c r="F145" s="119">
        <f t="shared" si="21"/>
        <v>76.588747888539928</v>
      </c>
      <c r="G145" s="270">
        <v>1057653</v>
      </c>
      <c r="H145" s="270">
        <v>1129994</v>
      </c>
      <c r="I145" s="272">
        <v>1443685</v>
      </c>
      <c r="J145" s="119">
        <f t="shared" si="22"/>
        <v>26.930402178779286</v>
      </c>
      <c r="K145" s="169"/>
      <c r="L145" s="123">
        <f t="shared" si="23"/>
        <v>118.92140441077457</v>
      </c>
      <c r="M145" s="118">
        <f t="shared" si="24"/>
        <v>3862440</v>
      </c>
      <c r="N145" s="272">
        <v>1890745</v>
      </c>
      <c r="O145" s="123">
        <f t="shared" si="25"/>
        <v>48.95208728161473</v>
      </c>
      <c r="P145" s="272">
        <v>0</v>
      </c>
      <c r="Q145" s="123">
        <f t="shared" si="26"/>
        <v>0</v>
      </c>
      <c r="R145" s="272">
        <v>0</v>
      </c>
      <c r="S145" s="123">
        <f t="shared" si="27"/>
        <v>0</v>
      </c>
      <c r="T145" s="270">
        <v>5407</v>
      </c>
      <c r="U145" s="118">
        <v>53608</v>
      </c>
      <c r="V145" s="118">
        <v>53608</v>
      </c>
      <c r="W145" s="118">
        <v>53608</v>
      </c>
    </row>
    <row r="146" spans="1:23" x14ac:dyDescent="0.25">
      <c r="A146" s="114">
        <v>92</v>
      </c>
      <c r="B146" s="114" t="s">
        <v>222</v>
      </c>
      <c r="C146" s="269">
        <v>1176678</v>
      </c>
      <c r="D146" s="116">
        <f t="shared" si="20"/>
        <v>61.933680720037898</v>
      </c>
      <c r="F146" s="116">
        <f t="shared" si="21"/>
        <v>105.13070704506988</v>
      </c>
      <c r="G146" s="269">
        <v>462898</v>
      </c>
      <c r="H146" s="269">
        <v>589767</v>
      </c>
      <c r="I146" s="271">
        <v>650708</v>
      </c>
      <c r="J146" s="116">
        <f t="shared" si="22"/>
        <v>34.249592083793885</v>
      </c>
      <c r="L146" s="243">
        <f t="shared" si="23"/>
        <v>151.24206330310136</v>
      </c>
      <c r="M146" s="115">
        <f t="shared" si="24"/>
        <v>1827386</v>
      </c>
      <c r="N146" s="271">
        <v>771829</v>
      </c>
      <c r="O146" s="243">
        <f t="shared" si="25"/>
        <v>42.23677974987222</v>
      </c>
      <c r="P146" s="271">
        <v>0</v>
      </c>
      <c r="Q146" s="243">
        <f t="shared" si="26"/>
        <v>0</v>
      </c>
      <c r="R146" s="271">
        <v>0</v>
      </c>
      <c r="S146" s="243">
        <f t="shared" si="27"/>
        <v>0</v>
      </c>
      <c r="T146" s="269">
        <v>19064</v>
      </c>
      <c r="U146" s="115">
        <v>18999</v>
      </c>
      <c r="V146" s="115">
        <v>18999</v>
      </c>
      <c r="W146" s="115">
        <v>18999</v>
      </c>
    </row>
    <row r="147" spans="1:23" x14ac:dyDescent="0.25">
      <c r="A147" s="117">
        <v>93</v>
      </c>
      <c r="B147" s="117" t="s">
        <v>224</v>
      </c>
      <c r="C147" s="270">
        <v>3500944</v>
      </c>
      <c r="D147" s="119">
        <f t="shared" si="20"/>
        <v>99.972700533995834</v>
      </c>
      <c r="E147" s="169"/>
      <c r="F147" s="119">
        <f t="shared" si="21"/>
        <v>169.70088924399366</v>
      </c>
      <c r="G147" s="270">
        <v>1161056</v>
      </c>
      <c r="H147" s="270">
        <v>2491132</v>
      </c>
      <c r="I147" s="272">
        <v>1531066</v>
      </c>
      <c r="J147" s="119">
        <f t="shared" si="22"/>
        <v>43.721008595333963</v>
      </c>
      <c r="K147" s="169"/>
      <c r="L147" s="123">
        <f t="shared" si="23"/>
        <v>193.06669502729054</v>
      </c>
      <c r="M147" s="118">
        <f t="shared" si="24"/>
        <v>5032010</v>
      </c>
      <c r="N147" s="272">
        <v>2140783</v>
      </c>
      <c r="O147" s="123">
        <f t="shared" si="25"/>
        <v>42.543297807436794</v>
      </c>
      <c r="P147" s="272">
        <v>56980</v>
      </c>
      <c r="Q147" s="123">
        <f t="shared" si="26"/>
        <v>1.1323506908770054</v>
      </c>
      <c r="R147" s="272">
        <v>0</v>
      </c>
      <c r="S147" s="123">
        <f t="shared" si="27"/>
        <v>0</v>
      </c>
      <c r="T147" s="270">
        <v>37157</v>
      </c>
      <c r="U147" s="118">
        <v>35019</v>
      </c>
      <c r="V147" s="118">
        <v>35019</v>
      </c>
      <c r="W147" s="118">
        <v>35019</v>
      </c>
    </row>
    <row r="148" spans="1:23" x14ac:dyDescent="0.25">
      <c r="A148" s="114">
        <v>94</v>
      </c>
      <c r="B148" s="114" t="s">
        <v>226</v>
      </c>
      <c r="C148" s="269">
        <v>2005729</v>
      </c>
      <c r="D148" s="116">
        <f t="shared" si="20"/>
        <v>71.62550441024176</v>
      </c>
      <c r="F148" s="116">
        <f t="shared" si="21"/>
        <v>121.58230923085172</v>
      </c>
      <c r="G148" s="269">
        <v>666365</v>
      </c>
      <c r="H148" s="269">
        <v>884577</v>
      </c>
      <c r="I148" s="271">
        <v>861361</v>
      </c>
      <c r="J148" s="116">
        <f t="shared" si="22"/>
        <v>30.759597186015785</v>
      </c>
      <c r="L148" s="243">
        <f t="shared" si="23"/>
        <v>135.83066722089768</v>
      </c>
      <c r="M148" s="115">
        <f t="shared" si="24"/>
        <v>2867090</v>
      </c>
      <c r="N148" s="271">
        <v>1524195</v>
      </c>
      <c r="O148" s="243">
        <f t="shared" si="25"/>
        <v>53.161742393855796</v>
      </c>
      <c r="P148" s="271">
        <v>0</v>
      </c>
      <c r="Q148" s="243">
        <f t="shared" si="26"/>
        <v>0</v>
      </c>
      <c r="R148" s="271">
        <v>0</v>
      </c>
      <c r="S148" s="243">
        <f t="shared" si="27"/>
        <v>0</v>
      </c>
      <c r="T148" s="269">
        <v>235028</v>
      </c>
      <c r="U148" s="115">
        <v>28003</v>
      </c>
      <c r="V148" s="115">
        <v>28003</v>
      </c>
      <c r="W148" s="115">
        <v>28003</v>
      </c>
    </row>
    <row r="149" spans="1:23" x14ac:dyDescent="0.25">
      <c r="A149" s="117">
        <v>95</v>
      </c>
      <c r="B149" s="117" t="s">
        <v>228</v>
      </c>
      <c r="C149" s="272">
        <v>3156712</v>
      </c>
      <c r="D149" s="119">
        <f t="shared" si="20"/>
        <v>43.961674511879231</v>
      </c>
      <c r="E149" s="169"/>
      <c r="F149" s="119">
        <f t="shared" si="21"/>
        <v>74.623724451496841</v>
      </c>
      <c r="G149" s="272">
        <v>1357838</v>
      </c>
      <c r="H149" s="272">
        <v>1622080</v>
      </c>
      <c r="I149" s="272">
        <v>1876014</v>
      </c>
      <c r="J149" s="119">
        <f t="shared" si="22"/>
        <v>26.126145447455645</v>
      </c>
      <c r="K149" s="169"/>
      <c r="L149" s="123">
        <f t="shared" si="23"/>
        <v>115.36990379222118</v>
      </c>
      <c r="M149" s="122">
        <f t="shared" si="24"/>
        <v>5032726</v>
      </c>
      <c r="N149" s="272">
        <v>1824558</v>
      </c>
      <c r="O149" s="123">
        <f t="shared" si="25"/>
        <v>36.253871162467419</v>
      </c>
      <c r="P149" s="272">
        <v>118591</v>
      </c>
      <c r="Q149" s="123">
        <f t="shared" si="26"/>
        <v>2.3563969109385252</v>
      </c>
      <c r="R149" s="272">
        <v>0</v>
      </c>
      <c r="S149" s="123">
        <f t="shared" si="27"/>
        <v>0</v>
      </c>
      <c r="T149" s="272">
        <v>19321</v>
      </c>
      <c r="U149" s="122">
        <v>71806</v>
      </c>
      <c r="V149" s="122">
        <v>71806</v>
      </c>
      <c r="W149" s="122">
        <v>71806</v>
      </c>
    </row>
    <row r="150" spans="1:23" ht="13.5" thickBot="1" x14ac:dyDescent="0.3">
      <c r="A150" s="125">
        <f>A149</f>
        <v>95</v>
      </c>
      <c r="B150" s="135" t="s">
        <v>247</v>
      </c>
      <c r="C150" s="127">
        <f>SUM(C54:C149)</f>
        <v>356995930</v>
      </c>
      <c r="D150" s="245">
        <f>IF(V150=0,0,IF(ISNONTEXT(E150),C150/$U150,C150/V150))</f>
        <v>58.911123553546282</v>
      </c>
      <c r="E150" s="172"/>
      <c r="F150" s="246">
        <f t="shared" si="21"/>
        <v>100</v>
      </c>
      <c r="G150" s="127">
        <f>SUM(G54:G149)</f>
        <v>113610612</v>
      </c>
      <c r="H150" s="127">
        <f>SUM(H54:H149)</f>
        <v>180751305</v>
      </c>
      <c r="I150" s="127">
        <f>SUM(I54:I149)</f>
        <v>137229907</v>
      </c>
      <c r="J150" s="245">
        <f>IF(W150=0,0,IF(ISNONTEXT(K150),I150/$U150,I150/W150))</f>
        <v>22.645546705584756</v>
      </c>
      <c r="K150" s="172"/>
      <c r="L150" s="246">
        <f t="shared" si="23"/>
        <v>100</v>
      </c>
      <c r="M150" s="127">
        <f>SUM(M54:M149)</f>
        <v>494225837</v>
      </c>
      <c r="N150" s="127">
        <f>SUM(N54:N149)</f>
        <v>169738406</v>
      </c>
      <c r="O150" s="246">
        <f t="shared" si="25"/>
        <v>34.34430037699547</v>
      </c>
      <c r="P150" s="127">
        <f>SUM(P54:P149)</f>
        <v>3936062</v>
      </c>
      <c r="Q150" s="246">
        <f t="shared" si="26"/>
        <v>0.79640959766334518</v>
      </c>
      <c r="R150" s="127">
        <f>SUM(R54:R149)</f>
        <v>1505694</v>
      </c>
      <c r="S150" s="246">
        <f t="shared" si="27"/>
        <v>0.30465707926961333</v>
      </c>
      <c r="T150" s="127">
        <f>SUM(T54:T149)</f>
        <v>16588812</v>
      </c>
      <c r="U150" s="259">
        <f>SUM(U54:U149)</f>
        <v>6059907</v>
      </c>
      <c r="V150" s="259">
        <f>SUM(V54:V149)</f>
        <v>6059907</v>
      </c>
      <c r="W150" s="259">
        <f>SUM(W54:W149)</f>
        <v>6059907</v>
      </c>
    </row>
    <row r="151" spans="1:23" customFormat="1" x14ac:dyDescent="0.3">
      <c r="A151" s="70"/>
      <c r="E151" s="180"/>
      <c r="K151" s="180"/>
    </row>
    <row r="152" spans="1:23" customFormat="1" x14ac:dyDescent="0.3">
      <c r="E152" s="180"/>
      <c r="K152" s="180"/>
    </row>
    <row r="153" spans="1:23" s="317" customFormat="1" ht="15.5" x14ac:dyDescent="0.35">
      <c r="A153" s="311" t="s">
        <v>547</v>
      </c>
      <c r="B153" s="311"/>
      <c r="C153" s="311"/>
      <c r="D153" s="311"/>
      <c r="E153" s="311"/>
      <c r="F153" s="311"/>
      <c r="G153" s="311"/>
      <c r="H153" s="311"/>
      <c r="I153" s="311"/>
      <c r="J153" s="311"/>
      <c r="K153" s="311"/>
      <c r="L153" s="311"/>
      <c r="M153" s="311"/>
      <c r="N153" s="311"/>
      <c r="O153" s="311"/>
      <c r="P153" s="311"/>
      <c r="Q153" s="311"/>
      <c r="R153" s="311"/>
      <c r="S153" s="311"/>
      <c r="T153" s="311"/>
    </row>
    <row r="154" spans="1:23" s="317" customFormat="1" ht="15.5" x14ac:dyDescent="0.35">
      <c r="A154" s="313" t="s">
        <v>412</v>
      </c>
      <c r="B154" s="313"/>
      <c r="C154" s="313"/>
      <c r="D154" s="313"/>
      <c r="E154" s="313"/>
      <c r="F154" s="313"/>
      <c r="G154" s="313"/>
      <c r="H154" s="313"/>
      <c r="I154" s="313"/>
      <c r="J154" s="313"/>
      <c r="K154" s="313"/>
      <c r="L154" s="313"/>
      <c r="M154" s="313"/>
      <c r="N154" s="313"/>
      <c r="O154" s="313"/>
      <c r="P154" s="313"/>
      <c r="Q154" s="313"/>
      <c r="R154" s="313"/>
      <c r="S154" s="313"/>
      <c r="T154" s="313"/>
    </row>
    <row r="155" spans="1:23" s="317" customFormat="1" ht="15.5" x14ac:dyDescent="0.35">
      <c r="A155" s="313" t="s">
        <v>531</v>
      </c>
      <c r="B155" s="313"/>
      <c r="C155" s="313"/>
      <c r="D155" s="313"/>
      <c r="E155" s="313"/>
      <c r="F155" s="313"/>
      <c r="G155" s="313"/>
      <c r="H155" s="313"/>
      <c r="I155" s="313"/>
      <c r="J155" s="313"/>
      <c r="K155" s="313"/>
      <c r="L155" s="313"/>
      <c r="M155" s="313"/>
      <c r="N155" s="313"/>
      <c r="O155" s="313"/>
      <c r="P155" s="313"/>
      <c r="Q155" s="313"/>
      <c r="R155" s="313"/>
      <c r="S155" s="313"/>
      <c r="T155" s="313"/>
    </row>
    <row r="156" spans="1:23" customFormat="1" ht="13.5" thickBot="1" x14ac:dyDescent="0.35">
      <c r="E156" s="180"/>
      <c r="K156" s="180"/>
    </row>
    <row r="157" spans="1:23" customFormat="1" ht="32.25" customHeight="1" x14ac:dyDescent="0.3">
      <c r="E157" s="180"/>
      <c r="G157" s="430" t="s">
        <v>414</v>
      </c>
      <c r="H157" s="432"/>
      <c r="K157" s="180"/>
      <c r="N157" s="436" t="s">
        <v>337</v>
      </c>
      <c r="O157" s="437"/>
      <c r="P157" s="437"/>
      <c r="Q157" s="437"/>
      <c r="R157" s="437"/>
      <c r="S157" s="437"/>
      <c r="T157" s="438"/>
    </row>
    <row r="158" spans="1:23" ht="38.25" customHeight="1" thickBot="1" x14ac:dyDescent="0.4">
      <c r="A158" s="141" t="s">
        <v>0</v>
      </c>
      <c r="B158" s="214" t="s">
        <v>333</v>
      </c>
      <c r="C158" s="142" t="s">
        <v>382</v>
      </c>
      <c r="D158" s="142" t="s">
        <v>348</v>
      </c>
      <c r="E158" s="216"/>
      <c r="F158" s="142" t="s">
        <v>349</v>
      </c>
      <c r="G158" s="265" t="s">
        <v>413</v>
      </c>
      <c r="H158" s="267" t="s">
        <v>381</v>
      </c>
      <c r="I158" s="142" t="s">
        <v>383</v>
      </c>
      <c r="J158" s="142" t="s">
        <v>348</v>
      </c>
      <c r="K158" s="216"/>
      <c r="L158" s="142" t="s">
        <v>349</v>
      </c>
      <c r="M158" s="142" t="s">
        <v>247</v>
      </c>
      <c r="N158" s="265" t="s">
        <v>340</v>
      </c>
      <c r="O158" s="266" t="s">
        <v>350</v>
      </c>
      <c r="P158" s="266" t="s">
        <v>354</v>
      </c>
      <c r="Q158" s="266" t="s">
        <v>350</v>
      </c>
      <c r="R158" s="266" t="s">
        <v>355</v>
      </c>
      <c r="S158" s="266" t="s">
        <v>350</v>
      </c>
      <c r="T158" s="267" t="s">
        <v>344</v>
      </c>
      <c r="U158" s="212" t="s">
        <v>345</v>
      </c>
      <c r="V158" s="212" t="s">
        <v>345</v>
      </c>
      <c r="W158" s="212" t="s">
        <v>345</v>
      </c>
    </row>
    <row r="159" spans="1:23" x14ac:dyDescent="0.25">
      <c r="A159" s="117">
        <v>1</v>
      </c>
      <c r="B159" s="117" t="s">
        <v>254</v>
      </c>
      <c r="C159" s="257">
        <v>0</v>
      </c>
      <c r="D159" s="119">
        <f t="shared" ref="D159:D195" si="28">IFERROR(C159/$U159,0)</f>
        <v>0</v>
      </c>
      <c r="E159" s="169"/>
      <c r="F159" s="119">
        <f t="shared" ref="F159:F195" si="29">IF(D$196,D159/D$196*100,0)</f>
        <v>0</v>
      </c>
      <c r="G159" s="257">
        <v>0</v>
      </c>
      <c r="H159" s="257">
        <v>0</v>
      </c>
      <c r="I159" s="257">
        <v>0</v>
      </c>
      <c r="J159" s="119">
        <f t="shared" ref="J159:J195" si="30">IFERROR(I159/$U159,0)</f>
        <v>0</v>
      </c>
      <c r="K159" s="169"/>
      <c r="L159" s="119">
        <f t="shared" ref="L159:L195" si="31">IF(J$196,J159/J$196*100,0)</f>
        <v>0</v>
      </c>
      <c r="M159" s="257">
        <f t="shared" ref="M159:M195" si="32">(C159+I159)</f>
        <v>0</v>
      </c>
      <c r="N159" s="257">
        <v>0</v>
      </c>
      <c r="O159" s="119">
        <f t="shared" ref="O159:O195" si="33">IF($M159,N159/$M159*100,0)</f>
        <v>0</v>
      </c>
      <c r="P159" s="257">
        <v>0</v>
      </c>
      <c r="Q159" s="119">
        <f t="shared" ref="Q159:Q195" si="34">IF($M159,P159/$M159*100,0)</f>
        <v>0</v>
      </c>
      <c r="R159" s="257">
        <v>0</v>
      </c>
      <c r="S159" s="119">
        <f t="shared" ref="S159:S195" si="35">IF($M159,R159/$M159*100,0)</f>
        <v>0</v>
      </c>
      <c r="T159" s="257">
        <v>0</v>
      </c>
      <c r="U159" s="258">
        <v>8376</v>
      </c>
      <c r="V159" s="258">
        <f t="shared" ref="V159:V195" si="36">IF(C159,U159,0)</f>
        <v>0</v>
      </c>
      <c r="W159" s="258">
        <f t="shared" ref="W159:W195" si="37">IF(I159,U159,0)</f>
        <v>0</v>
      </c>
    </row>
    <row r="160" spans="1:23" x14ac:dyDescent="0.25">
      <c r="A160" s="114">
        <v>2</v>
      </c>
      <c r="B160" s="114" t="s">
        <v>255</v>
      </c>
      <c r="C160" s="269">
        <v>0</v>
      </c>
      <c r="D160" s="116">
        <f t="shared" si="28"/>
        <v>0</v>
      </c>
      <c r="F160" s="116">
        <f t="shared" si="29"/>
        <v>0</v>
      </c>
      <c r="G160" s="269">
        <v>0</v>
      </c>
      <c r="H160" s="269">
        <v>0</v>
      </c>
      <c r="I160" s="269">
        <v>0</v>
      </c>
      <c r="J160" s="116">
        <f t="shared" si="30"/>
        <v>0</v>
      </c>
      <c r="L160" s="116">
        <f t="shared" si="31"/>
        <v>0</v>
      </c>
      <c r="M160" s="115">
        <f t="shared" si="32"/>
        <v>0</v>
      </c>
      <c r="N160" s="269">
        <v>0</v>
      </c>
      <c r="O160" s="116">
        <f t="shared" si="33"/>
        <v>0</v>
      </c>
      <c r="P160" s="271">
        <v>0</v>
      </c>
      <c r="Q160" s="116">
        <f t="shared" si="34"/>
        <v>0</v>
      </c>
      <c r="R160" s="269">
        <v>0</v>
      </c>
      <c r="S160" s="116">
        <f t="shared" si="35"/>
        <v>0</v>
      </c>
      <c r="T160" s="269">
        <v>0</v>
      </c>
      <c r="U160" s="115">
        <v>7565</v>
      </c>
      <c r="V160" s="115">
        <f t="shared" si="36"/>
        <v>0</v>
      </c>
      <c r="W160" s="115">
        <f t="shared" si="37"/>
        <v>0</v>
      </c>
    </row>
    <row r="161" spans="1:23" x14ac:dyDescent="0.25">
      <c r="A161" s="117">
        <v>3</v>
      </c>
      <c r="B161" s="117" t="s">
        <v>90</v>
      </c>
      <c r="C161" s="270">
        <v>0</v>
      </c>
      <c r="D161" s="119">
        <f t="shared" si="28"/>
        <v>0</v>
      </c>
      <c r="E161" s="169"/>
      <c r="F161" s="119">
        <f t="shared" si="29"/>
        <v>0</v>
      </c>
      <c r="G161" s="270">
        <v>0</v>
      </c>
      <c r="H161" s="270">
        <v>0</v>
      </c>
      <c r="I161" s="270">
        <v>0</v>
      </c>
      <c r="J161" s="119">
        <f t="shared" si="30"/>
        <v>0</v>
      </c>
      <c r="K161" s="169"/>
      <c r="L161" s="119">
        <f t="shared" si="31"/>
        <v>0</v>
      </c>
      <c r="M161" s="118">
        <f t="shared" si="32"/>
        <v>0</v>
      </c>
      <c r="N161" s="270">
        <v>0</v>
      </c>
      <c r="O161" s="119">
        <f t="shared" si="33"/>
        <v>0</v>
      </c>
      <c r="P161" s="272">
        <v>0</v>
      </c>
      <c r="Q161" s="119">
        <f t="shared" si="34"/>
        <v>0</v>
      </c>
      <c r="R161" s="270">
        <v>0</v>
      </c>
      <c r="S161" s="119">
        <f t="shared" si="35"/>
        <v>0</v>
      </c>
      <c r="T161" s="270">
        <v>0</v>
      </c>
      <c r="U161" s="118">
        <v>6657</v>
      </c>
      <c r="V161" s="118">
        <f t="shared" si="36"/>
        <v>0</v>
      </c>
      <c r="W161" s="118">
        <f t="shared" si="37"/>
        <v>0</v>
      </c>
    </row>
    <row r="162" spans="1:23" x14ac:dyDescent="0.25">
      <c r="A162" s="114">
        <v>4</v>
      </c>
      <c r="B162" s="114" t="s">
        <v>256</v>
      </c>
      <c r="C162" s="269">
        <v>0</v>
      </c>
      <c r="D162" s="116">
        <f t="shared" si="28"/>
        <v>0</v>
      </c>
      <c r="F162" s="116">
        <f t="shared" si="29"/>
        <v>0</v>
      </c>
      <c r="G162" s="269">
        <v>0</v>
      </c>
      <c r="H162" s="269">
        <v>0</v>
      </c>
      <c r="I162" s="269">
        <v>0</v>
      </c>
      <c r="J162" s="116">
        <f t="shared" si="30"/>
        <v>0</v>
      </c>
      <c r="L162" s="116">
        <f t="shared" si="31"/>
        <v>0</v>
      </c>
      <c r="M162" s="115">
        <f t="shared" si="32"/>
        <v>0</v>
      </c>
      <c r="N162" s="269">
        <v>0</v>
      </c>
      <c r="O162" s="116">
        <f t="shared" si="33"/>
        <v>0</v>
      </c>
      <c r="P162" s="271">
        <v>0</v>
      </c>
      <c r="Q162" s="116">
        <f t="shared" si="34"/>
        <v>0</v>
      </c>
      <c r="R162" s="269">
        <v>0</v>
      </c>
      <c r="S162" s="116">
        <f t="shared" si="35"/>
        <v>0</v>
      </c>
      <c r="T162" s="269">
        <v>0</v>
      </c>
      <c r="U162" s="115">
        <v>4574</v>
      </c>
      <c r="V162" s="115">
        <f t="shared" si="36"/>
        <v>0</v>
      </c>
      <c r="W162" s="115">
        <f t="shared" si="37"/>
        <v>0</v>
      </c>
    </row>
    <row r="163" spans="1:23" x14ac:dyDescent="0.25">
      <c r="A163" s="117">
        <v>5</v>
      </c>
      <c r="B163" s="117" t="s">
        <v>257</v>
      </c>
      <c r="C163" s="270">
        <v>0</v>
      </c>
      <c r="D163" s="119">
        <f t="shared" si="28"/>
        <v>0</v>
      </c>
      <c r="E163" s="169"/>
      <c r="F163" s="123">
        <f t="shared" si="29"/>
        <v>0</v>
      </c>
      <c r="G163" s="270">
        <v>0</v>
      </c>
      <c r="H163" s="270">
        <v>0</v>
      </c>
      <c r="I163" s="270">
        <v>0</v>
      </c>
      <c r="J163" s="119">
        <f t="shared" si="30"/>
        <v>0</v>
      </c>
      <c r="K163" s="169"/>
      <c r="L163" s="123">
        <f t="shared" si="31"/>
        <v>0</v>
      </c>
      <c r="M163" s="118">
        <f t="shared" si="32"/>
        <v>0</v>
      </c>
      <c r="N163" s="270">
        <v>0</v>
      </c>
      <c r="O163" s="123">
        <f t="shared" si="33"/>
        <v>0</v>
      </c>
      <c r="P163" s="272">
        <v>0</v>
      </c>
      <c r="Q163" s="123">
        <f t="shared" si="34"/>
        <v>0</v>
      </c>
      <c r="R163" s="270">
        <v>0</v>
      </c>
      <c r="S163" s="123">
        <f t="shared" si="35"/>
        <v>0</v>
      </c>
      <c r="T163" s="270">
        <v>0</v>
      </c>
      <c r="U163" s="118">
        <v>0</v>
      </c>
      <c r="V163" s="118">
        <f t="shared" si="36"/>
        <v>0</v>
      </c>
      <c r="W163" s="118">
        <f t="shared" si="37"/>
        <v>0</v>
      </c>
    </row>
    <row r="164" spans="1:23" x14ac:dyDescent="0.25">
      <c r="A164" s="114">
        <v>6</v>
      </c>
      <c r="B164" s="114" t="s">
        <v>258</v>
      </c>
      <c r="C164" s="269">
        <v>0</v>
      </c>
      <c r="D164" s="116">
        <f t="shared" si="28"/>
        <v>0</v>
      </c>
      <c r="F164" s="243">
        <f t="shared" si="29"/>
        <v>0</v>
      </c>
      <c r="G164" s="269">
        <v>0</v>
      </c>
      <c r="H164" s="269">
        <v>0</v>
      </c>
      <c r="I164" s="269">
        <v>0</v>
      </c>
      <c r="J164" s="116">
        <f t="shared" si="30"/>
        <v>0</v>
      </c>
      <c r="L164" s="243">
        <f t="shared" si="31"/>
        <v>0</v>
      </c>
      <c r="M164" s="115">
        <f t="shared" si="32"/>
        <v>0</v>
      </c>
      <c r="N164" s="269">
        <v>0</v>
      </c>
      <c r="O164" s="243">
        <f t="shared" si="33"/>
        <v>0</v>
      </c>
      <c r="P164" s="271">
        <v>0</v>
      </c>
      <c r="Q164" s="243">
        <f t="shared" si="34"/>
        <v>0</v>
      </c>
      <c r="R164" s="269">
        <v>0</v>
      </c>
      <c r="S164" s="243">
        <f t="shared" si="35"/>
        <v>0</v>
      </c>
      <c r="T164" s="269">
        <v>0</v>
      </c>
      <c r="U164" s="115">
        <v>0</v>
      </c>
      <c r="V164" s="115">
        <f t="shared" si="36"/>
        <v>0</v>
      </c>
      <c r="W164" s="115">
        <f t="shared" si="37"/>
        <v>0</v>
      </c>
    </row>
    <row r="165" spans="1:23" x14ac:dyDescent="0.25">
      <c r="A165" s="117">
        <v>7</v>
      </c>
      <c r="B165" s="117" t="s">
        <v>259</v>
      </c>
      <c r="C165" s="270">
        <v>0</v>
      </c>
      <c r="D165" s="119">
        <f t="shared" si="28"/>
        <v>0</v>
      </c>
      <c r="E165" s="169"/>
      <c r="F165" s="123">
        <f t="shared" si="29"/>
        <v>0</v>
      </c>
      <c r="G165" s="270">
        <v>0</v>
      </c>
      <c r="H165" s="270">
        <v>0</v>
      </c>
      <c r="I165" s="270">
        <v>0</v>
      </c>
      <c r="J165" s="119">
        <f t="shared" si="30"/>
        <v>0</v>
      </c>
      <c r="K165" s="169"/>
      <c r="L165" s="123">
        <f t="shared" si="31"/>
        <v>0</v>
      </c>
      <c r="M165" s="118">
        <f t="shared" si="32"/>
        <v>0</v>
      </c>
      <c r="N165" s="270">
        <v>0</v>
      </c>
      <c r="O165" s="123">
        <f t="shared" si="33"/>
        <v>0</v>
      </c>
      <c r="P165" s="272">
        <v>0</v>
      </c>
      <c r="Q165" s="123">
        <f t="shared" si="34"/>
        <v>0</v>
      </c>
      <c r="R165" s="270">
        <v>0</v>
      </c>
      <c r="S165" s="123">
        <f t="shared" si="35"/>
        <v>0</v>
      </c>
      <c r="T165" s="270">
        <v>0</v>
      </c>
      <c r="U165" s="118">
        <v>5096</v>
      </c>
      <c r="V165" s="118">
        <f t="shared" si="36"/>
        <v>0</v>
      </c>
      <c r="W165" s="118">
        <f t="shared" si="37"/>
        <v>0</v>
      </c>
    </row>
    <row r="166" spans="1:23" x14ac:dyDescent="0.25">
      <c r="A166" s="114">
        <v>8</v>
      </c>
      <c r="B166" s="114" t="s">
        <v>260</v>
      </c>
      <c r="C166" s="269">
        <v>0</v>
      </c>
      <c r="D166" s="116">
        <f t="shared" si="28"/>
        <v>0</v>
      </c>
      <c r="F166" s="243">
        <f t="shared" si="29"/>
        <v>0</v>
      </c>
      <c r="G166" s="269">
        <v>0</v>
      </c>
      <c r="H166" s="269">
        <v>0</v>
      </c>
      <c r="I166" s="269">
        <v>0</v>
      </c>
      <c r="J166" s="116">
        <f t="shared" si="30"/>
        <v>0</v>
      </c>
      <c r="L166" s="243">
        <f t="shared" si="31"/>
        <v>0</v>
      </c>
      <c r="M166" s="115">
        <f t="shared" si="32"/>
        <v>0</v>
      </c>
      <c r="N166" s="269">
        <v>0</v>
      </c>
      <c r="O166" s="243">
        <f t="shared" si="33"/>
        <v>0</v>
      </c>
      <c r="P166" s="271">
        <v>0</v>
      </c>
      <c r="Q166" s="243">
        <f t="shared" si="34"/>
        <v>0</v>
      </c>
      <c r="R166" s="269">
        <v>0</v>
      </c>
      <c r="S166" s="243">
        <f t="shared" si="35"/>
        <v>0</v>
      </c>
      <c r="T166" s="269">
        <v>0</v>
      </c>
      <c r="U166" s="115">
        <v>6596</v>
      </c>
      <c r="V166" s="115">
        <f t="shared" si="36"/>
        <v>0</v>
      </c>
      <c r="W166" s="115">
        <f t="shared" si="37"/>
        <v>0</v>
      </c>
    </row>
    <row r="167" spans="1:23" x14ac:dyDescent="0.25">
      <c r="A167" s="117">
        <v>9</v>
      </c>
      <c r="B167" s="117" t="s">
        <v>261</v>
      </c>
      <c r="C167" s="270">
        <v>0</v>
      </c>
      <c r="D167" s="119">
        <f t="shared" si="28"/>
        <v>0</v>
      </c>
      <c r="E167" s="169"/>
      <c r="F167" s="123">
        <f t="shared" si="29"/>
        <v>0</v>
      </c>
      <c r="G167" s="270">
        <v>0</v>
      </c>
      <c r="H167" s="270">
        <v>0</v>
      </c>
      <c r="I167" s="270">
        <v>0</v>
      </c>
      <c r="J167" s="119">
        <f t="shared" si="30"/>
        <v>0</v>
      </c>
      <c r="K167" s="169"/>
      <c r="L167" s="123">
        <f t="shared" si="31"/>
        <v>0</v>
      </c>
      <c r="M167" s="118">
        <f t="shared" si="32"/>
        <v>0</v>
      </c>
      <c r="N167" s="270">
        <v>0</v>
      </c>
      <c r="O167" s="123">
        <f t="shared" si="33"/>
        <v>0</v>
      </c>
      <c r="P167" s="272">
        <v>0</v>
      </c>
      <c r="Q167" s="123">
        <f t="shared" si="34"/>
        <v>0</v>
      </c>
      <c r="R167" s="270">
        <v>0</v>
      </c>
      <c r="S167" s="123">
        <f t="shared" si="35"/>
        <v>0</v>
      </c>
      <c r="T167" s="270">
        <v>0</v>
      </c>
      <c r="U167" s="118">
        <v>0</v>
      </c>
      <c r="V167" s="118">
        <f t="shared" si="36"/>
        <v>0</v>
      </c>
      <c r="W167" s="118">
        <f t="shared" si="37"/>
        <v>0</v>
      </c>
    </row>
    <row r="168" spans="1:23" x14ac:dyDescent="0.25">
      <c r="A168" s="114">
        <v>10</v>
      </c>
      <c r="B168" s="114" t="s">
        <v>262</v>
      </c>
      <c r="C168" s="269">
        <v>0</v>
      </c>
      <c r="D168" s="116">
        <f t="shared" si="28"/>
        <v>0</v>
      </c>
      <c r="F168" s="243">
        <f t="shared" si="29"/>
        <v>0</v>
      </c>
      <c r="G168" s="269">
        <v>0</v>
      </c>
      <c r="H168" s="269">
        <v>0</v>
      </c>
      <c r="I168" s="269">
        <v>0</v>
      </c>
      <c r="J168" s="116">
        <f t="shared" si="30"/>
        <v>0</v>
      </c>
      <c r="L168" s="243">
        <f t="shared" si="31"/>
        <v>0</v>
      </c>
      <c r="M168" s="115">
        <f t="shared" si="32"/>
        <v>0</v>
      </c>
      <c r="N168" s="269">
        <v>0</v>
      </c>
      <c r="O168" s="243">
        <f t="shared" si="33"/>
        <v>0</v>
      </c>
      <c r="P168" s="271">
        <v>0</v>
      </c>
      <c r="Q168" s="243">
        <f t="shared" si="34"/>
        <v>0</v>
      </c>
      <c r="R168" s="269">
        <v>0</v>
      </c>
      <c r="S168" s="243">
        <f t="shared" si="35"/>
        <v>0</v>
      </c>
      <c r="T168" s="269">
        <v>0</v>
      </c>
      <c r="U168" s="115">
        <v>23348</v>
      </c>
      <c r="V168" s="115">
        <f t="shared" si="36"/>
        <v>0</v>
      </c>
      <c r="W168" s="115">
        <f t="shared" si="37"/>
        <v>0</v>
      </c>
    </row>
    <row r="169" spans="1:23" x14ac:dyDescent="0.25">
      <c r="A169" s="117">
        <v>11</v>
      </c>
      <c r="B169" s="117" t="s">
        <v>263</v>
      </c>
      <c r="C169" s="270">
        <v>0</v>
      </c>
      <c r="D169" s="119">
        <f t="shared" si="28"/>
        <v>0</v>
      </c>
      <c r="E169" s="169"/>
      <c r="F169" s="123">
        <f t="shared" si="29"/>
        <v>0</v>
      </c>
      <c r="G169" s="270">
        <v>0</v>
      </c>
      <c r="H169" s="270">
        <v>0</v>
      </c>
      <c r="I169" s="270">
        <v>0</v>
      </c>
      <c r="J169" s="119">
        <f t="shared" si="30"/>
        <v>0</v>
      </c>
      <c r="K169" s="169"/>
      <c r="L169" s="123">
        <f t="shared" si="31"/>
        <v>0</v>
      </c>
      <c r="M169" s="118">
        <f t="shared" si="32"/>
        <v>0</v>
      </c>
      <c r="N169" s="270">
        <v>0</v>
      </c>
      <c r="O169" s="123">
        <f t="shared" si="33"/>
        <v>0</v>
      </c>
      <c r="P169" s="272">
        <v>0</v>
      </c>
      <c r="Q169" s="123">
        <f t="shared" si="34"/>
        <v>0</v>
      </c>
      <c r="R169" s="270">
        <v>0</v>
      </c>
      <c r="S169" s="123">
        <f t="shared" si="35"/>
        <v>0</v>
      </c>
      <c r="T169" s="270">
        <v>0</v>
      </c>
      <c r="U169" s="118">
        <v>0</v>
      </c>
      <c r="V169" s="118">
        <f t="shared" si="36"/>
        <v>0</v>
      </c>
      <c r="W169" s="118">
        <f t="shared" si="37"/>
        <v>0</v>
      </c>
    </row>
    <row r="170" spans="1:23" x14ac:dyDescent="0.25">
      <c r="A170" s="114">
        <v>12</v>
      </c>
      <c r="B170" s="114" t="s">
        <v>264</v>
      </c>
      <c r="C170" s="269">
        <v>0</v>
      </c>
      <c r="D170" s="116">
        <f t="shared" si="28"/>
        <v>0</v>
      </c>
      <c r="F170" s="243">
        <f t="shared" si="29"/>
        <v>0</v>
      </c>
      <c r="G170" s="269">
        <v>0</v>
      </c>
      <c r="H170" s="269">
        <v>0</v>
      </c>
      <c r="I170" s="269">
        <v>0</v>
      </c>
      <c r="J170" s="116">
        <f t="shared" si="30"/>
        <v>0</v>
      </c>
      <c r="L170" s="243">
        <f t="shared" si="31"/>
        <v>0</v>
      </c>
      <c r="M170" s="115">
        <f t="shared" si="32"/>
        <v>0</v>
      </c>
      <c r="N170" s="269">
        <v>0</v>
      </c>
      <c r="O170" s="243">
        <f t="shared" si="33"/>
        <v>0</v>
      </c>
      <c r="P170" s="271">
        <v>0</v>
      </c>
      <c r="Q170" s="243">
        <f t="shared" si="34"/>
        <v>0</v>
      </c>
      <c r="R170" s="269">
        <v>0</v>
      </c>
      <c r="S170" s="243">
        <f t="shared" si="35"/>
        <v>0</v>
      </c>
      <c r="T170" s="269">
        <v>0</v>
      </c>
      <c r="U170" s="115">
        <v>3908</v>
      </c>
      <c r="V170" s="115">
        <f t="shared" si="36"/>
        <v>0</v>
      </c>
      <c r="W170" s="115">
        <f t="shared" si="37"/>
        <v>0</v>
      </c>
    </row>
    <row r="171" spans="1:23" x14ac:dyDescent="0.25">
      <c r="A171" s="117">
        <v>13</v>
      </c>
      <c r="B171" s="117" t="s">
        <v>104</v>
      </c>
      <c r="C171" s="270">
        <v>0</v>
      </c>
      <c r="D171" s="119">
        <f t="shared" si="28"/>
        <v>0</v>
      </c>
      <c r="E171" s="169"/>
      <c r="F171" s="123">
        <f t="shared" si="29"/>
        <v>0</v>
      </c>
      <c r="G171" s="270">
        <v>0</v>
      </c>
      <c r="H171" s="270">
        <v>0</v>
      </c>
      <c r="I171" s="270">
        <v>0</v>
      </c>
      <c r="J171" s="119">
        <f t="shared" si="30"/>
        <v>0</v>
      </c>
      <c r="K171" s="169"/>
      <c r="L171" s="123">
        <f t="shared" si="31"/>
        <v>0</v>
      </c>
      <c r="M171" s="118">
        <f t="shared" si="32"/>
        <v>0</v>
      </c>
      <c r="N171" s="270">
        <v>0</v>
      </c>
      <c r="O171" s="123">
        <f t="shared" si="33"/>
        <v>0</v>
      </c>
      <c r="P171" s="272">
        <v>0</v>
      </c>
      <c r="Q171" s="123">
        <f t="shared" si="34"/>
        <v>0</v>
      </c>
      <c r="R171" s="270">
        <v>0</v>
      </c>
      <c r="S171" s="123">
        <f t="shared" si="35"/>
        <v>0</v>
      </c>
      <c r="T171" s="270">
        <v>0</v>
      </c>
      <c r="U171" s="118">
        <v>20062</v>
      </c>
      <c r="V171" s="118">
        <f t="shared" si="36"/>
        <v>0</v>
      </c>
      <c r="W171" s="118">
        <f t="shared" si="37"/>
        <v>0</v>
      </c>
    </row>
    <row r="172" spans="1:23" x14ac:dyDescent="0.25">
      <c r="A172" s="114">
        <v>14</v>
      </c>
      <c r="B172" s="114" t="s">
        <v>265</v>
      </c>
      <c r="C172" s="269">
        <v>0</v>
      </c>
      <c r="D172" s="116">
        <f t="shared" si="28"/>
        <v>0</v>
      </c>
      <c r="F172" s="243">
        <f t="shared" si="29"/>
        <v>0</v>
      </c>
      <c r="G172" s="269">
        <v>0</v>
      </c>
      <c r="H172" s="269">
        <v>0</v>
      </c>
      <c r="I172" s="269">
        <v>0</v>
      </c>
      <c r="J172" s="116">
        <f t="shared" si="30"/>
        <v>0</v>
      </c>
      <c r="L172" s="243">
        <f t="shared" si="31"/>
        <v>0</v>
      </c>
      <c r="M172" s="115">
        <f t="shared" si="32"/>
        <v>0</v>
      </c>
      <c r="N172" s="269">
        <v>0</v>
      </c>
      <c r="O172" s="243">
        <f t="shared" si="33"/>
        <v>0</v>
      </c>
      <c r="P172" s="271">
        <v>0</v>
      </c>
      <c r="Q172" s="243">
        <f t="shared" si="34"/>
        <v>0</v>
      </c>
      <c r="R172" s="269">
        <v>0</v>
      </c>
      <c r="S172" s="243">
        <f t="shared" si="35"/>
        <v>0</v>
      </c>
      <c r="T172" s="269">
        <v>0</v>
      </c>
      <c r="U172" s="115">
        <v>5679</v>
      </c>
      <c r="V172" s="115">
        <f t="shared" si="36"/>
        <v>0</v>
      </c>
      <c r="W172" s="115">
        <f t="shared" si="37"/>
        <v>0</v>
      </c>
    </row>
    <row r="173" spans="1:23" x14ac:dyDescent="0.25">
      <c r="A173" s="117">
        <v>15</v>
      </c>
      <c r="B173" s="117" t="s">
        <v>266</v>
      </c>
      <c r="C173" s="270">
        <v>0</v>
      </c>
      <c r="D173" s="119">
        <f t="shared" si="28"/>
        <v>0</v>
      </c>
      <c r="E173" s="169"/>
      <c r="F173" s="123">
        <f t="shared" si="29"/>
        <v>0</v>
      </c>
      <c r="G173" s="270">
        <v>0</v>
      </c>
      <c r="H173" s="270">
        <v>0</v>
      </c>
      <c r="I173" s="270">
        <v>0</v>
      </c>
      <c r="J173" s="119">
        <f t="shared" si="30"/>
        <v>0</v>
      </c>
      <c r="K173" s="169"/>
      <c r="L173" s="123">
        <f t="shared" si="31"/>
        <v>0</v>
      </c>
      <c r="M173" s="118">
        <f t="shared" si="32"/>
        <v>0</v>
      </c>
      <c r="N173" s="270">
        <v>0</v>
      </c>
      <c r="O173" s="123">
        <f t="shared" si="33"/>
        <v>0</v>
      </c>
      <c r="P173" s="272">
        <v>0</v>
      </c>
      <c r="Q173" s="123">
        <f t="shared" si="34"/>
        <v>0</v>
      </c>
      <c r="R173" s="270">
        <v>0</v>
      </c>
      <c r="S173" s="123">
        <f t="shared" si="35"/>
        <v>0</v>
      </c>
      <c r="T173" s="270">
        <v>0</v>
      </c>
      <c r="U173" s="118">
        <v>7473</v>
      </c>
      <c r="V173" s="118">
        <f t="shared" si="36"/>
        <v>0</v>
      </c>
      <c r="W173" s="118">
        <f t="shared" si="37"/>
        <v>0</v>
      </c>
    </row>
    <row r="174" spans="1:23" x14ac:dyDescent="0.25">
      <c r="A174" s="114">
        <v>16</v>
      </c>
      <c r="B174" s="114" t="s">
        <v>267</v>
      </c>
      <c r="C174" s="269">
        <v>0</v>
      </c>
      <c r="D174" s="116">
        <f t="shared" si="28"/>
        <v>0</v>
      </c>
      <c r="F174" s="243">
        <f t="shared" si="29"/>
        <v>0</v>
      </c>
      <c r="G174" s="269">
        <v>0</v>
      </c>
      <c r="H174" s="269">
        <v>0</v>
      </c>
      <c r="I174" s="269">
        <v>0</v>
      </c>
      <c r="J174" s="116">
        <f t="shared" si="30"/>
        <v>0</v>
      </c>
      <c r="L174" s="243">
        <f t="shared" si="31"/>
        <v>0</v>
      </c>
      <c r="M174" s="115">
        <f t="shared" si="32"/>
        <v>0</v>
      </c>
      <c r="N174" s="269">
        <v>0</v>
      </c>
      <c r="O174" s="243">
        <f t="shared" si="33"/>
        <v>0</v>
      </c>
      <c r="P174" s="271">
        <v>0</v>
      </c>
      <c r="Q174" s="243">
        <f t="shared" si="34"/>
        <v>0</v>
      </c>
      <c r="R174" s="269">
        <v>0</v>
      </c>
      <c r="S174" s="243">
        <f t="shared" si="35"/>
        <v>0</v>
      </c>
      <c r="T174" s="269">
        <v>0</v>
      </c>
      <c r="U174" s="115">
        <v>15011</v>
      </c>
      <c r="V174" s="115">
        <f t="shared" si="36"/>
        <v>0</v>
      </c>
      <c r="W174" s="115">
        <f t="shared" si="37"/>
        <v>0</v>
      </c>
    </row>
    <row r="175" spans="1:23" x14ac:dyDescent="0.25">
      <c r="A175" s="117">
        <v>17</v>
      </c>
      <c r="B175" s="117" t="s">
        <v>268</v>
      </c>
      <c r="C175" s="270">
        <v>0</v>
      </c>
      <c r="D175" s="119">
        <f t="shared" si="28"/>
        <v>0</v>
      </c>
      <c r="E175" s="169"/>
      <c r="F175" s="123">
        <f t="shared" si="29"/>
        <v>0</v>
      </c>
      <c r="G175" s="270">
        <v>0</v>
      </c>
      <c r="H175" s="270">
        <v>0</v>
      </c>
      <c r="I175" s="270">
        <v>0</v>
      </c>
      <c r="J175" s="119">
        <f t="shared" si="30"/>
        <v>0</v>
      </c>
      <c r="K175" s="169"/>
      <c r="L175" s="123">
        <f t="shared" si="31"/>
        <v>0</v>
      </c>
      <c r="M175" s="118">
        <f t="shared" si="32"/>
        <v>0</v>
      </c>
      <c r="N175" s="270">
        <v>0</v>
      </c>
      <c r="O175" s="123">
        <f t="shared" si="33"/>
        <v>0</v>
      </c>
      <c r="P175" s="272">
        <v>0</v>
      </c>
      <c r="Q175" s="123">
        <f t="shared" si="34"/>
        <v>0</v>
      </c>
      <c r="R175" s="270">
        <v>0</v>
      </c>
      <c r="S175" s="123">
        <f t="shared" si="35"/>
        <v>0</v>
      </c>
      <c r="T175" s="270">
        <v>0</v>
      </c>
      <c r="U175" s="118">
        <v>24655</v>
      </c>
      <c r="V175" s="118">
        <f t="shared" si="36"/>
        <v>0</v>
      </c>
      <c r="W175" s="118">
        <f t="shared" si="37"/>
        <v>0</v>
      </c>
    </row>
    <row r="176" spans="1:23" x14ac:dyDescent="0.25">
      <c r="A176" s="114">
        <v>18</v>
      </c>
      <c r="B176" s="114" t="s">
        <v>269</v>
      </c>
      <c r="C176" s="269">
        <v>0</v>
      </c>
      <c r="D176" s="116">
        <f t="shared" si="28"/>
        <v>0</v>
      </c>
      <c r="F176" s="243">
        <f t="shared" si="29"/>
        <v>0</v>
      </c>
      <c r="G176" s="269">
        <v>0</v>
      </c>
      <c r="H176" s="269">
        <v>0</v>
      </c>
      <c r="I176" s="269">
        <v>0</v>
      </c>
      <c r="J176" s="116">
        <f t="shared" si="30"/>
        <v>0</v>
      </c>
      <c r="L176" s="243">
        <f t="shared" si="31"/>
        <v>0</v>
      </c>
      <c r="M176" s="115">
        <f t="shared" si="32"/>
        <v>0</v>
      </c>
      <c r="N176" s="269">
        <v>0</v>
      </c>
      <c r="O176" s="243">
        <f t="shared" si="33"/>
        <v>0</v>
      </c>
      <c r="P176" s="271">
        <v>0</v>
      </c>
      <c r="Q176" s="243">
        <f t="shared" si="34"/>
        <v>0</v>
      </c>
      <c r="R176" s="269">
        <v>0</v>
      </c>
      <c r="S176" s="243">
        <f t="shared" si="35"/>
        <v>0</v>
      </c>
      <c r="T176" s="269">
        <v>0</v>
      </c>
      <c r="U176" s="115">
        <v>48250</v>
      </c>
      <c r="V176" s="115">
        <f t="shared" si="36"/>
        <v>0</v>
      </c>
      <c r="W176" s="115">
        <f t="shared" si="37"/>
        <v>0</v>
      </c>
    </row>
    <row r="177" spans="1:23" x14ac:dyDescent="0.25">
      <c r="A177" s="117">
        <v>19</v>
      </c>
      <c r="B177" s="117" t="s">
        <v>270</v>
      </c>
      <c r="C177" s="270">
        <v>0</v>
      </c>
      <c r="D177" s="119">
        <f t="shared" si="28"/>
        <v>0</v>
      </c>
      <c r="E177" s="169"/>
      <c r="F177" s="123">
        <f t="shared" si="29"/>
        <v>0</v>
      </c>
      <c r="G177" s="270">
        <v>0</v>
      </c>
      <c r="H177" s="270">
        <v>0</v>
      </c>
      <c r="I177" s="270">
        <v>0</v>
      </c>
      <c r="J177" s="119">
        <f t="shared" si="30"/>
        <v>0</v>
      </c>
      <c r="K177" s="169"/>
      <c r="L177" s="123">
        <f t="shared" si="31"/>
        <v>0</v>
      </c>
      <c r="M177" s="118">
        <f t="shared" si="32"/>
        <v>0</v>
      </c>
      <c r="N177" s="270">
        <v>0</v>
      </c>
      <c r="O177" s="123">
        <f t="shared" si="33"/>
        <v>0</v>
      </c>
      <c r="P177" s="272">
        <v>0</v>
      </c>
      <c r="Q177" s="123">
        <f t="shared" si="34"/>
        <v>0</v>
      </c>
      <c r="R177" s="270">
        <v>0</v>
      </c>
      <c r="S177" s="123">
        <f t="shared" si="35"/>
        <v>0</v>
      </c>
      <c r="T177" s="270">
        <v>0</v>
      </c>
      <c r="U177" s="118">
        <v>4831</v>
      </c>
      <c r="V177" s="118">
        <f t="shared" si="36"/>
        <v>0</v>
      </c>
      <c r="W177" s="118">
        <f t="shared" si="37"/>
        <v>0</v>
      </c>
    </row>
    <row r="178" spans="1:23" x14ac:dyDescent="0.25">
      <c r="A178" s="114">
        <v>20</v>
      </c>
      <c r="B178" s="114" t="s">
        <v>271</v>
      </c>
      <c r="C178" s="269">
        <v>0</v>
      </c>
      <c r="D178" s="116">
        <f t="shared" si="28"/>
        <v>0</v>
      </c>
      <c r="F178" s="243">
        <f t="shared" si="29"/>
        <v>0</v>
      </c>
      <c r="G178" s="269">
        <v>0</v>
      </c>
      <c r="H178" s="269">
        <v>0</v>
      </c>
      <c r="I178" s="269">
        <v>0</v>
      </c>
      <c r="J178" s="116">
        <f t="shared" si="30"/>
        <v>0</v>
      </c>
      <c r="L178" s="243">
        <f t="shared" si="31"/>
        <v>0</v>
      </c>
      <c r="M178" s="115">
        <f t="shared" si="32"/>
        <v>0</v>
      </c>
      <c r="N178" s="269">
        <v>0</v>
      </c>
      <c r="O178" s="243">
        <f t="shared" si="33"/>
        <v>0</v>
      </c>
      <c r="P178" s="271">
        <v>0</v>
      </c>
      <c r="Q178" s="243">
        <f t="shared" si="34"/>
        <v>0</v>
      </c>
      <c r="R178" s="269">
        <v>0</v>
      </c>
      <c r="S178" s="243">
        <f t="shared" si="35"/>
        <v>0</v>
      </c>
      <c r="T178" s="269">
        <v>0</v>
      </c>
      <c r="U178" s="115">
        <v>0</v>
      </c>
      <c r="V178" s="115">
        <f t="shared" si="36"/>
        <v>0</v>
      </c>
      <c r="W178" s="115">
        <f t="shared" si="37"/>
        <v>0</v>
      </c>
    </row>
    <row r="179" spans="1:23" x14ac:dyDescent="0.25">
      <c r="A179" s="117">
        <v>21</v>
      </c>
      <c r="B179" s="117" t="s">
        <v>172</v>
      </c>
      <c r="C179" s="270">
        <v>0</v>
      </c>
      <c r="D179" s="119">
        <f t="shared" si="28"/>
        <v>0</v>
      </c>
      <c r="E179" s="169"/>
      <c r="F179" s="123">
        <f t="shared" si="29"/>
        <v>0</v>
      </c>
      <c r="G179" s="270">
        <v>0</v>
      </c>
      <c r="H179" s="270">
        <v>0</v>
      </c>
      <c r="I179" s="270">
        <v>0</v>
      </c>
      <c r="J179" s="119">
        <f t="shared" si="30"/>
        <v>0</v>
      </c>
      <c r="K179" s="169"/>
      <c r="L179" s="123">
        <f t="shared" si="31"/>
        <v>0</v>
      </c>
      <c r="M179" s="118">
        <f t="shared" si="32"/>
        <v>0</v>
      </c>
      <c r="N179" s="270">
        <v>0</v>
      </c>
      <c r="O179" s="123">
        <f t="shared" si="33"/>
        <v>0</v>
      </c>
      <c r="P179" s="272">
        <v>0</v>
      </c>
      <c r="Q179" s="123">
        <f t="shared" si="34"/>
        <v>0</v>
      </c>
      <c r="R179" s="270">
        <v>0</v>
      </c>
      <c r="S179" s="123">
        <f t="shared" si="35"/>
        <v>0</v>
      </c>
      <c r="T179" s="270">
        <v>0</v>
      </c>
      <c r="U179" s="118">
        <v>4880</v>
      </c>
      <c r="V179" s="118">
        <f t="shared" si="36"/>
        <v>0</v>
      </c>
      <c r="W179" s="118">
        <f t="shared" si="37"/>
        <v>0</v>
      </c>
    </row>
    <row r="180" spans="1:23" x14ac:dyDescent="0.25">
      <c r="A180" s="114">
        <v>22</v>
      </c>
      <c r="B180" s="114" t="s">
        <v>188</v>
      </c>
      <c r="C180" s="269">
        <v>0</v>
      </c>
      <c r="D180" s="116">
        <f t="shared" si="28"/>
        <v>0</v>
      </c>
      <c r="F180" s="243">
        <f t="shared" si="29"/>
        <v>0</v>
      </c>
      <c r="G180" s="269">
        <v>0</v>
      </c>
      <c r="H180" s="269">
        <v>0</v>
      </c>
      <c r="I180" s="269">
        <v>0</v>
      </c>
      <c r="J180" s="116">
        <f t="shared" si="30"/>
        <v>0</v>
      </c>
      <c r="L180" s="243">
        <f t="shared" si="31"/>
        <v>0</v>
      </c>
      <c r="M180" s="115">
        <f t="shared" si="32"/>
        <v>0</v>
      </c>
      <c r="N180" s="269">
        <v>0</v>
      </c>
      <c r="O180" s="243">
        <f t="shared" si="33"/>
        <v>0</v>
      </c>
      <c r="P180" s="271">
        <v>0</v>
      </c>
      <c r="Q180" s="243">
        <f t="shared" si="34"/>
        <v>0</v>
      </c>
      <c r="R180" s="269">
        <v>0</v>
      </c>
      <c r="S180" s="243">
        <f t="shared" si="35"/>
        <v>0</v>
      </c>
      <c r="T180" s="269">
        <v>0</v>
      </c>
      <c r="U180" s="115">
        <v>8985</v>
      </c>
      <c r="V180" s="115">
        <f t="shared" si="36"/>
        <v>0</v>
      </c>
      <c r="W180" s="115">
        <f t="shared" si="37"/>
        <v>0</v>
      </c>
    </row>
    <row r="181" spans="1:23" x14ac:dyDescent="0.25">
      <c r="A181" s="117">
        <v>23</v>
      </c>
      <c r="B181" s="134" t="s">
        <v>272</v>
      </c>
      <c r="C181" s="270">
        <v>0</v>
      </c>
      <c r="D181" s="119">
        <f t="shared" si="28"/>
        <v>0</v>
      </c>
      <c r="E181" s="169"/>
      <c r="F181" s="123">
        <f t="shared" si="29"/>
        <v>0</v>
      </c>
      <c r="G181" s="270">
        <v>0</v>
      </c>
      <c r="H181" s="270">
        <v>0</v>
      </c>
      <c r="I181" s="270">
        <v>0</v>
      </c>
      <c r="J181" s="119">
        <f t="shared" si="30"/>
        <v>0</v>
      </c>
      <c r="K181" s="169"/>
      <c r="L181" s="123">
        <f t="shared" si="31"/>
        <v>0</v>
      </c>
      <c r="M181" s="118">
        <f t="shared" si="32"/>
        <v>0</v>
      </c>
      <c r="N181" s="270">
        <v>0</v>
      </c>
      <c r="O181" s="123">
        <f t="shared" si="33"/>
        <v>0</v>
      </c>
      <c r="P181" s="272">
        <v>0</v>
      </c>
      <c r="Q181" s="123">
        <f t="shared" si="34"/>
        <v>0</v>
      </c>
      <c r="R181" s="270">
        <v>0</v>
      </c>
      <c r="S181" s="123">
        <f t="shared" si="35"/>
        <v>0</v>
      </c>
      <c r="T181" s="270">
        <v>0</v>
      </c>
      <c r="U181" s="118">
        <v>8929</v>
      </c>
      <c r="V181" s="118">
        <f t="shared" si="36"/>
        <v>0</v>
      </c>
      <c r="W181" s="118">
        <f t="shared" si="37"/>
        <v>0</v>
      </c>
    </row>
    <row r="182" spans="1:23" x14ac:dyDescent="0.25">
      <c r="A182" s="114">
        <v>24</v>
      </c>
      <c r="B182" s="114" t="s">
        <v>273</v>
      </c>
      <c r="C182" s="269">
        <v>0</v>
      </c>
      <c r="D182" s="116">
        <f t="shared" si="28"/>
        <v>0</v>
      </c>
      <c r="F182" s="243">
        <f t="shared" si="29"/>
        <v>0</v>
      </c>
      <c r="G182" s="269">
        <v>0</v>
      </c>
      <c r="H182" s="269">
        <v>0</v>
      </c>
      <c r="I182" s="269">
        <v>0</v>
      </c>
      <c r="J182" s="116">
        <f t="shared" si="30"/>
        <v>0</v>
      </c>
      <c r="L182" s="243">
        <f t="shared" si="31"/>
        <v>0</v>
      </c>
      <c r="M182" s="115">
        <f t="shared" si="32"/>
        <v>0</v>
      </c>
      <c r="N182" s="269">
        <v>0</v>
      </c>
      <c r="O182" s="243">
        <f t="shared" si="33"/>
        <v>0</v>
      </c>
      <c r="P182" s="271">
        <v>0</v>
      </c>
      <c r="Q182" s="243">
        <f t="shared" si="34"/>
        <v>0</v>
      </c>
      <c r="R182" s="269">
        <v>0</v>
      </c>
      <c r="S182" s="243">
        <f t="shared" si="35"/>
        <v>0</v>
      </c>
      <c r="T182" s="269">
        <v>0</v>
      </c>
      <c r="U182" s="115">
        <v>5261</v>
      </c>
      <c r="V182" s="115">
        <f t="shared" si="36"/>
        <v>0</v>
      </c>
      <c r="W182" s="115">
        <f t="shared" si="37"/>
        <v>0</v>
      </c>
    </row>
    <row r="183" spans="1:23" x14ac:dyDescent="0.25">
      <c r="A183" s="117">
        <v>25</v>
      </c>
      <c r="B183" s="117" t="s">
        <v>274</v>
      </c>
      <c r="C183" s="270">
        <v>0</v>
      </c>
      <c r="D183" s="119">
        <f t="shared" si="28"/>
        <v>0</v>
      </c>
      <c r="E183" s="169"/>
      <c r="F183" s="123">
        <f t="shared" si="29"/>
        <v>0</v>
      </c>
      <c r="G183" s="270">
        <v>0</v>
      </c>
      <c r="H183" s="270">
        <v>0</v>
      </c>
      <c r="I183" s="270">
        <v>0</v>
      </c>
      <c r="J183" s="119">
        <f t="shared" si="30"/>
        <v>0</v>
      </c>
      <c r="K183" s="169"/>
      <c r="L183" s="123">
        <f t="shared" si="31"/>
        <v>0</v>
      </c>
      <c r="M183" s="118">
        <f t="shared" si="32"/>
        <v>0</v>
      </c>
      <c r="N183" s="270">
        <v>0</v>
      </c>
      <c r="O183" s="123">
        <f t="shared" si="33"/>
        <v>0</v>
      </c>
      <c r="P183" s="272">
        <v>0</v>
      </c>
      <c r="Q183" s="123">
        <f t="shared" si="34"/>
        <v>0</v>
      </c>
      <c r="R183" s="270">
        <v>0</v>
      </c>
      <c r="S183" s="123">
        <f t="shared" si="35"/>
        <v>0</v>
      </c>
      <c r="T183" s="270">
        <v>0</v>
      </c>
      <c r="U183" s="118">
        <v>4903</v>
      </c>
      <c r="V183" s="118">
        <f t="shared" si="36"/>
        <v>0</v>
      </c>
      <c r="W183" s="118">
        <f t="shared" si="37"/>
        <v>0</v>
      </c>
    </row>
    <row r="184" spans="1:23" x14ac:dyDescent="0.25">
      <c r="A184" s="114">
        <v>26</v>
      </c>
      <c r="B184" s="114" t="s">
        <v>275</v>
      </c>
      <c r="C184" s="269">
        <v>0</v>
      </c>
      <c r="D184" s="116">
        <f t="shared" si="28"/>
        <v>0</v>
      </c>
      <c r="F184" s="243">
        <f t="shared" si="29"/>
        <v>0</v>
      </c>
      <c r="G184" s="269">
        <v>0</v>
      </c>
      <c r="H184" s="269">
        <v>0</v>
      </c>
      <c r="I184" s="269">
        <v>0</v>
      </c>
      <c r="J184" s="116">
        <f t="shared" si="30"/>
        <v>0</v>
      </c>
      <c r="L184" s="243">
        <f t="shared" si="31"/>
        <v>0</v>
      </c>
      <c r="M184" s="115">
        <f t="shared" si="32"/>
        <v>0</v>
      </c>
      <c r="N184" s="269">
        <v>0</v>
      </c>
      <c r="O184" s="243">
        <f t="shared" si="33"/>
        <v>0</v>
      </c>
      <c r="P184" s="271">
        <v>0</v>
      </c>
      <c r="Q184" s="243">
        <f t="shared" si="34"/>
        <v>0</v>
      </c>
      <c r="R184" s="269">
        <v>0</v>
      </c>
      <c r="S184" s="243">
        <f t="shared" si="35"/>
        <v>0</v>
      </c>
      <c r="T184" s="269">
        <v>0</v>
      </c>
      <c r="U184" s="115">
        <v>8533</v>
      </c>
      <c r="V184" s="115">
        <f t="shared" si="36"/>
        <v>0</v>
      </c>
      <c r="W184" s="115">
        <f t="shared" si="37"/>
        <v>0</v>
      </c>
    </row>
    <row r="185" spans="1:23" x14ac:dyDescent="0.25">
      <c r="A185" s="117">
        <v>27</v>
      </c>
      <c r="B185" s="117" t="s">
        <v>276</v>
      </c>
      <c r="C185" s="270">
        <v>0</v>
      </c>
      <c r="D185" s="119">
        <f t="shared" si="28"/>
        <v>0</v>
      </c>
      <c r="E185" s="169"/>
      <c r="F185" s="123">
        <f t="shared" si="29"/>
        <v>0</v>
      </c>
      <c r="G185" s="270">
        <v>0</v>
      </c>
      <c r="H185" s="270">
        <v>0</v>
      </c>
      <c r="I185" s="270">
        <v>0</v>
      </c>
      <c r="J185" s="119">
        <f t="shared" si="30"/>
        <v>0</v>
      </c>
      <c r="K185" s="169"/>
      <c r="L185" s="123">
        <f t="shared" si="31"/>
        <v>0</v>
      </c>
      <c r="M185" s="118">
        <f t="shared" si="32"/>
        <v>0</v>
      </c>
      <c r="N185" s="270">
        <v>0</v>
      </c>
      <c r="O185" s="123">
        <f t="shared" si="33"/>
        <v>0</v>
      </c>
      <c r="P185" s="272">
        <v>0</v>
      </c>
      <c r="Q185" s="123">
        <f t="shared" si="34"/>
        <v>0</v>
      </c>
      <c r="R185" s="270">
        <v>0</v>
      </c>
      <c r="S185" s="123">
        <f t="shared" si="35"/>
        <v>0</v>
      </c>
      <c r="T185" s="270">
        <v>0</v>
      </c>
      <c r="U185" s="118">
        <v>7966</v>
      </c>
      <c r="V185" s="118">
        <f t="shared" si="36"/>
        <v>0</v>
      </c>
      <c r="W185" s="118">
        <f t="shared" si="37"/>
        <v>0</v>
      </c>
    </row>
    <row r="186" spans="1:23" x14ac:dyDescent="0.25">
      <c r="A186" s="114">
        <v>28</v>
      </c>
      <c r="B186" s="114" t="s">
        <v>277</v>
      </c>
      <c r="C186" s="269">
        <v>0</v>
      </c>
      <c r="D186" s="116">
        <f t="shared" si="28"/>
        <v>0</v>
      </c>
      <c r="F186" s="243">
        <f t="shared" si="29"/>
        <v>0</v>
      </c>
      <c r="G186" s="269">
        <v>0</v>
      </c>
      <c r="H186" s="269">
        <v>0</v>
      </c>
      <c r="I186" s="269">
        <v>0</v>
      </c>
      <c r="J186" s="116">
        <f t="shared" si="30"/>
        <v>0</v>
      </c>
      <c r="L186" s="243">
        <f t="shared" si="31"/>
        <v>0</v>
      </c>
      <c r="M186" s="115">
        <f t="shared" si="32"/>
        <v>0</v>
      </c>
      <c r="N186" s="269">
        <v>0</v>
      </c>
      <c r="O186" s="243">
        <f t="shared" si="33"/>
        <v>0</v>
      </c>
      <c r="P186" s="271">
        <v>0</v>
      </c>
      <c r="Q186" s="243">
        <f t="shared" si="34"/>
        <v>0</v>
      </c>
      <c r="R186" s="269">
        <v>0</v>
      </c>
      <c r="S186" s="243">
        <f t="shared" si="35"/>
        <v>0</v>
      </c>
      <c r="T186" s="269">
        <v>0</v>
      </c>
      <c r="U186" s="115">
        <v>0</v>
      </c>
      <c r="V186" s="115">
        <f t="shared" si="36"/>
        <v>0</v>
      </c>
      <c r="W186" s="115">
        <f t="shared" si="37"/>
        <v>0</v>
      </c>
    </row>
    <row r="187" spans="1:23" x14ac:dyDescent="0.25">
      <c r="A187" s="117">
        <v>29</v>
      </c>
      <c r="B187" s="117" t="s">
        <v>278</v>
      </c>
      <c r="C187" s="270">
        <v>0</v>
      </c>
      <c r="D187" s="119">
        <f t="shared" si="28"/>
        <v>0</v>
      </c>
      <c r="E187" s="169"/>
      <c r="F187" s="123">
        <f t="shared" si="29"/>
        <v>0</v>
      </c>
      <c r="G187" s="270">
        <v>0</v>
      </c>
      <c r="H187" s="270">
        <v>0</v>
      </c>
      <c r="I187" s="270">
        <v>0</v>
      </c>
      <c r="J187" s="119">
        <f t="shared" si="30"/>
        <v>0</v>
      </c>
      <c r="K187" s="169"/>
      <c r="L187" s="123">
        <f t="shared" si="31"/>
        <v>0</v>
      </c>
      <c r="M187" s="118">
        <f t="shared" si="32"/>
        <v>0</v>
      </c>
      <c r="N187" s="270">
        <v>0</v>
      </c>
      <c r="O187" s="123">
        <f t="shared" si="33"/>
        <v>0</v>
      </c>
      <c r="P187" s="272">
        <v>0</v>
      </c>
      <c r="Q187" s="123">
        <f t="shared" si="34"/>
        <v>0</v>
      </c>
      <c r="R187" s="270">
        <v>0</v>
      </c>
      <c r="S187" s="123">
        <f t="shared" si="35"/>
        <v>0</v>
      </c>
      <c r="T187" s="270">
        <v>0</v>
      </c>
      <c r="U187" s="118">
        <v>7083</v>
      </c>
      <c r="V187" s="118">
        <f t="shared" si="36"/>
        <v>0</v>
      </c>
      <c r="W187" s="118">
        <f t="shared" si="37"/>
        <v>0</v>
      </c>
    </row>
    <row r="188" spans="1:23" x14ac:dyDescent="0.25">
      <c r="A188" s="114">
        <v>30</v>
      </c>
      <c r="B188" s="114" t="s">
        <v>216</v>
      </c>
      <c r="C188" s="269">
        <v>0</v>
      </c>
      <c r="D188" s="116">
        <f t="shared" si="28"/>
        <v>0</v>
      </c>
      <c r="F188" s="243">
        <f t="shared" si="29"/>
        <v>0</v>
      </c>
      <c r="G188" s="269">
        <v>0</v>
      </c>
      <c r="H188" s="269">
        <v>0</v>
      </c>
      <c r="I188" s="269">
        <v>0</v>
      </c>
      <c r="J188" s="116">
        <f t="shared" si="30"/>
        <v>0</v>
      </c>
      <c r="L188" s="243">
        <f t="shared" si="31"/>
        <v>0</v>
      </c>
      <c r="M188" s="115">
        <f t="shared" si="32"/>
        <v>0</v>
      </c>
      <c r="N188" s="269">
        <v>0</v>
      </c>
      <c r="O188" s="243">
        <f t="shared" si="33"/>
        <v>0</v>
      </c>
      <c r="P188" s="271">
        <v>0</v>
      </c>
      <c r="Q188" s="243">
        <f t="shared" si="34"/>
        <v>0</v>
      </c>
      <c r="R188" s="269">
        <v>0</v>
      </c>
      <c r="S188" s="243">
        <f t="shared" si="35"/>
        <v>0</v>
      </c>
      <c r="T188" s="269">
        <v>0</v>
      </c>
      <c r="U188" s="115">
        <v>4486</v>
      </c>
      <c r="V188" s="115">
        <f t="shared" si="36"/>
        <v>0</v>
      </c>
      <c r="W188" s="115">
        <f t="shared" si="37"/>
        <v>0</v>
      </c>
    </row>
    <row r="189" spans="1:23" x14ac:dyDescent="0.25">
      <c r="A189" s="117">
        <v>31</v>
      </c>
      <c r="B189" s="117" t="s">
        <v>279</v>
      </c>
      <c r="C189" s="270">
        <v>0</v>
      </c>
      <c r="D189" s="119">
        <f t="shared" si="28"/>
        <v>0</v>
      </c>
      <c r="E189" s="169"/>
      <c r="F189" s="123">
        <f t="shared" si="29"/>
        <v>0</v>
      </c>
      <c r="G189" s="270">
        <v>0</v>
      </c>
      <c r="H189" s="270">
        <v>0</v>
      </c>
      <c r="I189" s="270">
        <v>0</v>
      </c>
      <c r="J189" s="119">
        <f t="shared" si="30"/>
        <v>0</v>
      </c>
      <c r="K189" s="169"/>
      <c r="L189" s="123">
        <f t="shared" si="31"/>
        <v>0</v>
      </c>
      <c r="M189" s="118">
        <f t="shared" si="32"/>
        <v>0</v>
      </c>
      <c r="N189" s="270">
        <v>0</v>
      </c>
      <c r="O189" s="123">
        <f t="shared" si="33"/>
        <v>0</v>
      </c>
      <c r="P189" s="272">
        <v>0</v>
      </c>
      <c r="Q189" s="123">
        <f t="shared" si="34"/>
        <v>0</v>
      </c>
      <c r="R189" s="270">
        <v>0</v>
      </c>
      <c r="S189" s="123">
        <f t="shared" si="35"/>
        <v>0</v>
      </c>
      <c r="T189" s="270">
        <v>0</v>
      </c>
      <c r="U189" s="118">
        <v>16473</v>
      </c>
      <c r="V189" s="118">
        <f t="shared" si="36"/>
        <v>0</v>
      </c>
      <c r="W189" s="118">
        <f t="shared" si="37"/>
        <v>0</v>
      </c>
    </row>
    <row r="190" spans="1:23" x14ac:dyDescent="0.25">
      <c r="A190" s="114">
        <v>32</v>
      </c>
      <c r="B190" s="114" t="s">
        <v>280</v>
      </c>
      <c r="C190" s="269">
        <v>0</v>
      </c>
      <c r="D190" s="116">
        <f t="shared" si="28"/>
        <v>0</v>
      </c>
      <c r="F190" s="243">
        <f t="shared" si="29"/>
        <v>0</v>
      </c>
      <c r="G190" s="269">
        <v>0</v>
      </c>
      <c r="H190" s="269">
        <v>0</v>
      </c>
      <c r="I190" s="269">
        <v>0</v>
      </c>
      <c r="J190" s="116">
        <f t="shared" si="30"/>
        <v>0</v>
      </c>
      <c r="L190" s="243">
        <f t="shared" si="31"/>
        <v>0</v>
      </c>
      <c r="M190" s="115">
        <f t="shared" si="32"/>
        <v>0</v>
      </c>
      <c r="N190" s="269">
        <v>0</v>
      </c>
      <c r="O190" s="243">
        <f t="shared" si="33"/>
        <v>0</v>
      </c>
      <c r="P190" s="271">
        <v>0</v>
      </c>
      <c r="Q190" s="243">
        <f t="shared" si="34"/>
        <v>0</v>
      </c>
      <c r="R190" s="269">
        <v>0</v>
      </c>
      <c r="S190" s="243">
        <f t="shared" si="35"/>
        <v>0</v>
      </c>
      <c r="T190" s="269">
        <v>0</v>
      </c>
      <c r="U190" s="115">
        <v>0</v>
      </c>
      <c r="V190" s="115">
        <f t="shared" si="36"/>
        <v>0</v>
      </c>
      <c r="W190" s="115">
        <f t="shared" si="37"/>
        <v>0</v>
      </c>
    </row>
    <row r="191" spans="1:23" x14ac:dyDescent="0.25">
      <c r="A191" s="117">
        <v>33</v>
      </c>
      <c r="B191" s="117" t="s">
        <v>281</v>
      </c>
      <c r="C191" s="270">
        <v>0</v>
      </c>
      <c r="D191" s="119">
        <f t="shared" si="28"/>
        <v>0</v>
      </c>
      <c r="E191" s="169"/>
      <c r="F191" s="123">
        <f t="shared" si="29"/>
        <v>0</v>
      </c>
      <c r="G191" s="270">
        <v>0</v>
      </c>
      <c r="H191" s="270">
        <v>0</v>
      </c>
      <c r="I191" s="270">
        <v>0</v>
      </c>
      <c r="J191" s="119">
        <f t="shared" si="30"/>
        <v>0</v>
      </c>
      <c r="K191" s="169"/>
      <c r="L191" s="123">
        <f t="shared" si="31"/>
        <v>0</v>
      </c>
      <c r="M191" s="118">
        <f t="shared" si="32"/>
        <v>0</v>
      </c>
      <c r="N191" s="270">
        <v>0</v>
      </c>
      <c r="O191" s="123">
        <f t="shared" si="33"/>
        <v>0</v>
      </c>
      <c r="P191" s="272">
        <v>0</v>
      </c>
      <c r="Q191" s="123">
        <f t="shared" si="34"/>
        <v>0</v>
      </c>
      <c r="R191" s="270">
        <v>0</v>
      </c>
      <c r="S191" s="123">
        <f t="shared" si="35"/>
        <v>0</v>
      </c>
      <c r="T191" s="270">
        <v>0</v>
      </c>
      <c r="U191" s="118">
        <v>10057</v>
      </c>
      <c r="V191" s="118">
        <f t="shared" si="36"/>
        <v>0</v>
      </c>
      <c r="W191" s="118">
        <f t="shared" si="37"/>
        <v>0</v>
      </c>
    </row>
    <row r="192" spans="1:23" x14ac:dyDescent="0.25">
      <c r="A192" s="114">
        <v>34</v>
      </c>
      <c r="B192" s="114" t="s">
        <v>282</v>
      </c>
      <c r="C192" s="269">
        <v>0</v>
      </c>
      <c r="D192" s="116">
        <f t="shared" si="28"/>
        <v>0</v>
      </c>
      <c r="F192" s="243">
        <f t="shared" si="29"/>
        <v>0</v>
      </c>
      <c r="G192" s="269">
        <v>0</v>
      </c>
      <c r="H192" s="269">
        <v>0</v>
      </c>
      <c r="I192" s="269">
        <v>0</v>
      </c>
      <c r="J192" s="116">
        <f t="shared" si="30"/>
        <v>0</v>
      </c>
      <c r="L192" s="243">
        <f t="shared" si="31"/>
        <v>0</v>
      </c>
      <c r="M192" s="115">
        <f t="shared" si="32"/>
        <v>0</v>
      </c>
      <c r="N192" s="269">
        <v>0</v>
      </c>
      <c r="O192" s="243">
        <f t="shared" si="33"/>
        <v>0</v>
      </c>
      <c r="P192" s="271">
        <v>0</v>
      </c>
      <c r="Q192" s="243">
        <f t="shared" si="34"/>
        <v>0</v>
      </c>
      <c r="R192" s="269">
        <v>0</v>
      </c>
      <c r="S192" s="243">
        <f t="shared" si="35"/>
        <v>0</v>
      </c>
      <c r="T192" s="269">
        <v>0</v>
      </c>
      <c r="U192" s="115">
        <v>3414</v>
      </c>
      <c r="V192" s="115">
        <f t="shared" si="36"/>
        <v>0</v>
      </c>
      <c r="W192" s="115">
        <f t="shared" si="37"/>
        <v>0</v>
      </c>
    </row>
    <row r="193" spans="1:23" x14ac:dyDescent="0.25">
      <c r="A193" s="117">
        <v>35</v>
      </c>
      <c r="B193" s="117" t="s">
        <v>224</v>
      </c>
      <c r="C193" s="270">
        <v>0</v>
      </c>
      <c r="D193" s="119">
        <f t="shared" si="28"/>
        <v>0</v>
      </c>
      <c r="E193" s="169"/>
      <c r="F193" s="123">
        <f t="shared" si="29"/>
        <v>0</v>
      </c>
      <c r="G193" s="270">
        <v>0</v>
      </c>
      <c r="H193" s="270">
        <v>0</v>
      </c>
      <c r="I193" s="270">
        <v>0</v>
      </c>
      <c r="J193" s="119">
        <f t="shared" si="30"/>
        <v>0</v>
      </c>
      <c r="K193" s="169"/>
      <c r="L193" s="123">
        <f t="shared" si="31"/>
        <v>0</v>
      </c>
      <c r="M193" s="118">
        <f t="shared" si="32"/>
        <v>0</v>
      </c>
      <c r="N193" s="270">
        <v>0</v>
      </c>
      <c r="O193" s="123">
        <f t="shared" si="33"/>
        <v>0</v>
      </c>
      <c r="P193" s="272">
        <v>0</v>
      </c>
      <c r="Q193" s="123">
        <f t="shared" si="34"/>
        <v>0</v>
      </c>
      <c r="R193" s="270">
        <v>0</v>
      </c>
      <c r="S193" s="123">
        <f t="shared" si="35"/>
        <v>0</v>
      </c>
      <c r="T193" s="270">
        <v>0</v>
      </c>
      <c r="U193" s="118">
        <v>2971</v>
      </c>
      <c r="V193" s="118">
        <f t="shared" si="36"/>
        <v>0</v>
      </c>
      <c r="W193" s="118">
        <f t="shared" si="37"/>
        <v>0</v>
      </c>
    </row>
    <row r="194" spans="1:23" x14ac:dyDescent="0.25">
      <c r="A194" s="114">
        <v>36</v>
      </c>
      <c r="B194" s="114" t="s">
        <v>283</v>
      </c>
      <c r="C194" s="269">
        <v>0</v>
      </c>
      <c r="D194" s="116">
        <f t="shared" si="28"/>
        <v>0</v>
      </c>
      <c r="F194" s="243">
        <f t="shared" si="29"/>
        <v>0</v>
      </c>
      <c r="G194" s="269">
        <v>0</v>
      </c>
      <c r="H194" s="269">
        <v>0</v>
      </c>
      <c r="I194" s="269">
        <v>0</v>
      </c>
      <c r="J194" s="116">
        <f t="shared" si="30"/>
        <v>0</v>
      </c>
      <c r="L194" s="243">
        <f t="shared" si="31"/>
        <v>0</v>
      </c>
      <c r="M194" s="115">
        <f t="shared" si="32"/>
        <v>0</v>
      </c>
      <c r="N194" s="269">
        <v>0</v>
      </c>
      <c r="O194" s="243">
        <f t="shared" si="33"/>
        <v>0</v>
      </c>
      <c r="P194" s="271">
        <v>0</v>
      </c>
      <c r="Q194" s="243">
        <f t="shared" si="34"/>
        <v>0</v>
      </c>
      <c r="R194" s="269">
        <v>0</v>
      </c>
      <c r="S194" s="243">
        <f t="shared" si="35"/>
        <v>0</v>
      </c>
      <c r="T194" s="269">
        <v>0</v>
      </c>
      <c r="U194" s="115">
        <v>5807</v>
      </c>
      <c r="V194" s="115">
        <f t="shared" si="36"/>
        <v>0</v>
      </c>
      <c r="W194" s="115">
        <f t="shared" si="37"/>
        <v>0</v>
      </c>
    </row>
    <row r="195" spans="1:23" x14ac:dyDescent="0.25">
      <c r="A195" s="117">
        <v>37</v>
      </c>
      <c r="B195" s="117" t="s">
        <v>284</v>
      </c>
      <c r="C195" s="272">
        <v>0</v>
      </c>
      <c r="D195" s="119">
        <f t="shared" si="28"/>
        <v>0</v>
      </c>
      <c r="E195" s="169"/>
      <c r="F195" s="123">
        <f t="shared" si="29"/>
        <v>0</v>
      </c>
      <c r="G195" s="272">
        <v>0</v>
      </c>
      <c r="H195" s="272">
        <v>0</v>
      </c>
      <c r="I195" s="272">
        <v>0</v>
      </c>
      <c r="J195" s="119">
        <f t="shared" si="30"/>
        <v>0</v>
      </c>
      <c r="K195" s="169"/>
      <c r="L195" s="123">
        <f t="shared" si="31"/>
        <v>0</v>
      </c>
      <c r="M195" s="122">
        <f t="shared" si="32"/>
        <v>0</v>
      </c>
      <c r="N195" s="272">
        <v>0</v>
      </c>
      <c r="O195" s="123">
        <f t="shared" si="33"/>
        <v>0</v>
      </c>
      <c r="P195" s="272">
        <v>0</v>
      </c>
      <c r="Q195" s="123">
        <f t="shared" si="34"/>
        <v>0</v>
      </c>
      <c r="R195" s="272">
        <v>0</v>
      </c>
      <c r="S195" s="123">
        <f t="shared" si="35"/>
        <v>0</v>
      </c>
      <c r="T195" s="272">
        <v>0</v>
      </c>
      <c r="U195" s="122">
        <v>8265</v>
      </c>
      <c r="V195" s="122">
        <f t="shared" si="36"/>
        <v>0</v>
      </c>
      <c r="W195" s="122">
        <f t="shared" si="37"/>
        <v>0</v>
      </c>
    </row>
    <row r="196" spans="1:23" ht="13.5" thickBot="1" x14ac:dyDescent="0.3">
      <c r="A196" s="125">
        <f>A195</f>
        <v>37</v>
      </c>
      <c r="B196" s="135" t="s">
        <v>247</v>
      </c>
      <c r="C196" s="127">
        <f>SUM(C159:C195)</f>
        <v>0</v>
      </c>
      <c r="D196" s="245">
        <f>IF(C196=0,0,IF(ISNONTEXT(E196),C196/$U196,C196/V196))</f>
        <v>0</v>
      </c>
      <c r="E196" s="172"/>
      <c r="F196" s="246">
        <f t="shared" ref="F196" si="38">IF(D$196,D196/D$196*100,0)</f>
        <v>0</v>
      </c>
      <c r="G196" s="127">
        <f>SUM(G159:G195)</f>
        <v>0</v>
      </c>
      <c r="H196" s="127">
        <f>SUM(H159:H195)</f>
        <v>0</v>
      </c>
      <c r="I196" s="127">
        <f>SUM(I159:I195)</f>
        <v>0</v>
      </c>
      <c r="J196" s="245">
        <f>IF(I196=0,0,IF(ISNONTEXT(K196),I196/$U196,I196/W196))</f>
        <v>0</v>
      </c>
      <c r="K196" s="172"/>
      <c r="L196" s="246">
        <f t="shared" ref="L196" si="39">IF(J$196,J196/J$196*100,0)</f>
        <v>0</v>
      </c>
      <c r="M196" s="127">
        <f>SUM(M159:M195)</f>
        <v>0</v>
      </c>
      <c r="N196" s="127">
        <f>SUM(N159:N195)</f>
        <v>0</v>
      </c>
      <c r="O196" s="246">
        <f t="shared" ref="O196" si="40">IF($M196,N196/$M196*100,0)</f>
        <v>0</v>
      </c>
      <c r="P196" s="127">
        <f>SUM(P159:P195)</f>
        <v>0</v>
      </c>
      <c r="Q196" s="246">
        <f t="shared" ref="Q196" si="41">IF($M196,P196/$M196*100,0)</f>
        <v>0</v>
      </c>
      <c r="R196" s="127">
        <f>SUM(R159:R195)</f>
        <v>0</v>
      </c>
      <c r="S196" s="246">
        <f t="shared" ref="S196" si="42">IF($M196,R196/$M196*100,0)</f>
        <v>0</v>
      </c>
      <c r="T196" s="127">
        <f>SUM(T159:T195)</f>
        <v>0</v>
      </c>
      <c r="U196" s="244">
        <f>SUM(U159:U195)</f>
        <v>300094</v>
      </c>
      <c r="V196" s="244">
        <f>SUM(V159:V195)</f>
        <v>0</v>
      </c>
      <c r="W196" s="244">
        <f>SUM(W159:W195)</f>
        <v>0</v>
      </c>
    </row>
    <row r="197" spans="1:23" x14ac:dyDescent="0.25">
      <c r="A197" s="114"/>
      <c r="B197" s="165"/>
      <c r="C197" s="251"/>
      <c r="D197" s="252"/>
      <c r="F197" s="243"/>
      <c r="G197" s="251"/>
      <c r="H197" s="251"/>
      <c r="I197" s="251"/>
      <c r="J197" s="252"/>
      <c r="L197" s="243"/>
      <c r="M197" s="251"/>
      <c r="N197" s="251"/>
      <c r="O197" s="243"/>
      <c r="P197" s="251"/>
      <c r="Q197" s="243"/>
      <c r="R197" s="251"/>
      <c r="S197" s="243"/>
      <c r="T197" s="251"/>
      <c r="U197" s="121"/>
      <c r="V197" s="121"/>
      <c r="W197" s="121"/>
    </row>
    <row r="198" spans="1:23" ht="13.5" thickBot="1" x14ac:dyDescent="0.3">
      <c r="A198" s="230">
        <f>(A45+A150+A196)</f>
        <v>170</v>
      </c>
      <c r="B198" s="231" t="s">
        <v>285</v>
      </c>
      <c r="C198" s="232">
        <f>C45+C150+C196</f>
        <v>532953701</v>
      </c>
      <c r="D198" s="233">
        <f>IF(V198=0,0,IF(ISNONTEXT(E198),C198/$U198,C198/V198))</f>
        <v>59.988982792246858</v>
      </c>
      <c r="E198" s="217"/>
      <c r="F198" s="234"/>
      <c r="G198" s="232">
        <f>G45+G150+G196</f>
        <v>154883876</v>
      </c>
      <c r="H198" s="232">
        <f>H45+H150+H196</f>
        <v>266776847</v>
      </c>
      <c r="I198" s="232">
        <f>I45+I150+I196</f>
        <v>222568546</v>
      </c>
      <c r="J198" s="233">
        <f>IF(I198=0,0,IF(ISNONTEXT(K198),I198/$U198,I198/W198))</f>
        <v>25.052196187093188</v>
      </c>
      <c r="K198" s="217"/>
      <c r="L198" s="234"/>
      <c r="M198" s="232">
        <f>M45+M150+M196</f>
        <v>755522247</v>
      </c>
      <c r="N198" s="232">
        <f>N45+N150+N196</f>
        <v>253728576</v>
      </c>
      <c r="O198" s="234">
        <f>IF($M198,N198/$M198*100,0)</f>
        <v>33.583203804718671</v>
      </c>
      <c r="P198" s="232">
        <f>P45+P150+P196</f>
        <v>10110368</v>
      </c>
      <c r="Q198" s="234">
        <f>IF($M198,P198/$M198*100,0)</f>
        <v>1.3381959353474868</v>
      </c>
      <c r="R198" s="232">
        <f>R45+R150+R196</f>
        <v>3058165</v>
      </c>
      <c r="S198" s="234">
        <f>IF($M198,R198/$M198*100,0)</f>
        <v>0.40477497679826763</v>
      </c>
      <c r="T198" s="232">
        <f>T45+T150+T196</f>
        <v>23993303</v>
      </c>
      <c r="U198" s="228">
        <f>U45+U150+U196</f>
        <v>8884193</v>
      </c>
      <c r="V198" s="228">
        <f>V45+V150+V196</f>
        <v>8584099</v>
      </c>
      <c r="W198" s="228">
        <f>W45+W150+W196</f>
        <v>8541623</v>
      </c>
    </row>
    <row r="199" spans="1:23" ht="13.5" thickTop="1" x14ac:dyDescent="0.25">
      <c r="D199" s="98"/>
      <c r="J199" s="98"/>
      <c r="O199" s="98"/>
      <c r="Q199" s="98"/>
      <c r="S199" s="98"/>
    </row>
    <row r="200" spans="1:23" ht="13.5" thickBot="1" x14ac:dyDescent="0.3">
      <c r="D200" s="98"/>
      <c r="J200" s="98"/>
      <c r="O200" s="98"/>
      <c r="Q200" s="98"/>
      <c r="S200" s="98"/>
    </row>
    <row r="201" spans="1:23" s="274" customFormat="1" x14ac:dyDescent="0.25">
      <c r="A201" s="220" t="s">
        <v>484</v>
      </c>
      <c r="B201" s="327"/>
      <c r="C201" s="327"/>
      <c r="D201" s="327"/>
      <c r="E201" s="327"/>
      <c r="F201" s="327"/>
      <c r="G201" s="327"/>
      <c r="H201" s="327"/>
      <c r="I201" s="327"/>
      <c r="J201" s="327"/>
      <c r="K201" s="327"/>
      <c r="L201" s="327"/>
      <c r="M201" s="327"/>
      <c r="N201" s="328"/>
    </row>
    <row r="202" spans="1:23" s="274" customFormat="1" ht="33.75" customHeight="1" thickBot="1" x14ac:dyDescent="0.35">
      <c r="A202" s="410" t="s">
        <v>540</v>
      </c>
      <c r="B202" s="411"/>
      <c r="C202" s="411"/>
      <c r="D202" s="411"/>
      <c r="E202" s="411"/>
      <c r="F202" s="411"/>
      <c r="G202" s="411"/>
      <c r="H202" s="411"/>
      <c r="I202" s="411"/>
      <c r="J202" s="411"/>
      <c r="K202" s="411"/>
      <c r="L202" s="411"/>
      <c r="M202" s="411"/>
      <c r="N202" s="412"/>
    </row>
    <row r="203" spans="1:23" x14ac:dyDescent="0.25">
      <c r="D203" s="98"/>
      <c r="J203" s="98"/>
      <c r="O203" s="98"/>
      <c r="Q203" s="98"/>
      <c r="S203" s="98"/>
    </row>
    <row r="204" spans="1:23" x14ac:dyDescent="0.25">
      <c r="D204" s="98"/>
      <c r="J204" s="98"/>
      <c r="O204" s="98"/>
      <c r="Q204" s="98"/>
      <c r="S204" s="98"/>
    </row>
    <row r="205" spans="1:23" x14ac:dyDescent="0.25">
      <c r="D205" s="98"/>
      <c r="J205" s="98"/>
      <c r="O205" s="98"/>
      <c r="Q205" s="98"/>
      <c r="S205" s="98"/>
    </row>
    <row r="206" spans="1:23" x14ac:dyDescent="0.25">
      <c r="D206" s="98"/>
      <c r="J206" s="98"/>
      <c r="O206" s="98"/>
      <c r="Q206" s="98"/>
      <c r="S206" s="98"/>
    </row>
    <row r="207" spans="1:23" x14ac:dyDescent="0.25">
      <c r="D207" s="98"/>
      <c r="J207" s="98"/>
      <c r="O207" s="98"/>
      <c r="Q207" s="98"/>
      <c r="S207" s="98"/>
    </row>
    <row r="213" spans="1:1" x14ac:dyDescent="0.25">
      <c r="A213" s="99"/>
    </row>
  </sheetData>
  <mergeCells count="7">
    <mergeCell ref="A202:N202"/>
    <mergeCell ref="G5:H5"/>
    <mergeCell ref="N5:T5"/>
    <mergeCell ref="G157:H157"/>
    <mergeCell ref="N157:T157"/>
    <mergeCell ref="G52:H52"/>
    <mergeCell ref="N52:T52"/>
  </mergeCells>
  <printOptions gridLinesSet="0"/>
  <pageMargins left="0.25" right="0.25" top="0.75" bottom="0.75" header="0.3" footer="0.3"/>
  <pageSetup paperSize="3" scale="77" fitToHeight="0" pageOrder="overThenDown" orientation="landscape" r:id="rId1"/>
  <headerFooter alignWithMargins="0"/>
  <rowBreaks count="2" manualBreakCount="2">
    <brk id="46" max="16383" man="1"/>
    <brk id="15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A8B1-63ED-4685-8E01-D12ED9F8182D}">
  <sheetPr transitionEvaluation="1" transitionEntry="1">
    <tabColor rgb="FF0070C0"/>
    <pageSetUpPr fitToPage="1"/>
  </sheetPr>
  <dimension ref="A1:AO213"/>
  <sheetViews>
    <sheetView showGridLines="0" zoomScaleNormal="100" workbookViewId="0"/>
  </sheetViews>
  <sheetFormatPr defaultColWidth="12.6328125" defaultRowHeight="13" x14ac:dyDescent="0.25"/>
  <cols>
    <col min="1" max="1" width="6.08984375" style="70" customWidth="1"/>
    <col min="2" max="2" width="13.90625" style="70" customWidth="1"/>
    <col min="3" max="3" width="16.90625" style="70" customWidth="1"/>
    <col min="4" max="4" width="11.36328125" style="70" customWidth="1"/>
    <col min="5" max="5" width="3.6328125" style="168" customWidth="1"/>
    <col min="6" max="6" width="11.36328125" style="70" customWidth="1"/>
    <col min="7" max="7" width="17.54296875" style="70" customWidth="1"/>
    <col min="8" max="8" width="14.453125" style="70" customWidth="1"/>
    <col min="9" max="9" width="11.36328125" style="70" customWidth="1"/>
    <col min="10" max="10" width="3.6328125" style="168" customWidth="1"/>
    <col min="11" max="11" width="12.36328125" style="70" customWidth="1"/>
    <col min="12" max="12" width="14.54296875" style="70" bestFit="1" customWidth="1"/>
    <col min="13" max="13" width="12.36328125" style="70" customWidth="1"/>
    <col min="14" max="14" width="3.6328125" style="168" customWidth="1"/>
    <col min="15" max="15" width="12.36328125" style="70" customWidth="1"/>
    <col min="16" max="16" width="14.36328125" style="70" customWidth="1"/>
    <col min="17" max="17" width="15.90625" style="70" customWidth="1"/>
    <col min="18" max="18" width="12.36328125" style="70" customWidth="1"/>
    <col min="19" max="19" width="16.6328125" style="70" customWidth="1"/>
    <col min="20" max="20" width="12.36328125" style="70" customWidth="1"/>
    <col min="21" max="21" width="3.6328125" style="168" customWidth="1"/>
    <col min="22" max="22" width="12.36328125" style="70" customWidth="1"/>
    <col min="23" max="23" width="15.453125" style="70" customWidth="1"/>
    <col min="24" max="24" width="12.36328125" style="70" customWidth="1"/>
    <col min="25" max="25" width="3.6328125" style="168" customWidth="1"/>
    <col min="26" max="26" width="12.36328125" style="70" customWidth="1"/>
    <col min="27" max="27" width="15.453125" style="70" customWidth="1"/>
    <col min="28" max="28" width="16" style="70" customWidth="1"/>
    <col min="29" max="29" width="14.36328125" style="70" customWidth="1"/>
    <col min="30" max="31" width="14.453125" style="70" customWidth="1"/>
    <col min="32" max="32" width="13.90625" style="70" customWidth="1"/>
    <col min="33" max="33" width="14" style="70" customWidth="1"/>
    <col min="34" max="34" width="16.453125" style="70" customWidth="1"/>
    <col min="35" max="35" width="1.6328125" style="70" hidden="1" customWidth="1"/>
    <col min="36" max="36" width="12.36328125" style="70" hidden="1" customWidth="1"/>
    <col min="37" max="41" width="12.6328125" style="70" hidden="1" customWidth="1"/>
    <col min="42" max="16384" width="12.6328125" style="70"/>
  </cols>
  <sheetData>
    <row r="1" spans="1:41" s="344" customFormat="1" ht="15.5" x14ac:dyDescent="0.35">
      <c r="A1" s="311" t="s">
        <v>547</v>
      </c>
      <c r="B1" s="311"/>
      <c r="C1" s="311"/>
      <c r="D1" s="311"/>
      <c r="E1" s="311"/>
      <c r="F1" s="311"/>
      <c r="G1" s="311"/>
      <c r="H1" s="311"/>
      <c r="I1" s="311"/>
      <c r="J1" s="311"/>
      <c r="K1" s="311"/>
      <c r="L1" s="311"/>
      <c r="M1" s="311"/>
      <c r="N1" s="311"/>
      <c r="O1" s="311"/>
      <c r="P1" s="311"/>
      <c r="Q1" s="311"/>
      <c r="R1" s="311"/>
      <c r="S1" s="311"/>
      <c r="T1" s="311"/>
      <c r="U1" s="311"/>
      <c r="V1" s="311"/>
      <c r="W1" s="311"/>
      <c r="X1" s="311"/>
      <c r="Y1" s="311"/>
    </row>
    <row r="2" spans="1:41" s="344" customFormat="1" ht="15.5" x14ac:dyDescent="0.35">
      <c r="A2" s="313" t="s">
        <v>411</v>
      </c>
      <c r="B2" s="313"/>
      <c r="C2" s="313"/>
      <c r="D2" s="313"/>
      <c r="E2" s="313"/>
      <c r="F2" s="313"/>
      <c r="G2" s="313"/>
      <c r="H2" s="313"/>
      <c r="I2" s="313"/>
      <c r="J2" s="313"/>
      <c r="K2" s="313"/>
      <c r="L2" s="313"/>
      <c r="M2" s="313"/>
      <c r="N2" s="313"/>
      <c r="O2" s="313"/>
      <c r="P2" s="313"/>
      <c r="Q2" s="313"/>
      <c r="R2" s="313"/>
      <c r="S2" s="313"/>
      <c r="T2" s="313"/>
      <c r="U2" s="313"/>
      <c r="V2" s="313"/>
      <c r="W2" s="313"/>
      <c r="X2" s="313"/>
      <c r="Y2" s="313"/>
    </row>
    <row r="3" spans="1:41" s="344" customFormat="1" ht="15.5" x14ac:dyDescent="0.35">
      <c r="A3" s="313" t="s">
        <v>531</v>
      </c>
      <c r="B3" s="313"/>
      <c r="C3" s="313"/>
      <c r="D3" s="313"/>
      <c r="E3" s="313"/>
      <c r="F3" s="313"/>
      <c r="G3" s="313"/>
      <c r="H3" s="313"/>
      <c r="I3" s="313"/>
      <c r="J3" s="313"/>
      <c r="K3" s="313"/>
      <c r="L3" s="313"/>
      <c r="M3" s="313"/>
      <c r="N3" s="313"/>
      <c r="O3" s="313"/>
      <c r="P3" s="313"/>
      <c r="Q3" s="313"/>
      <c r="R3" s="313"/>
      <c r="S3" s="313"/>
      <c r="T3" s="313"/>
      <c r="U3" s="313"/>
      <c r="V3" s="313"/>
      <c r="W3" s="313"/>
      <c r="X3" s="313"/>
      <c r="Y3" s="313"/>
    </row>
    <row r="4" spans="1:41" ht="13.5" thickBot="1" x14ac:dyDescent="0.3">
      <c r="G4" s="182"/>
      <c r="Q4" s="75"/>
      <c r="AB4"/>
      <c r="AC4"/>
      <c r="AD4"/>
      <c r="AE4"/>
      <c r="AF4"/>
      <c r="AG4"/>
      <c r="AH4"/>
      <c r="AK4" s="75"/>
      <c r="AL4" s="75"/>
      <c r="AM4" s="75"/>
    </row>
    <row r="5" spans="1:41" ht="39" x14ac:dyDescent="0.3">
      <c r="F5" s="75"/>
      <c r="G5" s="263" t="s">
        <v>410</v>
      </c>
      <c r="K5" s="75"/>
      <c r="O5" s="75"/>
      <c r="P5" s="439" t="s">
        <v>408</v>
      </c>
      <c r="Q5" s="440"/>
      <c r="R5" s="441"/>
      <c r="V5" s="75"/>
      <c r="Z5" s="75"/>
      <c r="AB5" s="436" t="s">
        <v>337</v>
      </c>
      <c r="AC5" s="437"/>
      <c r="AD5" s="437"/>
      <c r="AE5" s="437"/>
      <c r="AF5" s="437"/>
      <c r="AG5" s="437"/>
      <c r="AH5" s="438"/>
      <c r="AK5" s="75"/>
      <c r="AL5" s="75"/>
      <c r="AM5" s="75"/>
      <c r="AO5" s="75"/>
    </row>
    <row r="6" spans="1:41" s="90" customFormat="1" ht="73" thickBot="1" x14ac:dyDescent="0.4">
      <c r="A6" s="141" t="s">
        <v>0</v>
      </c>
      <c r="B6" s="214" t="s">
        <v>330</v>
      </c>
      <c r="C6" s="142" t="s">
        <v>376</v>
      </c>
      <c r="D6" s="142" t="s">
        <v>348</v>
      </c>
      <c r="E6" s="216"/>
      <c r="F6" s="142" t="s">
        <v>349</v>
      </c>
      <c r="G6" s="268" t="s">
        <v>409</v>
      </c>
      <c r="H6" s="142" t="s">
        <v>377</v>
      </c>
      <c r="I6" s="142" t="s">
        <v>348</v>
      </c>
      <c r="J6" s="216"/>
      <c r="K6" s="142" t="s">
        <v>349</v>
      </c>
      <c r="L6" s="142" t="s">
        <v>378</v>
      </c>
      <c r="M6" s="142" t="s">
        <v>348</v>
      </c>
      <c r="N6" s="216"/>
      <c r="O6" s="142" t="s">
        <v>349</v>
      </c>
      <c r="P6" s="265" t="s">
        <v>381</v>
      </c>
      <c r="Q6" s="266" t="s">
        <v>406</v>
      </c>
      <c r="R6" s="267" t="s">
        <v>407</v>
      </c>
      <c r="S6" s="142" t="s">
        <v>379</v>
      </c>
      <c r="T6" s="142" t="s">
        <v>348</v>
      </c>
      <c r="U6" s="216"/>
      <c r="V6" s="142" t="s">
        <v>349</v>
      </c>
      <c r="W6" s="142" t="s">
        <v>380</v>
      </c>
      <c r="X6" s="142" t="s">
        <v>348</v>
      </c>
      <c r="Y6" s="216"/>
      <c r="Z6" s="142" t="s">
        <v>349</v>
      </c>
      <c r="AA6" s="142" t="s">
        <v>247</v>
      </c>
      <c r="AB6" s="265" t="s">
        <v>340</v>
      </c>
      <c r="AC6" s="266" t="s">
        <v>350</v>
      </c>
      <c r="AD6" s="266" t="s">
        <v>354</v>
      </c>
      <c r="AE6" s="266" t="s">
        <v>350</v>
      </c>
      <c r="AF6" s="266" t="s">
        <v>355</v>
      </c>
      <c r="AG6" s="266" t="s">
        <v>350</v>
      </c>
      <c r="AH6" s="267" t="s">
        <v>344</v>
      </c>
      <c r="AJ6" s="140" t="s">
        <v>548</v>
      </c>
      <c r="AK6" s="140" t="s">
        <v>560</v>
      </c>
      <c r="AL6" s="140" t="s">
        <v>561</v>
      </c>
      <c r="AM6" s="140" t="s">
        <v>562</v>
      </c>
      <c r="AN6" s="140" t="s">
        <v>563</v>
      </c>
      <c r="AO6" s="140" t="s">
        <v>564</v>
      </c>
    </row>
    <row r="7" spans="1:41" x14ac:dyDescent="0.25">
      <c r="A7" s="117">
        <v>1</v>
      </c>
      <c r="B7" s="117" t="s">
        <v>5</v>
      </c>
      <c r="C7" s="137">
        <v>71860369</v>
      </c>
      <c r="D7" s="249">
        <f t="shared" ref="D7:D44" si="0">IFERROR((C7/$AJ7),0)</f>
        <v>453.11757287614051</v>
      </c>
      <c r="E7" s="169"/>
      <c r="F7" s="123">
        <f t="shared" ref="F7:F45" si="1">IF(D$45,D7/D$45*100,0)</f>
        <v>114.1557684333744</v>
      </c>
      <c r="G7" s="137">
        <v>0</v>
      </c>
      <c r="H7" s="137">
        <v>62893910</v>
      </c>
      <c r="I7" s="249">
        <f t="shared" ref="I7:I44" si="2">IFERROR((H7/$AJ7),0)</f>
        <v>396.57931408465799</v>
      </c>
      <c r="J7" s="169"/>
      <c r="K7" s="123">
        <f t="shared" ref="K7:K45" si="3">IF(I$45,I7/I$45*100,0)</f>
        <v>121.88938114127478</v>
      </c>
      <c r="L7" s="137">
        <v>31751932</v>
      </c>
      <c r="M7" s="249">
        <f t="shared" ref="M7:M44" si="4">IFERROR((L7/$AJ7),0)</f>
        <v>200.21269807240009</v>
      </c>
      <c r="N7" s="169"/>
      <c r="O7" s="123">
        <f t="shared" ref="O7:O45" si="5">IF(M$45,M7/M$45*100,0)</f>
        <v>105.86441510900416</v>
      </c>
      <c r="P7" s="137">
        <v>26690666</v>
      </c>
      <c r="Q7" s="137">
        <v>1460486</v>
      </c>
      <c r="R7" s="137">
        <v>0</v>
      </c>
      <c r="S7" s="137">
        <v>8308557</v>
      </c>
      <c r="T7" s="249">
        <f t="shared" ref="T7:T44" si="6">IFERROR((S7/$AJ7),0)</f>
        <v>52.389839272089844</v>
      </c>
      <c r="U7" s="169"/>
      <c r="V7" s="123">
        <f t="shared" ref="V7:V45" si="7">IF(T$45,T7/T$45*100,0)</f>
        <v>230.56430499387989</v>
      </c>
      <c r="W7" s="137">
        <v>1636557</v>
      </c>
      <c r="X7" s="249">
        <f t="shared" ref="X7:X44" si="8">IFERROR((W7/$AJ7),0)</f>
        <v>10.319356079474876</v>
      </c>
      <c r="Y7" s="169"/>
      <c r="Z7" s="123">
        <f t="shared" ref="Z7:Z45" si="9">IF(X$45,X7/X$45*100,0)</f>
        <v>19.355731647509881</v>
      </c>
      <c r="AA7" s="137">
        <f t="shared" ref="AA7:AA44" si="10">(C7+H7+L7+S7+W7)</f>
        <v>176451325</v>
      </c>
      <c r="AB7" s="137">
        <v>5638007</v>
      </c>
      <c r="AC7" s="123">
        <f>IF(AA$7,AB7/AA$7*100,0)</f>
        <v>3.1952194181596538</v>
      </c>
      <c r="AD7" s="137">
        <v>510672</v>
      </c>
      <c r="AE7" s="123">
        <f t="shared" ref="AE7:AE45" si="11">IF($AA7,AD7/$AA7*100,0)</f>
        <v>0.28941239177433215</v>
      </c>
      <c r="AF7" s="137">
        <v>7545482</v>
      </c>
      <c r="AG7" s="123">
        <f t="shared" ref="AG7:AG45" si="12">IF($AA7,AF7/$AA7*100,0)</f>
        <v>4.2762399205559944</v>
      </c>
      <c r="AH7" s="137">
        <v>3318719</v>
      </c>
      <c r="AI7" s="143"/>
      <c r="AJ7" s="242">
        <v>158591</v>
      </c>
      <c r="AK7" s="242">
        <v>158591</v>
      </c>
      <c r="AL7" s="242">
        <v>158591</v>
      </c>
      <c r="AM7" s="242">
        <v>158591</v>
      </c>
      <c r="AN7" s="242">
        <v>158591</v>
      </c>
      <c r="AO7" s="242">
        <v>158591</v>
      </c>
    </row>
    <row r="8" spans="1:41" x14ac:dyDescent="0.25">
      <c r="A8" s="114">
        <v>2</v>
      </c>
      <c r="B8" s="114" t="s">
        <v>7</v>
      </c>
      <c r="C8" s="115">
        <v>7842126</v>
      </c>
      <c r="D8" s="116">
        <f t="shared" si="0"/>
        <v>468.52228462181864</v>
      </c>
      <c r="F8" s="116">
        <f t="shared" si="1"/>
        <v>118.03674064034553</v>
      </c>
      <c r="G8" s="115">
        <v>0</v>
      </c>
      <c r="H8" s="115">
        <v>4293808</v>
      </c>
      <c r="I8" s="116">
        <f t="shared" si="2"/>
        <v>256.53052933444854</v>
      </c>
      <c r="K8" s="116">
        <f t="shared" si="3"/>
        <v>78.845129722889922</v>
      </c>
      <c r="L8" s="115">
        <v>4650725</v>
      </c>
      <c r="M8" s="116">
        <f t="shared" si="4"/>
        <v>277.85428366590992</v>
      </c>
      <c r="O8" s="116">
        <f t="shared" si="5"/>
        <v>146.9181600818645</v>
      </c>
      <c r="P8" s="115">
        <v>4528013</v>
      </c>
      <c r="Q8" s="115">
        <v>122712</v>
      </c>
      <c r="R8" s="115">
        <v>0</v>
      </c>
      <c r="S8" s="115">
        <v>194847</v>
      </c>
      <c r="T8" s="116">
        <f t="shared" si="6"/>
        <v>11.640996534830924</v>
      </c>
      <c r="V8" s="116">
        <f t="shared" si="7"/>
        <v>51.231275239268179</v>
      </c>
      <c r="W8" s="115">
        <v>674905</v>
      </c>
      <c r="X8" s="116">
        <f t="shared" si="8"/>
        <v>40.321723025451071</v>
      </c>
      <c r="Z8" s="116">
        <f t="shared" si="9"/>
        <v>75.630344028749377</v>
      </c>
      <c r="AA8" s="115">
        <f t="shared" si="10"/>
        <v>17656411</v>
      </c>
      <c r="AB8" s="115">
        <v>2189482</v>
      </c>
      <c r="AC8" s="116">
        <f>IF(AA$8,AB8/AA$8*100,0)</f>
        <v>12.400492942761696</v>
      </c>
      <c r="AD8" s="115">
        <v>808834</v>
      </c>
      <c r="AE8" s="116">
        <f t="shared" si="11"/>
        <v>4.5809649537496604</v>
      </c>
      <c r="AF8" s="115">
        <v>717151</v>
      </c>
      <c r="AG8" s="116">
        <f t="shared" si="12"/>
        <v>4.0617031400095973</v>
      </c>
      <c r="AH8" s="115">
        <v>512648</v>
      </c>
      <c r="AI8" s="114"/>
      <c r="AJ8" s="115">
        <v>16738</v>
      </c>
      <c r="AK8" s="115">
        <v>16738</v>
      </c>
      <c r="AL8" s="115">
        <v>16738</v>
      </c>
      <c r="AM8" s="115">
        <v>16738</v>
      </c>
      <c r="AN8" s="115">
        <v>16738</v>
      </c>
      <c r="AO8" s="115">
        <v>16738</v>
      </c>
    </row>
    <row r="9" spans="1:41" x14ac:dyDescent="0.25">
      <c r="A9" s="117">
        <v>3</v>
      </c>
      <c r="B9" s="117" t="s">
        <v>9</v>
      </c>
      <c r="C9" s="118">
        <v>2237735</v>
      </c>
      <c r="D9" s="119">
        <f t="shared" si="0"/>
        <v>343.05304307833819</v>
      </c>
      <c r="E9" s="169"/>
      <c r="F9" s="119">
        <f t="shared" si="1"/>
        <v>86.426760051347557</v>
      </c>
      <c r="G9" s="118">
        <v>0</v>
      </c>
      <c r="H9" s="118">
        <v>882217</v>
      </c>
      <c r="I9" s="119">
        <f t="shared" si="2"/>
        <v>135.24712555572589</v>
      </c>
      <c r="J9" s="169"/>
      <c r="K9" s="119">
        <f t="shared" si="3"/>
        <v>41.568452638971017</v>
      </c>
      <c r="L9" s="118">
        <v>1369009</v>
      </c>
      <c r="M9" s="119">
        <f t="shared" si="4"/>
        <v>209.87413766671776</v>
      </c>
      <c r="N9" s="169"/>
      <c r="O9" s="119">
        <f t="shared" si="5"/>
        <v>110.97299544187371</v>
      </c>
      <c r="P9" s="118">
        <v>0</v>
      </c>
      <c r="Q9" s="118">
        <v>1369009</v>
      </c>
      <c r="R9" s="118">
        <v>0</v>
      </c>
      <c r="S9" s="118">
        <v>159917</v>
      </c>
      <c r="T9" s="119">
        <f t="shared" si="6"/>
        <v>24.51586693239307</v>
      </c>
      <c r="U9" s="169"/>
      <c r="V9" s="119">
        <f t="shared" si="7"/>
        <v>107.89274979892815</v>
      </c>
      <c r="W9" s="118">
        <v>35569</v>
      </c>
      <c r="X9" s="119">
        <f t="shared" si="8"/>
        <v>5.4528591139046449</v>
      </c>
      <c r="Y9" s="169"/>
      <c r="Z9" s="119">
        <f t="shared" si="9"/>
        <v>10.22777748025802</v>
      </c>
      <c r="AA9" s="118">
        <f t="shared" si="10"/>
        <v>4684447</v>
      </c>
      <c r="AB9" s="118">
        <v>1610269</v>
      </c>
      <c r="AC9" s="119">
        <f>IF(AA$9,AB9/AA$9*100,0)</f>
        <v>34.374793865743385</v>
      </c>
      <c r="AD9" s="118">
        <v>385532</v>
      </c>
      <c r="AE9" s="119">
        <f t="shared" si="11"/>
        <v>8.2300429485059823</v>
      </c>
      <c r="AF9" s="118">
        <v>34936</v>
      </c>
      <c r="AG9" s="119">
        <f t="shared" si="12"/>
        <v>0.74578706942356265</v>
      </c>
      <c r="AH9" s="118">
        <v>43571</v>
      </c>
      <c r="AI9" s="117"/>
      <c r="AJ9" s="118">
        <v>6523</v>
      </c>
      <c r="AK9" s="118">
        <v>6523</v>
      </c>
      <c r="AL9" s="118">
        <v>6523</v>
      </c>
      <c r="AM9" s="118">
        <v>6523</v>
      </c>
      <c r="AN9" s="118">
        <v>6523</v>
      </c>
      <c r="AO9" s="118">
        <v>6523</v>
      </c>
    </row>
    <row r="10" spans="1:41" x14ac:dyDescent="0.25">
      <c r="A10" s="114">
        <v>4</v>
      </c>
      <c r="B10" s="114" t="s">
        <v>11</v>
      </c>
      <c r="C10" s="115">
        <v>22324841</v>
      </c>
      <c r="D10" s="116">
        <f t="shared" si="0"/>
        <v>436.61192599546274</v>
      </c>
      <c r="F10" s="116">
        <f t="shared" si="1"/>
        <v>109.99743312275348</v>
      </c>
      <c r="G10" s="115">
        <v>0</v>
      </c>
      <c r="H10" s="115">
        <v>18274109</v>
      </c>
      <c r="I10" s="116">
        <f t="shared" si="2"/>
        <v>357.39085113040755</v>
      </c>
      <c r="K10" s="116">
        <f t="shared" si="3"/>
        <v>109.84473501948617</v>
      </c>
      <c r="L10" s="115">
        <v>9215947</v>
      </c>
      <c r="M10" s="116">
        <f t="shared" si="4"/>
        <v>180.23834389423453</v>
      </c>
      <c r="O10" s="116">
        <f t="shared" si="5"/>
        <v>95.30278069415337</v>
      </c>
      <c r="P10" s="115">
        <v>0</v>
      </c>
      <c r="Q10" s="115">
        <v>9210757</v>
      </c>
      <c r="R10" s="115">
        <v>0</v>
      </c>
      <c r="S10" s="115">
        <v>1307938</v>
      </c>
      <c r="T10" s="116">
        <f t="shared" si="6"/>
        <v>25.579637017914418</v>
      </c>
      <c r="V10" s="116">
        <f t="shared" si="7"/>
        <v>112.57433336263598</v>
      </c>
      <c r="W10" s="115">
        <v>3701731</v>
      </c>
      <c r="X10" s="116">
        <f t="shared" si="8"/>
        <v>72.395583978721746</v>
      </c>
      <c r="Z10" s="116">
        <f t="shared" si="9"/>
        <v>135.79040059912447</v>
      </c>
      <c r="AA10" s="115">
        <f t="shared" si="10"/>
        <v>54824566</v>
      </c>
      <c r="AB10" s="115">
        <v>4471391</v>
      </c>
      <c r="AC10" s="116">
        <f>IF(AA$10,AB10/AA$10*100,0)</f>
        <v>8.1558165002163445</v>
      </c>
      <c r="AD10" s="115">
        <v>466457</v>
      </c>
      <c r="AE10" s="116">
        <f t="shared" si="11"/>
        <v>0.85081749666746109</v>
      </c>
      <c r="AF10" s="115">
        <v>1169363</v>
      </c>
      <c r="AG10" s="116">
        <f t="shared" si="12"/>
        <v>2.1329179331761603</v>
      </c>
      <c r="AH10" s="115">
        <v>1381011</v>
      </c>
      <c r="AI10" s="114"/>
      <c r="AJ10" s="115">
        <v>51132</v>
      </c>
      <c r="AK10" s="115">
        <v>51132</v>
      </c>
      <c r="AL10" s="115">
        <v>51132</v>
      </c>
      <c r="AM10" s="115">
        <v>51132</v>
      </c>
      <c r="AN10" s="115">
        <v>51132</v>
      </c>
      <c r="AO10" s="115">
        <v>51132</v>
      </c>
    </row>
    <row r="11" spans="1:41" x14ac:dyDescent="0.25">
      <c r="A11" s="117">
        <v>5</v>
      </c>
      <c r="B11" s="117" t="s">
        <v>13</v>
      </c>
      <c r="C11" s="118">
        <v>69971713</v>
      </c>
      <c r="D11" s="119">
        <f t="shared" si="0"/>
        <v>277.13984188721395</v>
      </c>
      <c r="E11" s="169"/>
      <c r="F11" s="119">
        <f t="shared" si="1"/>
        <v>69.820976955989252</v>
      </c>
      <c r="G11" s="118">
        <v>0</v>
      </c>
      <c r="H11" s="118">
        <v>65425830</v>
      </c>
      <c r="I11" s="119">
        <f t="shared" si="2"/>
        <v>259.13477609930368</v>
      </c>
      <c r="J11" s="169"/>
      <c r="K11" s="119">
        <f t="shared" si="3"/>
        <v>79.645549752966431</v>
      </c>
      <c r="L11" s="118">
        <v>45046567</v>
      </c>
      <c r="M11" s="119">
        <f t="shared" si="4"/>
        <v>178.41779085702515</v>
      </c>
      <c r="N11" s="169"/>
      <c r="O11" s="119">
        <f t="shared" si="5"/>
        <v>94.340145535071713</v>
      </c>
      <c r="P11" s="118">
        <v>37791228</v>
      </c>
      <c r="Q11" s="118">
        <v>6618675</v>
      </c>
      <c r="R11" s="118">
        <v>636664</v>
      </c>
      <c r="S11" s="118">
        <v>8208393</v>
      </c>
      <c r="T11" s="119">
        <f t="shared" si="6"/>
        <v>32.511319798160635</v>
      </c>
      <c r="U11" s="169"/>
      <c r="V11" s="119">
        <f t="shared" si="7"/>
        <v>143.08022238369543</v>
      </c>
      <c r="W11" s="118">
        <v>1683105</v>
      </c>
      <c r="X11" s="119">
        <f t="shared" si="8"/>
        <v>6.6663432061407333</v>
      </c>
      <c r="Y11" s="169"/>
      <c r="Z11" s="119">
        <f t="shared" si="9"/>
        <v>12.503876130886141</v>
      </c>
      <c r="AA11" s="118">
        <f t="shared" si="10"/>
        <v>190335608</v>
      </c>
      <c r="AB11" s="118">
        <v>26458384</v>
      </c>
      <c r="AC11" s="119">
        <f>IF(AA$11,AB11/AA$11*100,0)</f>
        <v>13.900911278776592</v>
      </c>
      <c r="AD11" s="118">
        <v>746232</v>
      </c>
      <c r="AE11" s="119">
        <f t="shared" si="11"/>
        <v>0.39206116387848983</v>
      </c>
      <c r="AF11" s="118">
        <v>459582</v>
      </c>
      <c r="AG11" s="119">
        <f t="shared" si="12"/>
        <v>0.2414587605699087</v>
      </c>
      <c r="AH11" s="118">
        <v>11353806</v>
      </c>
      <c r="AI11" s="117"/>
      <c r="AJ11" s="118">
        <v>252478</v>
      </c>
      <c r="AK11" s="118">
        <v>252478</v>
      </c>
      <c r="AL11" s="118">
        <v>252478</v>
      </c>
      <c r="AM11" s="118">
        <v>252478</v>
      </c>
      <c r="AN11" s="118">
        <v>252478</v>
      </c>
      <c r="AO11" s="118">
        <v>252478</v>
      </c>
    </row>
    <row r="12" spans="1:41" x14ac:dyDescent="0.25">
      <c r="A12" s="114">
        <v>6</v>
      </c>
      <c r="B12" s="114" t="s">
        <v>15</v>
      </c>
      <c r="C12" s="115">
        <v>0</v>
      </c>
      <c r="D12" s="116">
        <f t="shared" si="0"/>
        <v>0</v>
      </c>
      <c r="F12" s="116">
        <f t="shared" si="1"/>
        <v>0</v>
      </c>
      <c r="G12" s="115">
        <v>0</v>
      </c>
      <c r="H12" s="115">
        <v>0</v>
      </c>
      <c r="I12" s="116">
        <f t="shared" si="2"/>
        <v>0</v>
      </c>
      <c r="K12" s="116">
        <f t="shared" si="3"/>
        <v>0</v>
      </c>
      <c r="L12" s="115">
        <v>0</v>
      </c>
      <c r="M12" s="116">
        <f t="shared" si="4"/>
        <v>0</v>
      </c>
      <c r="O12" s="116">
        <f t="shared" si="5"/>
        <v>0</v>
      </c>
      <c r="P12" s="115">
        <v>0</v>
      </c>
      <c r="Q12" s="115">
        <v>0</v>
      </c>
      <c r="R12" s="115">
        <v>0</v>
      </c>
      <c r="S12" s="115">
        <v>0</v>
      </c>
      <c r="T12" s="116">
        <f t="shared" si="6"/>
        <v>0</v>
      </c>
      <c r="V12" s="116">
        <f t="shared" si="7"/>
        <v>0</v>
      </c>
      <c r="W12" s="115">
        <v>0</v>
      </c>
      <c r="X12" s="116">
        <f t="shared" si="8"/>
        <v>0</v>
      </c>
      <c r="Z12" s="116">
        <f t="shared" si="9"/>
        <v>0</v>
      </c>
      <c r="AA12" s="115">
        <f t="shared" si="10"/>
        <v>0</v>
      </c>
      <c r="AB12" s="115">
        <v>0</v>
      </c>
      <c r="AC12" s="116">
        <f>IF(AA$12,AB12/AA$12*100,0)</f>
        <v>0</v>
      </c>
      <c r="AD12" s="115">
        <v>0</v>
      </c>
      <c r="AE12" s="116">
        <f t="shared" si="11"/>
        <v>0</v>
      </c>
      <c r="AF12" s="115">
        <v>0</v>
      </c>
      <c r="AG12" s="116">
        <f t="shared" si="12"/>
        <v>0</v>
      </c>
      <c r="AH12" s="115">
        <v>0</v>
      </c>
      <c r="AI12" s="114"/>
      <c r="AJ12" s="115">
        <v>0</v>
      </c>
      <c r="AK12" s="115">
        <v>0</v>
      </c>
      <c r="AL12" s="115">
        <v>0</v>
      </c>
      <c r="AM12" s="115">
        <v>0</v>
      </c>
      <c r="AN12" s="115">
        <v>0</v>
      </c>
      <c r="AO12" s="115">
        <v>0</v>
      </c>
    </row>
    <row r="13" spans="1:41" x14ac:dyDescent="0.25">
      <c r="A13" s="117">
        <v>7</v>
      </c>
      <c r="B13" s="117" t="s">
        <v>246</v>
      </c>
      <c r="C13" s="118">
        <v>2429221</v>
      </c>
      <c r="D13" s="119">
        <f t="shared" si="0"/>
        <v>436.36087659421594</v>
      </c>
      <c r="E13" s="169"/>
      <c r="F13" s="119">
        <f t="shared" si="1"/>
        <v>109.9341852175086</v>
      </c>
      <c r="G13" s="118">
        <v>296017</v>
      </c>
      <c r="H13" s="118">
        <v>1144577</v>
      </c>
      <c r="I13" s="119">
        <f t="shared" si="2"/>
        <v>205.6003233339321</v>
      </c>
      <c r="J13" s="169"/>
      <c r="K13" s="119">
        <f t="shared" si="3"/>
        <v>63.191637293187974</v>
      </c>
      <c r="L13" s="118">
        <v>424931</v>
      </c>
      <c r="M13" s="119">
        <f t="shared" si="4"/>
        <v>76.33033950062871</v>
      </c>
      <c r="N13" s="169"/>
      <c r="O13" s="119">
        <f t="shared" si="5"/>
        <v>40.360410823611581</v>
      </c>
      <c r="P13" s="118">
        <v>421954</v>
      </c>
      <c r="Q13" s="118">
        <v>0</v>
      </c>
      <c r="R13" s="118">
        <v>2977</v>
      </c>
      <c r="S13" s="118">
        <v>357261</v>
      </c>
      <c r="T13" s="119">
        <f t="shared" si="6"/>
        <v>64.174779953296209</v>
      </c>
      <c r="U13" s="169"/>
      <c r="V13" s="119">
        <f t="shared" si="7"/>
        <v>282.4290691410759</v>
      </c>
      <c r="W13" s="118">
        <v>1038307</v>
      </c>
      <c r="X13" s="119">
        <f t="shared" si="8"/>
        <v>186.51104724268009</v>
      </c>
      <c r="Y13" s="169"/>
      <c r="Z13" s="119">
        <f t="shared" si="9"/>
        <v>349.833628370062</v>
      </c>
      <c r="AA13" s="118">
        <f t="shared" si="10"/>
        <v>5394297</v>
      </c>
      <c r="AB13" s="118">
        <v>630948</v>
      </c>
      <c r="AC13" s="119">
        <f>IF(AA$13,AB13/AA$13*100,0)</f>
        <v>11.69657510515272</v>
      </c>
      <c r="AD13" s="118">
        <v>340485</v>
      </c>
      <c r="AE13" s="119">
        <f t="shared" si="11"/>
        <v>6.3119438918546749</v>
      </c>
      <c r="AF13" s="118">
        <v>1397600</v>
      </c>
      <c r="AG13" s="119">
        <f t="shared" si="12"/>
        <v>25.908844099611127</v>
      </c>
      <c r="AH13" s="118">
        <v>262425</v>
      </c>
      <c r="AI13" s="117"/>
      <c r="AJ13" s="118">
        <v>5567</v>
      </c>
      <c r="AK13" s="118">
        <v>5567</v>
      </c>
      <c r="AL13" s="118">
        <v>5567</v>
      </c>
      <c r="AM13" s="118">
        <v>5567</v>
      </c>
      <c r="AN13" s="118">
        <v>5567</v>
      </c>
      <c r="AO13" s="118">
        <v>5567</v>
      </c>
    </row>
    <row r="14" spans="1:41" x14ac:dyDescent="0.25">
      <c r="A14" s="114">
        <v>8</v>
      </c>
      <c r="B14" s="114" t="s">
        <v>19</v>
      </c>
      <c r="C14" s="115">
        <v>18663629</v>
      </c>
      <c r="D14" s="116">
        <f t="shared" si="0"/>
        <v>441.76361011172128</v>
      </c>
      <c r="F14" s="116">
        <f t="shared" si="1"/>
        <v>111.29531802994126</v>
      </c>
      <c r="G14" s="115">
        <v>0</v>
      </c>
      <c r="H14" s="115">
        <v>13645589</v>
      </c>
      <c r="I14" s="116">
        <f t="shared" si="2"/>
        <v>322.98781007384963</v>
      </c>
      <c r="K14" s="116">
        <f t="shared" si="3"/>
        <v>99.270897114096712</v>
      </c>
      <c r="L14" s="115">
        <v>12666357</v>
      </c>
      <c r="M14" s="116">
        <f t="shared" si="4"/>
        <v>299.80962412421889</v>
      </c>
      <c r="O14" s="116">
        <f t="shared" si="5"/>
        <v>158.52726029636455</v>
      </c>
      <c r="P14" s="115">
        <v>6935597</v>
      </c>
      <c r="Q14" s="115">
        <v>5730760</v>
      </c>
      <c r="R14" s="115">
        <v>0</v>
      </c>
      <c r="S14" s="115">
        <v>1473239</v>
      </c>
      <c r="T14" s="116">
        <f t="shared" si="6"/>
        <v>34.871212838477561</v>
      </c>
      <c r="V14" s="116">
        <f t="shared" si="7"/>
        <v>153.46595950868854</v>
      </c>
      <c r="W14" s="115">
        <v>2171880</v>
      </c>
      <c r="X14" s="116">
        <f t="shared" si="8"/>
        <v>51.407877295966671</v>
      </c>
      <c r="Z14" s="116">
        <f t="shared" si="9"/>
        <v>96.424337899141619</v>
      </c>
      <c r="AA14" s="115">
        <f t="shared" si="10"/>
        <v>48620694</v>
      </c>
      <c r="AB14" s="115">
        <v>3904266</v>
      </c>
      <c r="AC14" s="116">
        <f>IF(AA$14,AB14/AA$14*100,0)</f>
        <v>8.0300499207189429</v>
      </c>
      <c r="AD14" s="115">
        <v>287810</v>
      </c>
      <c r="AE14" s="116">
        <f t="shared" si="11"/>
        <v>0.59194959249244772</v>
      </c>
      <c r="AF14" s="115">
        <v>616</v>
      </c>
      <c r="AG14" s="116">
        <f t="shared" si="12"/>
        <v>1.2669502413930991E-3</v>
      </c>
      <c r="AH14" s="115">
        <v>26560</v>
      </c>
      <c r="AI14" s="114"/>
      <c r="AJ14" s="115">
        <v>42248</v>
      </c>
      <c r="AK14" s="115">
        <v>42248</v>
      </c>
      <c r="AL14" s="115">
        <v>42248</v>
      </c>
      <c r="AM14" s="115">
        <v>42248</v>
      </c>
      <c r="AN14" s="115">
        <v>42248</v>
      </c>
      <c r="AO14" s="115">
        <v>42248</v>
      </c>
    </row>
    <row r="15" spans="1:41" x14ac:dyDescent="0.25">
      <c r="A15" s="117">
        <v>9</v>
      </c>
      <c r="B15" s="117" t="s">
        <v>21</v>
      </c>
      <c r="C15" s="118">
        <v>0</v>
      </c>
      <c r="D15" s="119">
        <f t="shared" si="0"/>
        <v>0</v>
      </c>
      <c r="E15" s="169"/>
      <c r="F15" s="119">
        <f t="shared" si="1"/>
        <v>0</v>
      </c>
      <c r="G15" s="118">
        <v>0</v>
      </c>
      <c r="H15" s="118">
        <v>0</v>
      </c>
      <c r="I15" s="119">
        <f t="shared" si="2"/>
        <v>0</v>
      </c>
      <c r="J15" s="169"/>
      <c r="K15" s="119">
        <f t="shared" si="3"/>
        <v>0</v>
      </c>
      <c r="L15" s="118">
        <v>0</v>
      </c>
      <c r="M15" s="119">
        <f t="shared" si="4"/>
        <v>0</v>
      </c>
      <c r="N15" s="169"/>
      <c r="O15" s="119">
        <f t="shared" si="5"/>
        <v>0</v>
      </c>
      <c r="P15" s="118">
        <v>0</v>
      </c>
      <c r="Q15" s="118">
        <v>0</v>
      </c>
      <c r="R15" s="118">
        <v>0</v>
      </c>
      <c r="S15" s="118">
        <v>0</v>
      </c>
      <c r="T15" s="119">
        <f t="shared" si="6"/>
        <v>0</v>
      </c>
      <c r="U15" s="169"/>
      <c r="V15" s="119">
        <f t="shared" si="7"/>
        <v>0</v>
      </c>
      <c r="W15" s="118">
        <v>0</v>
      </c>
      <c r="X15" s="119">
        <f t="shared" si="8"/>
        <v>0</v>
      </c>
      <c r="Y15" s="169"/>
      <c r="Z15" s="119">
        <f t="shared" si="9"/>
        <v>0</v>
      </c>
      <c r="AA15" s="118">
        <f t="shared" si="10"/>
        <v>0</v>
      </c>
      <c r="AB15" s="118">
        <v>0</v>
      </c>
      <c r="AC15" s="119">
        <f>IF(AA$15,AB15/AA$15*100,0)</f>
        <v>0</v>
      </c>
      <c r="AD15" s="118">
        <v>0</v>
      </c>
      <c r="AE15" s="119">
        <f t="shared" si="11"/>
        <v>0</v>
      </c>
      <c r="AF15" s="118">
        <v>0</v>
      </c>
      <c r="AG15" s="119">
        <f t="shared" si="12"/>
        <v>0</v>
      </c>
      <c r="AH15" s="118">
        <v>0</v>
      </c>
      <c r="AI15" s="117"/>
      <c r="AJ15" s="118">
        <v>0</v>
      </c>
      <c r="AK15" s="118">
        <v>0</v>
      </c>
      <c r="AL15" s="118">
        <v>0</v>
      </c>
      <c r="AM15" s="118">
        <v>0</v>
      </c>
      <c r="AN15" s="118">
        <v>0</v>
      </c>
      <c r="AO15" s="118">
        <v>0</v>
      </c>
    </row>
    <row r="16" spans="1:41" x14ac:dyDescent="0.25">
      <c r="A16" s="114">
        <v>10</v>
      </c>
      <c r="B16" s="114" t="s">
        <v>23</v>
      </c>
      <c r="C16" s="115">
        <v>18708979</v>
      </c>
      <c r="D16" s="116">
        <f t="shared" si="0"/>
        <v>787.74648421052632</v>
      </c>
      <c r="F16" s="116">
        <f t="shared" si="1"/>
        <v>198.46020242592277</v>
      </c>
      <c r="G16" s="115">
        <v>0</v>
      </c>
      <c r="H16" s="115">
        <v>16131300</v>
      </c>
      <c r="I16" s="116">
        <f t="shared" si="2"/>
        <v>679.21263157894737</v>
      </c>
      <c r="K16" s="116">
        <f t="shared" si="3"/>
        <v>208.7572507849504</v>
      </c>
      <c r="L16" s="115">
        <v>1707929</v>
      </c>
      <c r="M16" s="116">
        <f t="shared" si="4"/>
        <v>71.912800000000004</v>
      </c>
      <c r="O16" s="116">
        <f t="shared" si="5"/>
        <v>38.024593765265628</v>
      </c>
      <c r="P16" s="115">
        <v>0</v>
      </c>
      <c r="Q16" s="115">
        <v>1707929</v>
      </c>
      <c r="R16" s="115">
        <v>0</v>
      </c>
      <c r="S16" s="115">
        <v>2286472</v>
      </c>
      <c r="T16" s="116">
        <f t="shared" si="6"/>
        <v>96.272505263157896</v>
      </c>
      <c r="V16" s="116">
        <f t="shared" si="7"/>
        <v>423.6890888467542</v>
      </c>
      <c r="W16" s="115">
        <v>0</v>
      </c>
      <c r="X16" s="116">
        <f t="shared" si="8"/>
        <v>0</v>
      </c>
      <c r="Z16" s="116">
        <f t="shared" si="9"/>
        <v>0</v>
      </c>
      <c r="AA16" s="115">
        <f t="shared" si="10"/>
        <v>38834680</v>
      </c>
      <c r="AB16" s="115">
        <v>617738</v>
      </c>
      <c r="AC16" s="116">
        <f>IF(AA$16,AB16/AA$16*100,0)</f>
        <v>1.5906864688984175</v>
      </c>
      <c r="AD16" s="115">
        <v>9600000</v>
      </c>
      <c r="AE16" s="116">
        <f t="shared" si="11"/>
        <v>24.72017279400783</v>
      </c>
      <c r="AF16" s="115">
        <v>311018</v>
      </c>
      <c r="AG16" s="116">
        <f t="shared" si="12"/>
        <v>0.80087694812986732</v>
      </c>
      <c r="AH16" s="115">
        <v>1176822</v>
      </c>
      <c r="AI16" s="114"/>
      <c r="AJ16" s="115">
        <v>23750</v>
      </c>
      <c r="AK16" s="115">
        <v>23750</v>
      </c>
      <c r="AL16" s="115">
        <v>23750</v>
      </c>
      <c r="AM16" s="115">
        <v>23750</v>
      </c>
      <c r="AN16" s="115">
        <v>23750</v>
      </c>
      <c r="AO16" s="115">
        <v>0</v>
      </c>
    </row>
    <row r="17" spans="1:41" x14ac:dyDescent="0.25">
      <c r="A17" s="117">
        <v>11</v>
      </c>
      <c r="B17" s="117" t="s">
        <v>25</v>
      </c>
      <c r="C17" s="118">
        <v>8771284</v>
      </c>
      <c r="D17" s="119">
        <f t="shared" si="0"/>
        <v>559.57154704944173</v>
      </c>
      <c r="E17" s="169"/>
      <c r="F17" s="119">
        <f t="shared" si="1"/>
        <v>140.97515472952588</v>
      </c>
      <c r="G17" s="118">
        <v>0</v>
      </c>
      <c r="H17" s="118">
        <v>2921518</v>
      </c>
      <c r="I17" s="119">
        <f t="shared" si="2"/>
        <v>186.38073365231259</v>
      </c>
      <c r="J17" s="169"/>
      <c r="K17" s="119">
        <f t="shared" si="3"/>
        <v>57.284461076776083</v>
      </c>
      <c r="L17" s="118">
        <v>2004074</v>
      </c>
      <c r="M17" s="119">
        <f t="shared" si="4"/>
        <v>127.85161084529506</v>
      </c>
      <c r="N17" s="169"/>
      <c r="O17" s="119">
        <f t="shared" si="5"/>
        <v>67.602785104003374</v>
      </c>
      <c r="P17" s="118">
        <v>0</v>
      </c>
      <c r="Q17" s="118">
        <v>1800791</v>
      </c>
      <c r="R17" s="118">
        <v>178283</v>
      </c>
      <c r="S17" s="118">
        <v>1502541</v>
      </c>
      <c r="T17" s="119">
        <f t="shared" si="6"/>
        <v>95.855885167464109</v>
      </c>
      <c r="U17" s="169"/>
      <c r="V17" s="119">
        <f t="shared" si="7"/>
        <v>421.85557066565724</v>
      </c>
      <c r="W17" s="118">
        <v>499968</v>
      </c>
      <c r="X17" s="119">
        <f t="shared" si="8"/>
        <v>31.895885167464115</v>
      </c>
      <c r="Y17" s="169"/>
      <c r="Z17" s="119">
        <f t="shared" si="9"/>
        <v>59.826232296525461</v>
      </c>
      <c r="AA17" s="118">
        <f t="shared" si="10"/>
        <v>15699385</v>
      </c>
      <c r="AB17" s="118">
        <v>629299</v>
      </c>
      <c r="AC17" s="119">
        <f>IF(AA$17,AB17/AA$17*100,0)</f>
        <v>4.0084309035035455</v>
      </c>
      <c r="AD17" s="118">
        <v>76329</v>
      </c>
      <c r="AE17" s="119">
        <f t="shared" si="11"/>
        <v>0.4861910195845251</v>
      </c>
      <c r="AF17" s="118">
        <v>35258</v>
      </c>
      <c r="AG17" s="119">
        <f t="shared" si="12"/>
        <v>0.2245820457298168</v>
      </c>
      <c r="AH17" s="118">
        <v>1183091</v>
      </c>
      <c r="AI17" s="117"/>
      <c r="AJ17" s="118">
        <v>15675</v>
      </c>
      <c r="AK17" s="118">
        <v>15675</v>
      </c>
      <c r="AL17" s="118">
        <v>15675</v>
      </c>
      <c r="AM17" s="118">
        <v>15675</v>
      </c>
      <c r="AN17" s="118">
        <v>15675</v>
      </c>
      <c r="AO17" s="118">
        <v>15675</v>
      </c>
    </row>
    <row r="18" spans="1:41" x14ac:dyDescent="0.25">
      <c r="A18" s="114">
        <v>12</v>
      </c>
      <c r="B18" s="114" t="s">
        <v>27</v>
      </c>
      <c r="C18" s="115">
        <v>0</v>
      </c>
      <c r="D18" s="116">
        <f t="shared" si="0"/>
        <v>0</v>
      </c>
      <c r="F18" s="116">
        <f t="shared" si="1"/>
        <v>0</v>
      </c>
      <c r="G18" s="115">
        <v>0</v>
      </c>
      <c r="H18" s="115">
        <v>0</v>
      </c>
      <c r="I18" s="116">
        <f t="shared" si="2"/>
        <v>0</v>
      </c>
      <c r="K18" s="116">
        <f t="shared" si="3"/>
        <v>0</v>
      </c>
      <c r="L18" s="115">
        <v>0</v>
      </c>
      <c r="M18" s="116">
        <f t="shared" si="4"/>
        <v>0</v>
      </c>
      <c r="O18" s="116">
        <f t="shared" si="5"/>
        <v>0</v>
      </c>
      <c r="P18" s="115">
        <v>0</v>
      </c>
      <c r="Q18" s="115">
        <v>0</v>
      </c>
      <c r="R18" s="115">
        <v>0</v>
      </c>
      <c r="S18" s="115">
        <v>0</v>
      </c>
      <c r="T18" s="116">
        <f t="shared" si="6"/>
        <v>0</v>
      </c>
      <c r="V18" s="116">
        <f t="shared" si="7"/>
        <v>0</v>
      </c>
      <c r="W18" s="115">
        <v>0</v>
      </c>
      <c r="X18" s="116">
        <f t="shared" si="8"/>
        <v>0</v>
      </c>
      <c r="Z18" s="116">
        <f t="shared" si="9"/>
        <v>0</v>
      </c>
      <c r="AA18" s="115">
        <f t="shared" si="10"/>
        <v>0</v>
      </c>
      <c r="AB18" s="115">
        <v>0</v>
      </c>
      <c r="AC18" s="116">
        <f>IF(AA$18,AB18/AA$18*100,0)</f>
        <v>0</v>
      </c>
      <c r="AD18" s="115">
        <v>0</v>
      </c>
      <c r="AE18" s="116">
        <f t="shared" si="11"/>
        <v>0</v>
      </c>
      <c r="AF18" s="115">
        <v>0</v>
      </c>
      <c r="AG18" s="116">
        <f t="shared" si="12"/>
        <v>0</v>
      </c>
      <c r="AH18" s="115">
        <v>0</v>
      </c>
      <c r="AI18" s="114"/>
      <c r="AJ18" s="115">
        <v>0</v>
      </c>
      <c r="AK18" s="115">
        <v>0</v>
      </c>
      <c r="AL18" s="115">
        <v>0</v>
      </c>
      <c r="AM18" s="115">
        <v>0</v>
      </c>
      <c r="AN18" s="115">
        <v>0</v>
      </c>
      <c r="AO18" s="115">
        <v>0</v>
      </c>
    </row>
    <row r="19" spans="1:41" x14ac:dyDescent="0.25">
      <c r="A19" s="117">
        <v>13</v>
      </c>
      <c r="B19" s="117" t="s">
        <v>29</v>
      </c>
      <c r="C19" s="118">
        <v>11764296</v>
      </c>
      <c r="D19" s="119">
        <f t="shared" si="0"/>
        <v>424.53523871386813</v>
      </c>
      <c r="E19" s="169"/>
      <c r="F19" s="119">
        <f t="shared" si="1"/>
        <v>106.95490376771379</v>
      </c>
      <c r="G19" s="118">
        <v>0</v>
      </c>
      <c r="H19" s="118">
        <v>12811698</v>
      </c>
      <c r="I19" s="119">
        <f t="shared" si="2"/>
        <v>462.33257551152974</v>
      </c>
      <c r="J19" s="169"/>
      <c r="K19" s="119">
        <f t="shared" si="3"/>
        <v>142.09876690270903</v>
      </c>
      <c r="L19" s="118">
        <v>10861816</v>
      </c>
      <c r="M19" s="119">
        <f t="shared" si="4"/>
        <v>391.96766626971237</v>
      </c>
      <c r="N19" s="169"/>
      <c r="O19" s="119">
        <f t="shared" si="5"/>
        <v>207.25672312891476</v>
      </c>
      <c r="P19" s="118">
        <v>0</v>
      </c>
      <c r="Q19" s="118">
        <v>10861816</v>
      </c>
      <c r="R19" s="118">
        <v>0</v>
      </c>
      <c r="S19" s="118">
        <v>1023681</v>
      </c>
      <c r="T19" s="119">
        <f t="shared" si="6"/>
        <v>36.941322940348599</v>
      </c>
      <c r="U19" s="169"/>
      <c r="V19" s="119">
        <f t="shared" si="7"/>
        <v>162.5763806042726</v>
      </c>
      <c r="W19" s="118">
        <v>3244173</v>
      </c>
      <c r="X19" s="119">
        <f t="shared" si="8"/>
        <v>117.07166829057053</v>
      </c>
      <c r="Y19" s="169"/>
      <c r="Z19" s="119">
        <f t="shared" si="9"/>
        <v>219.58810002357106</v>
      </c>
      <c r="AA19" s="118">
        <f t="shared" si="10"/>
        <v>39705664</v>
      </c>
      <c r="AB19" s="118">
        <v>5704398</v>
      </c>
      <c r="AC19" s="119">
        <f>IF(AA$19,AB19/AA$19*100,0)</f>
        <v>14.366711006268526</v>
      </c>
      <c r="AD19" s="118">
        <v>1142337</v>
      </c>
      <c r="AE19" s="119">
        <f t="shared" si="11"/>
        <v>2.877012710327675</v>
      </c>
      <c r="AF19" s="118">
        <v>219678</v>
      </c>
      <c r="AG19" s="119">
        <f t="shared" si="12"/>
        <v>0.55326615366512955</v>
      </c>
      <c r="AH19" s="118">
        <v>1193047</v>
      </c>
      <c r="AI19" s="117"/>
      <c r="AJ19" s="118">
        <v>27711</v>
      </c>
      <c r="AK19" s="118">
        <v>27711</v>
      </c>
      <c r="AL19" s="118">
        <v>27711</v>
      </c>
      <c r="AM19" s="118">
        <v>27711</v>
      </c>
      <c r="AN19" s="118">
        <v>27711</v>
      </c>
      <c r="AO19" s="118">
        <v>27711</v>
      </c>
    </row>
    <row r="20" spans="1:41" x14ac:dyDescent="0.25">
      <c r="A20" s="114">
        <v>14</v>
      </c>
      <c r="B20" s="114" t="s">
        <v>31</v>
      </c>
      <c r="C20" s="115">
        <v>2951186</v>
      </c>
      <c r="D20" s="116">
        <f t="shared" si="0"/>
        <v>432.59835825271182</v>
      </c>
      <c r="F20" s="116">
        <f t="shared" si="1"/>
        <v>108.98627854111827</v>
      </c>
      <c r="G20" s="115">
        <v>0</v>
      </c>
      <c r="H20" s="115">
        <v>871936</v>
      </c>
      <c r="I20" s="116">
        <f t="shared" si="2"/>
        <v>127.81237173849311</v>
      </c>
      <c r="K20" s="116">
        <f t="shared" si="3"/>
        <v>39.283367387331339</v>
      </c>
      <c r="L20" s="115">
        <v>22278</v>
      </c>
      <c r="M20" s="116">
        <f t="shared" si="4"/>
        <v>3.2656112576956904</v>
      </c>
      <c r="O20" s="116">
        <f t="shared" si="5"/>
        <v>1.7267237747543802</v>
      </c>
      <c r="P20" s="115">
        <v>0</v>
      </c>
      <c r="Q20" s="115">
        <v>0</v>
      </c>
      <c r="R20" s="115">
        <v>22278</v>
      </c>
      <c r="S20" s="115">
        <v>319781</v>
      </c>
      <c r="T20" s="116">
        <f t="shared" si="6"/>
        <v>46.874963353855172</v>
      </c>
      <c r="V20" s="116">
        <f t="shared" si="7"/>
        <v>206.29369162911129</v>
      </c>
      <c r="W20" s="115">
        <v>469357</v>
      </c>
      <c r="X20" s="116">
        <f t="shared" si="8"/>
        <v>68.800498387569633</v>
      </c>
      <c r="Z20" s="116">
        <f t="shared" si="9"/>
        <v>129.04719768837552</v>
      </c>
      <c r="AA20" s="115">
        <f t="shared" si="10"/>
        <v>4634538</v>
      </c>
      <c r="AB20" s="115">
        <v>582780</v>
      </c>
      <c r="AC20" s="116">
        <f>IF(AA$20,AB20/AA$20*100,0)</f>
        <v>12.574716185302611</v>
      </c>
      <c r="AD20" s="115">
        <v>629897</v>
      </c>
      <c r="AE20" s="116">
        <f t="shared" si="11"/>
        <v>13.591365525538897</v>
      </c>
      <c r="AF20" s="115">
        <v>19311</v>
      </c>
      <c r="AG20" s="116">
        <f t="shared" si="12"/>
        <v>0.41667583694426497</v>
      </c>
      <c r="AH20" s="115">
        <v>71330</v>
      </c>
      <c r="AI20" s="114"/>
      <c r="AJ20" s="115">
        <v>6822</v>
      </c>
      <c r="AK20" s="115">
        <v>6822</v>
      </c>
      <c r="AL20" s="115">
        <v>6822</v>
      </c>
      <c r="AM20" s="115">
        <v>6822</v>
      </c>
      <c r="AN20" s="115">
        <v>6822</v>
      </c>
      <c r="AO20" s="115">
        <v>6822</v>
      </c>
    </row>
    <row r="21" spans="1:41" x14ac:dyDescent="0.25">
      <c r="A21" s="117">
        <v>15</v>
      </c>
      <c r="B21" s="117" t="s">
        <v>33</v>
      </c>
      <c r="C21" s="118">
        <v>44469761</v>
      </c>
      <c r="D21" s="119">
        <f t="shared" si="0"/>
        <v>324.84576500237409</v>
      </c>
      <c r="E21" s="169"/>
      <c r="F21" s="119">
        <f t="shared" si="1"/>
        <v>81.839725815070068</v>
      </c>
      <c r="G21" s="118">
        <v>0</v>
      </c>
      <c r="H21" s="118">
        <v>47929775</v>
      </c>
      <c r="I21" s="119">
        <f t="shared" si="2"/>
        <v>350.12071295518462</v>
      </c>
      <c r="J21" s="169"/>
      <c r="K21" s="119">
        <f t="shared" si="3"/>
        <v>107.61024468800026</v>
      </c>
      <c r="L21" s="118">
        <v>20225831</v>
      </c>
      <c r="M21" s="119">
        <f t="shared" si="4"/>
        <v>147.74703970196137</v>
      </c>
      <c r="N21" s="169"/>
      <c r="O21" s="119">
        <f t="shared" si="5"/>
        <v>78.122686986011573</v>
      </c>
      <c r="P21" s="118">
        <v>13036067</v>
      </c>
      <c r="Q21" s="118">
        <v>2625930</v>
      </c>
      <c r="R21" s="118">
        <v>1816375</v>
      </c>
      <c r="S21" s="118">
        <v>373465</v>
      </c>
      <c r="T21" s="119">
        <f t="shared" si="6"/>
        <v>2.7281127871726505</v>
      </c>
      <c r="U21" s="169"/>
      <c r="V21" s="119">
        <f t="shared" si="7"/>
        <v>12.006248491288558</v>
      </c>
      <c r="W21" s="118">
        <v>8140852</v>
      </c>
      <c r="X21" s="119">
        <f t="shared" si="8"/>
        <v>59.467854925307719</v>
      </c>
      <c r="Y21" s="169"/>
      <c r="Z21" s="119">
        <f t="shared" si="9"/>
        <v>111.54221568889582</v>
      </c>
      <c r="AA21" s="118">
        <f t="shared" si="10"/>
        <v>121139684</v>
      </c>
      <c r="AB21" s="118">
        <v>18427788</v>
      </c>
      <c r="AC21" s="119">
        <f>IF(AA$21,AB21/AA$21*100,0)</f>
        <v>15.212015907190249</v>
      </c>
      <c r="AD21" s="118">
        <v>1350458</v>
      </c>
      <c r="AE21" s="119">
        <f t="shared" si="11"/>
        <v>1.1147940587330574</v>
      </c>
      <c r="AF21" s="118">
        <v>211910</v>
      </c>
      <c r="AG21" s="119">
        <f t="shared" si="12"/>
        <v>0.17493028956555642</v>
      </c>
      <c r="AH21" s="118">
        <v>4076153</v>
      </c>
      <c r="AI21" s="117"/>
      <c r="AJ21" s="118">
        <v>136895</v>
      </c>
      <c r="AK21" s="118">
        <v>136895</v>
      </c>
      <c r="AL21" s="118">
        <v>136895</v>
      </c>
      <c r="AM21" s="118">
        <v>136895</v>
      </c>
      <c r="AN21" s="118">
        <v>136895</v>
      </c>
      <c r="AO21" s="118">
        <v>136895</v>
      </c>
    </row>
    <row r="22" spans="1:41" x14ac:dyDescent="0.25">
      <c r="A22" s="114">
        <v>16</v>
      </c>
      <c r="B22" s="114" t="s">
        <v>35</v>
      </c>
      <c r="C22" s="115">
        <v>15706388</v>
      </c>
      <c r="D22" s="116">
        <f t="shared" si="0"/>
        <v>280.52130737631722</v>
      </c>
      <c r="F22" s="116">
        <f t="shared" si="1"/>
        <v>70.672883424523064</v>
      </c>
      <c r="G22" s="115">
        <v>0</v>
      </c>
      <c r="H22" s="115">
        <v>11929293</v>
      </c>
      <c r="I22" s="116">
        <f t="shared" si="2"/>
        <v>213.06113591712807</v>
      </c>
      <c r="K22" s="116">
        <f t="shared" si="3"/>
        <v>65.484731754445377</v>
      </c>
      <c r="L22" s="115">
        <v>8764343</v>
      </c>
      <c r="M22" s="116">
        <f t="shared" si="4"/>
        <v>156.53407751384177</v>
      </c>
      <c r="O22" s="116">
        <f t="shared" si="5"/>
        <v>82.768918855675679</v>
      </c>
      <c r="P22" s="115">
        <v>3835816</v>
      </c>
      <c r="Q22" s="115">
        <v>4900000</v>
      </c>
      <c r="R22" s="115">
        <v>0</v>
      </c>
      <c r="S22" s="115">
        <v>1094519</v>
      </c>
      <c r="T22" s="116">
        <f t="shared" si="6"/>
        <v>19.548472941596714</v>
      </c>
      <c r="V22" s="116">
        <f t="shared" si="7"/>
        <v>86.031569099927879</v>
      </c>
      <c r="W22" s="115">
        <v>6276519</v>
      </c>
      <c r="X22" s="116">
        <f t="shared" si="8"/>
        <v>112.10071441328809</v>
      </c>
      <c r="Z22" s="116">
        <f t="shared" si="9"/>
        <v>210.26421890736441</v>
      </c>
      <c r="AA22" s="115">
        <f t="shared" si="10"/>
        <v>43771062</v>
      </c>
      <c r="AB22" s="115">
        <v>4141754</v>
      </c>
      <c r="AC22" s="116">
        <f>IF(AA$22,AB22/AA$22*100,0)</f>
        <v>9.4623109670037238</v>
      </c>
      <c r="AD22" s="115">
        <v>535570</v>
      </c>
      <c r="AE22" s="116">
        <f t="shared" si="11"/>
        <v>1.2235709519682205</v>
      </c>
      <c r="AF22" s="115">
        <v>10222</v>
      </c>
      <c r="AG22" s="116">
        <f t="shared" si="12"/>
        <v>2.3353328735775249E-2</v>
      </c>
      <c r="AH22" s="115">
        <v>816128</v>
      </c>
      <c r="AI22" s="114"/>
      <c r="AJ22" s="115">
        <v>55990</v>
      </c>
      <c r="AK22" s="115">
        <v>55990</v>
      </c>
      <c r="AL22" s="115">
        <v>55990</v>
      </c>
      <c r="AM22" s="115">
        <v>55990</v>
      </c>
      <c r="AN22" s="115">
        <v>55990</v>
      </c>
      <c r="AO22" s="115">
        <v>55990</v>
      </c>
    </row>
    <row r="23" spans="1:41" x14ac:dyDescent="0.25">
      <c r="A23" s="117">
        <v>17</v>
      </c>
      <c r="B23" s="117" t="s">
        <v>37</v>
      </c>
      <c r="C23" s="118">
        <v>0</v>
      </c>
      <c r="D23" s="119">
        <f t="shared" si="0"/>
        <v>0</v>
      </c>
      <c r="E23" s="169"/>
      <c r="F23" s="119">
        <f t="shared" si="1"/>
        <v>0</v>
      </c>
      <c r="G23" s="118">
        <v>0</v>
      </c>
      <c r="H23" s="118">
        <v>0</v>
      </c>
      <c r="I23" s="119">
        <f t="shared" si="2"/>
        <v>0</v>
      </c>
      <c r="J23" s="169"/>
      <c r="K23" s="119">
        <f t="shared" si="3"/>
        <v>0</v>
      </c>
      <c r="L23" s="118">
        <v>0</v>
      </c>
      <c r="M23" s="119">
        <f t="shared" si="4"/>
        <v>0</v>
      </c>
      <c r="N23" s="169"/>
      <c r="O23" s="119">
        <f t="shared" si="5"/>
        <v>0</v>
      </c>
      <c r="P23" s="118">
        <v>0</v>
      </c>
      <c r="Q23" s="118">
        <v>0</v>
      </c>
      <c r="R23" s="118">
        <v>0</v>
      </c>
      <c r="S23" s="118">
        <v>0</v>
      </c>
      <c r="T23" s="119">
        <f t="shared" si="6"/>
        <v>0</v>
      </c>
      <c r="U23" s="169"/>
      <c r="V23" s="119">
        <f t="shared" si="7"/>
        <v>0</v>
      </c>
      <c r="W23" s="118">
        <v>0</v>
      </c>
      <c r="X23" s="119">
        <f t="shared" si="8"/>
        <v>0</v>
      </c>
      <c r="Y23" s="169"/>
      <c r="Z23" s="119">
        <f t="shared" si="9"/>
        <v>0</v>
      </c>
      <c r="AA23" s="118">
        <f t="shared" si="10"/>
        <v>0</v>
      </c>
      <c r="AB23" s="118">
        <v>0</v>
      </c>
      <c r="AC23" s="119">
        <f>IF(AA$23,AB23/AA$23*100,0)</f>
        <v>0</v>
      </c>
      <c r="AD23" s="118">
        <v>0</v>
      </c>
      <c r="AE23" s="119">
        <f t="shared" si="11"/>
        <v>0</v>
      </c>
      <c r="AF23" s="118">
        <v>0</v>
      </c>
      <c r="AG23" s="119">
        <f t="shared" si="12"/>
        <v>0</v>
      </c>
      <c r="AH23" s="118">
        <v>0</v>
      </c>
      <c r="AI23" s="117"/>
      <c r="AJ23" s="118">
        <v>0</v>
      </c>
      <c r="AK23" s="118">
        <v>0</v>
      </c>
      <c r="AL23" s="118">
        <v>0</v>
      </c>
      <c r="AM23" s="118">
        <v>0</v>
      </c>
      <c r="AN23" s="118">
        <v>0</v>
      </c>
      <c r="AO23" s="118">
        <v>0</v>
      </c>
    </row>
    <row r="24" spans="1:41" x14ac:dyDescent="0.25">
      <c r="A24" s="114">
        <v>18</v>
      </c>
      <c r="B24" s="114" t="s">
        <v>39</v>
      </c>
      <c r="C24" s="115">
        <v>3025652</v>
      </c>
      <c r="D24" s="116">
        <f t="shared" si="0"/>
        <v>412.72022916382485</v>
      </c>
      <c r="F24" s="116">
        <f t="shared" si="1"/>
        <v>103.97829995676089</v>
      </c>
      <c r="G24" s="115">
        <v>0</v>
      </c>
      <c r="H24" s="115">
        <v>1662598</v>
      </c>
      <c r="I24" s="116">
        <f t="shared" si="2"/>
        <v>226.79006956758968</v>
      </c>
      <c r="K24" s="116">
        <f t="shared" si="3"/>
        <v>69.704344747237954</v>
      </c>
      <c r="L24" s="115">
        <v>135094</v>
      </c>
      <c r="M24" s="116">
        <f t="shared" si="4"/>
        <v>18.427772473059608</v>
      </c>
      <c r="O24" s="116">
        <f t="shared" si="5"/>
        <v>9.7438642673743185</v>
      </c>
      <c r="P24" s="115">
        <v>0</v>
      </c>
      <c r="Q24" s="115">
        <v>107210</v>
      </c>
      <c r="R24" s="115">
        <v>0</v>
      </c>
      <c r="S24" s="115">
        <v>0</v>
      </c>
      <c r="T24" s="116">
        <f t="shared" si="6"/>
        <v>0</v>
      </c>
      <c r="V24" s="116">
        <f t="shared" si="7"/>
        <v>0</v>
      </c>
      <c r="W24" s="115">
        <v>39399</v>
      </c>
      <c r="X24" s="116">
        <f t="shared" si="8"/>
        <v>5.3743009139271587</v>
      </c>
      <c r="Z24" s="116">
        <f t="shared" si="9"/>
        <v>10.080428030760876</v>
      </c>
      <c r="AA24" s="115">
        <f t="shared" si="10"/>
        <v>4862743</v>
      </c>
      <c r="AB24" s="115">
        <v>545518</v>
      </c>
      <c r="AC24" s="116">
        <f>IF(AA$24,AB24/AA$24*100,0)</f>
        <v>11.218318549839051</v>
      </c>
      <c r="AD24" s="115">
        <v>57368</v>
      </c>
      <c r="AE24" s="116">
        <f t="shared" si="11"/>
        <v>1.1797456702934948</v>
      </c>
      <c r="AF24" s="115">
        <v>0</v>
      </c>
      <c r="AG24" s="116">
        <f t="shared" si="12"/>
        <v>0</v>
      </c>
      <c r="AH24" s="115">
        <v>505963</v>
      </c>
      <c r="AI24" s="114"/>
      <c r="AJ24" s="115">
        <v>7331</v>
      </c>
      <c r="AK24" s="115">
        <v>7331</v>
      </c>
      <c r="AL24" s="115">
        <v>7331</v>
      </c>
      <c r="AM24" s="115">
        <v>7331</v>
      </c>
      <c r="AN24" s="115">
        <v>0</v>
      </c>
      <c r="AO24" s="115">
        <v>7331</v>
      </c>
    </row>
    <row r="25" spans="1:41" x14ac:dyDescent="0.25">
      <c r="A25" s="117">
        <v>19</v>
      </c>
      <c r="B25" s="117" t="s">
        <v>41</v>
      </c>
      <c r="C25" s="118">
        <v>31858858</v>
      </c>
      <c r="D25" s="119">
        <f t="shared" si="0"/>
        <v>394.60535572730873</v>
      </c>
      <c r="E25" s="169"/>
      <c r="F25" s="119">
        <f t="shared" si="1"/>
        <v>99.414545600263921</v>
      </c>
      <c r="G25" s="118">
        <v>0</v>
      </c>
      <c r="H25" s="118">
        <v>27764109</v>
      </c>
      <c r="I25" s="119">
        <f t="shared" si="2"/>
        <v>343.88759661117717</v>
      </c>
      <c r="J25" s="169"/>
      <c r="K25" s="119">
        <f t="shared" si="3"/>
        <v>105.69448492250113</v>
      </c>
      <c r="L25" s="118">
        <v>20456331</v>
      </c>
      <c r="M25" s="119">
        <f t="shared" si="4"/>
        <v>253.37310493460166</v>
      </c>
      <c r="N25" s="169"/>
      <c r="O25" s="119">
        <f t="shared" si="5"/>
        <v>133.97349826709913</v>
      </c>
      <c r="P25" s="118">
        <v>0</v>
      </c>
      <c r="Q25" s="118">
        <v>20240709</v>
      </c>
      <c r="R25" s="118">
        <v>0</v>
      </c>
      <c r="S25" s="118">
        <v>1325180</v>
      </c>
      <c r="T25" s="119">
        <f t="shared" si="6"/>
        <v>16.413743559254854</v>
      </c>
      <c r="U25" s="169"/>
      <c r="V25" s="119">
        <f t="shared" si="7"/>
        <v>72.235827188412102</v>
      </c>
      <c r="W25" s="118">
        <v>2761181</v>
      </c>
      <c r="X25" s="119">
        <f t="shared" si="8"/>
        <v>34.200121383273881</v>
      </c>
      <c r="Y25" s="169"/>
      <c r="Z25" s="119">
        <f t="shared" si="9"/>
        <v>64.148224628430455</v>
      </c>
      <c r="AA25" s="118">
        <f t="shared" si="10"/>
        <v>84165659</v>
      </c>
      <c r="AB25" s="118">
        <v>12843649</v>
      </c>
      <c r="AC25" s="119">
        <f>IF(AA$25,AB25/AA$25*100,0)</f>
        <v>15.25996368661475</v>
      </c>
      <c r="AD25" s="118">
        <v>600109</v>
      </c>
      <c r="AE25" s="119">
        <f t="shared" si="11"/>
        <v>0.71300932842455378</v>
      </c>
      <c r="AF25" s="118">
        <v>879624</v>
      </c>
      <c r="AG25" s="119">
        <f t="shared" si="12"/>
        <v>1.0451103341328321</v>
      </c>
      <c r="AH25" s="118">
        <v>8873326</v>
      </c>
      <c r="AI25" s="117"/>
      <c r="AJ25" s="118">
        <v>80736</v>
      </c>
      <c r="AK25" s="118">
        <v>80736</v>
      </c>
      <c r="AL25" s="118">
        <v>80736</v>
      </c>
      <c r="AM25" s="118">
        <v>80736</v>
      </c>
      <c r="AN25" s="118">
        <v>80736</v>
      </c>
      <c r="AO25" s="118">
        <v>80736</v>
      </c>
    </row>
    <row r="26" spans="1:41" x14ac:dyDescent="0.25">
      <c r="A26" s="114">
        <v>20</v>
      </c>
      <c r="B26" s="114" t="s">
        <v>43</v>
      </c>
      <c r="C26" s="115">
        <v>22526255</v>
      </c>
      <c r="D26" s="116">
        <f t="shared" si="0"/>
        <v>529.14554508938011</v>
      </c>
      <c r="F26" s="116">
        <f t="shared" si="1"/>
        <v>133.30980727442815</v>
      </c>
      <c r="G26" s="115">
        <v>0</v>
      </c>
      <c r="H26" s="115">
        <v>13512430</v>
      </c>
      <c r="I26" s="116">
        <f t="shared" si="2"/>
        <v>317.40926922083111</v>
      </c>
      <c r="K26" s="116">
        <f t="shared" si="3"/>
        <v>97.556322328936346</v>
      </c>
      <c r="L26" s="115">
        <v>7947599</v>
      </c>
      <c r="M26" s="116">
        <f t="shared" si="4"/>
        <v>186.69044654811961</v>
      </c>
      <c r="O26" s="116">
        <f t="shared" si="5"/>
        <v>98.714392845895077</v>
      </c>
      <c r="P26" s="115">
        <v>0</v>
      </c>
      <c r="Q26" s="115">
        <v>7419768</v>
      </c>
      <c r="R26" s="115">
        <v>0</v>
      </c>
      <c r="S26" s="115">
        <v>1716307</v>
      </c>
      <c r="T26" s="116">
        <f t="shared" si="6"/>
        <v>40.316342110826618</v>
      </c>
      <c r="V26" s="116">
        <f t="shared" si="7"/>
        <v>177.42962238157352</v>
      </c>
      <c r="W26" s="115">
        <v>2751303</v>
      </c>
      <c r="X26" s="116">
        <f t="shared" si="8"/>
        <v>64.628573442014513</v>
      </c>
      <c r="Z26" s="116">
        <f t="shared" si="9"/>
        <v>121.22203310661159</v>
      </c>
      <c r="AA26" s="115">
        <f t="shared" si="10"/>
        <v>48453894</v>
      </c>
      <c r="AB26" s="115">
        <v>2413660</v>
      </c>
      <c r="AC26" s="116">
        <f>IF(AA$26,AB26/AA$26*100,0)</f>
        <v>4.9813540269849108</v>
      </c>
      <c r="AD26" s="115">
        <v>426234</v>
      </c>
      <c r="AE26" s="116">
        <f t="shared" si="11"/>
        <v>0.87966923772937622</v>
      </c>
      <c r="AF26" s="115">
        <v>375710</v>
      </c>
      <c r="AG26" s="116">
        <f t="shared" si="12"/>
        <v>0.77539691649963161</v>
      </c>
      <c r="AH26" s="115">
        <v>2061948</v>
      </c>
      <c r="AI26" s="114"/>
      <c r="AJ26" s="115">
        <v>42571</v>
      </c>
      <c r="AK26" s="115">
        <v>42571</v>
      </c>
      <c r="AL26" s="115">
        <v>42571</v>
      </c>
      <c r="AM26" s="115">
        <v>42571</v>
      </c>
      <c r="AN26" s="115">
        <v>42571</v>
      </c>
      <c r="AO26" s="115">
        <v>42571</v>
      </c>
    </row>
    <row r="27" spans="1:41" x14ac:dyDescent="0.25">
      <c r="A27" s="117">
        <v>21</v>
      </c>
      <c r="B27" s="117" t="s">
        <v>45</v>
      </c>
      <c r="C27" s="118">
        <v>0</v>
      </c>
      <c r="D27" s="119">
        <f t="shared" si="0"/>
        <v>0</v>
      </c>
      <c r="E27" s="169"/>
      <c r="F27" s="119">
        <f t="shared" si="1"/>
        <v>0</v>
      </c>
      <c r="G27" s="118">
        <v>0</v>
      </c>
      <c r="H27" s="118">
        <v>0</v>
      </c>
      <c r="I27" s="119">
        <f t="shared" si="2"/>
        <v>0</v>
      </c>
      <c r="J27" s="169"/>
      <c r="K27" s="119">
        <f t="shared" si="3"/>
        <v>0</v>
      </c>
      <c r="L27" s="118">
        <v>0</v>
      </c>
      <c r="M27" s="119">
        <f t="shared" si="4"/>
        <v>0</v>
      </c>
      <c r="N27" s="169"/>
      <c r="O27" s="119">
        <f t="shared" si="5"/>
        <v>0</v>
      </c>
      <c r="P27" s="118">
        <v>0</v>
      </c>
      <c r="Q27" s="118">
        <v>0</v>
      </c>
      <c r="R27" s="118">
        <v>0</v>
      </c>
      <c r="S27" s="118">
        <v>0</v>
      </c>
      <c r="T27" s="119">
        <f t="shared" si="6"/>
        <v>0</v>
      </c>
      <c r="U27" s="169"/>
      <c r="V27" s="119">
        <f t="shared" si="7"/>
        <v>0</v>
      </c>
      <c r="W27" s="118">
        <v>0</v>
      </c>
      <c r="X27" s="119">
        <f t="shared" si="8"/>
        <v>0</v>
      </c>
      <c r="Y27" s="169"/>
      <c r="Z27" s="119">
        <f t="shared" si="9"/>
        <v>0</v>
      </c>
      <c r="AA27" s="118">
        <f t="shared" si="10"/>
        <v>0</v>
      </c>
      <c r="AB27" s="118">
        <v>0</v>
      </c>
      <c r="AC27" s="119">
        <f>IF(AA$27,AB27/AA$27*100,0)</f>
        <v>0</v>
      </c>
      <c r="AD27" s="118">
        <v>0</v>
      </c>
      <c r="AE27" s="119">
        <f t="shared" si="11"/>
        <v>0</v>
      </c>
      <c r="AF27" s="118">
        <v>0</v>
      </c>
      <c r="AG27" s="119">
        <f t="shared" si="12"/>
        <v>0</v>
      </c>
      <c r="AH27" s="118">
        <v>0</v>
      </c>
      <c r="AI27" s="117"/>
      <c r="AJ27" s="118">
        <v>0</v>
      </c>
      <c r="AK27" s="118">
        <v>0</v>
      </c>
      <c r="AL27" s="118">
        <v>0</v>
      </c>
      <c r="AM27" s="118">
        <v>0</v>
      </c>
      <c r="AN27" s="118">
        <v>0</v>
      </c>
      <c r="AO27" s="118">
        <v>0</v>
      </c>
    </row>
    <row r="28" spans="1:41" x14ac:dyDescent="0.25">
      <c r="A28" s="114">
        <v>22</v>
      </c>
      <c r="B28" s="114" t="s">
        <v>47</v>
      </c>
      <c r="C28" s="115">
        <v>5010800</v>
      </c>
      <c r="D28" s="116">
        <f t="shared" si="0"/>
        <v>379.00310112699492</v>
      </c>
      <c r="F28" s="116">
        <f t="shared" si="1"/>
        <v>95.483805611773505</v>
      </c>
      <c r="G28" s="115">
        <v>0</v>
      </c>
      <c r="H28" s="115">
        <v>3338679</v>
      </c>
      <c r="I28" s="116">
        <f t="shared" si="2"/>
        <v>252.52847742228272</v>
      </c>
      <c r="K28" s="116">
        <f t="shared" si="3"/>
        <v>77.615091711464515</v>
      </c>
      <c r="L28" s="115">
        <v>4788984</v>
      </c>
      <c r="M28" s="116">
        <f t="shared" si="4"/>
        <v>362.22555026094847</v>
      </c>
      <c r="O28" s="116">
        <f t="shared" si="5"/>
        <v>191.53028946268776</v>
      </c>
      <c r="P28" s="115">
        <v>4150858</v>
      </c>
      <c r="Q28" s="115">
        <v>262173</v>
      </c>
      <c r="R28" s="115">
        <v>375953</v>
      </c>
      <c r="S28" s="115">
        <v>529414</v>
      </c>
      <c r="T28" s="116">
        <f t="shared" si="6"/>
        <v>40.043415777929049</v>
      </c>
      <c r="V28" s="116">
        <f t="shared" si="7"/>
        <v>176.22849118641483</v>
      </c>
      <c r="W28" s="115">
        <v>290111</v>
      </c>
      <c r="X28" s="116">
        <f t="shared" si="8"/>
        <v>21.943196429922093</v>
      </c>
      <c r="Z28" s="116">
        <f t="shared" si="9"/>
        <v>41.158248471621896</v>
      </c>
      <c r="AA28" s="115">
        <f t="shared" si="10"/>
        <v>13957988</v>
      </c>
      <c r="AB28" s="115">
        <v>3734042</v>
      </c>
      <c r="AC28" s="116">
        <f>IF(AA$28,AB28/AA$28*100,0)</f>
        <v>26.752007524293614</v>
      </c>
      <c r="AD28" s="115">
        <v>1593647</v>
      </c>
      <c r="AE28" s="116">
        <f t="shared" si="11"/>
        <v>11.417455008558539</v>
      </c>
      <c r="AF28" s="115">
        <v>141017</v>
      </c>
      <c r="AG28" s="116">
        <f t="shared" si="12"/>
        <v>1.0102960398017251</v>
      </c>
      <c r="AH28" s="115">
        <v>532978</v>
      </c>
      <c r="AI28" s="114"/>
      <c r="AJ28" s="115">
        <v>13221</v>
      </c>
      <c r="AK28" s="115">
        <v>13221</v>
      </c>
      <c r="AL28" s="115">
        <v>13221</v>
      </c>
      <c r="AM28" s="115">
        <v>13221</v>
      </c>
      <c r="AN28" s="115">
        <v>13221</v>
      </c>
      <c r="AO28" s="115">
        <v>13221</v>
      </c>
    </row>
    <row r="29" spans="1:41" x14ac:dyDescent="0.25">
      <c r="A29" s="117">
        <v>23</v>
      </c>
      <c r="B29" s="117" t="s">
        <v>49</v>
      </c>
      <c r="C29" s="118">
        <v>85698789</v>
      </c>
      <c r="D29" s="119">
        <f t="shared" si="0"/>
        <v>470.18011389821584</v>
      </c>
      <c r="E29" s="169"/>
      <c r="F29" s="119">
        <f t="shared" si="1"/>
        <v>118.45440436893855</v>
      </c>
      <c r="G29" s="118">
        <v>0</v>
      </c>
      <c r="H29" s="118">
        <v>61849965</v>
      </c>
      <c r="I29" s="119">
        <f t="shared" si="2"/>
        <v>339.33529198762261</v>
      </c>
      <c r="J29" s="169"/>
      <c r="K29" s="119">
        <f t="shared" si="3"/>
        <v>104.29532572880407</v>
      </c>
      <c r="L29" s="118">
        <v>35856896</v>
      </c>
      <c r="M29" s="119">
        <f t="shared" si="4"/>
        <v>196.72622731362608</v>
      </c>
      <c r="N29" s="169"/>
      <c r="O29" s="119">
        <f t="shared" si="5"/>
        <v>104.02090972085544</v>
      </c>
      <c r="P29" s="118">
        <v>25277734</v>
      </c>
      <c r="Q29" s="118">
        <v>9246051</v>
      </c>
      <c r="R29" s="118">
        <v>584203</v>
      </c>
      <c r="S29" s="118">
        <v>4216880</v>
      </c>
      <c r="T29" s="119">
        <f t="shared" si="6"/>
        <v>23.135602519367087</v>
      </c>
      <c r="U29" s="169"/>
      <c r="V29" s="119">
        <f t="shared" si="7"/>
        <v>101.81829510468252</v>
      </c>
      <c r="W29" s="118">
        <v>1117894</v>
      </c>
      <c r="X29" s="119">
        <f t="shared" si="8"/>
        <v>6.1332433559374104</v>
      </c>
      <c r="Y29" s="169"/>
      <c r="Z29" s="119">
        <f t="shared" si="9"/>
        <v>11.503955441804898</v>
      </c>
      <c r="AA29" s="118">
        <f t="shared" si="10"/>
        <v>188740424</v>
      </c>
      <c r="AB29" s="118">
        <v>11946118</v>
      </c>
      <c r="AC29" s="119">
        <f>IF(AA$29,AB29/AA$29*100,0)</f>
        <v>6.3293902529327788</v>
      </c>
      <c r="AD29" s="118">
        <v>1129337</v>
      </c>
      <c r="AE29" s="119">
        <f t="shared" si="11"/>
        <v>0.59835459519790002</v>
      </c>
      <c r="AF29" s="118">
        <v>907236</v>
      </c>
      <c r="AG29" s="119">
        <f t="shared" si="12"/>
        <v>0.4806792211084574</v>
      </c>
      <c r="AH29" s="118">
        <v>7440800</v>
      </c>
      <c r="AI29" s="117"/>
      <c r="AJ29" s="118">
        <v>182268</v>
      </c>
      <c r="AK29" s="118">
        <v>182268</v>
      </c>
      <c r="AL29" s="118">
        <v>182268</v>
      </c>
      <c r="AM29" s="118">
        <v>182268</v>
      </c>
      <c r="AN29" s="118">
        <v>182268</v>
      </c>
      <c r="AO29" s="118">
        <v>182268</v>
      </c>
    </row>
    <row r="30" spans="1:41" x14ac:dyDescent="0.25">
      <c r="A30" s="114">
        <v>24</v>
      </c>
      <c r="B30" s="114" t="s">
        <v>51</v>
      </c>
      <c r="C30" s="115">
        <v>83250177</v>
      </c>
      <c r="D30" s="116">
        <f t="shared" si="0"/>
        <v>349.6261297204677</v>
      </c>
      <c r="F30" s="116">
        <f t="shared" si="1"/>
        <v>88.082744726249032</v>
      </c>
      <c r="G30" s="115">
        <v>0</v>
      </c>
      <c r="H30" s="115">
        <v>45577073</v>
      </c>
      <c r="I30" s="116">
        <f t="shared" si="2"/>
        <v>191.41023131971508</v>
      </c>
      <c r="K30" s="116">
        <f t="shared" si="3"/>
        <v>58.83028642963427</v>
      </c>
      <c r="L30" s="115">
        <v>49073411</v>
      </c>
      <c r="M30" s="116">
        <f t="shared" si="4"/>
        <v>206.09381719526945</v>
      </c>
      <c r="O30" s="116">
        <f t="shared" si="5"/>
        <v>108.97411415468508</v>
      </c>
      <c r="P30" s="115">
        <v>39375747</v>
      </c>
      <c r="Q30" s="115">
        <v>2782108</v>
      </c>
      <c r="R30" s="115">
        <v>197212</v>
      </c>
      <c r="S30" s="115">
        <v>2317867</v>
      </c>
      <c r="T30" s="116">
        <f t="shared" si="6"/>
        <v>9.7343561013304658</v>
      </c>
      <c r="V30" s="116">
        <f t="shared" si="7"/>
        <v>42.840273615076192</v>
      </c>
      <c r="W30" s="115">
        <v>33697438</v>
      </c>
      <c r="X30" s="116">
        <f t="shared" si="8"/>
        <v>141.51927664292432</v>
      </c>
      <c r="Z30" s="116">
        <f t="shared" si="9"/>
        <v>265.44380488026997</v>
      </c>
      <c r="AA30" s="115">
        <f t="shared" si="10"/>
        <v>213915966</v>
      </c>
      <c r="AB30" s="115">
        <v>21346674</v>
      </c>
      <c r="AC30" s="116">
        <f>IF(AA$30,AB30/AA$30*100,0)</f>
        <v>9.9789998844686512</v>
      </c>
      <c r="AD30" s="115">
        <v>861655</v>
      </c>
      <c r="AE30" s="116">
        <f t="shared" si="11"/>
        <v>0.40280069604528723</v>
      </c>
      <c r="AF30" s="115">
        <v>838799</v>
      </c>
      <c r="AG30" s="116">
        <f t="shared" si="12"/>
        <v>0.3921161265728057</v>
      </c>
      <c r="AH30" s="115">
        <v>14306584</v>
      </c>
      <c r="AI30" s="114"/>
      <c r="AJ30" s="115">
        <v>238112</v>
      </c>
      <c r="AK30" s="115">
        <v>238112</v>
      </c>
      <c r="AL30" s="115">
        <v>238112</v>
      </c>
      <c r="AM30" s="115">
        <v>238112</v>
      </c>
      <c r="AN30" s="115">
        <v>238112</v>
      </c>
      <c r="AO30" s="115">
        <v>238112</v>
      </c>
    </row>
    <row r="31" spans="1:41" x14ac:dyDescent="0.25">
      <c r="A31" s="117">
        <v>25</v>
      </c>
      <c r="B31" s="117" t="s">
        <v>53</v>
      </c>
      <c r="C31" s="118">
        <v>0</v>
      </c>
      <c r="D31" s="119">
        <f t="shared" si="0"/>
        <v>0</v>
      </c>
      <c r="E31" s="169"/>
      <c r="F31" s="119">
        <f t="shared" si="1"/>
        <v>0</v>
      </c>
      <c r="G31" s="118">
        <v>0</v>
      </c>
      <c r="H31" s="118">
        <v>0</v>
      </c>
      <c r="I31" s="119">
        <f t="shared" si="2"/>
        <v>0</v>
      </c>
      <c r="J31" s="169"/>
      <c r="K31" s="119">
        <f t="shared" si="3"/>
        <v>0</v>
      </c>
      <c r="L31" s="118">
        <v>0</v>
      </c>
      <c r="M31" s="119">
        <f t="shared" si="4"/>
        <v>0</v>
      </c>
      <c r="N31" s="169"/>
      <c r="O31" s="119">
        <f t="shared" si="5"/>
        <v>0</v>
      </c>
      <c r="P31" s="118">
        <v>0</v>
      </c>
      <c r="Q31" s="118">
        <v>0</v>
      </c>
      <c r="R31" s="118">
        <v>0</v>
      </c>
      <c r="S31" s="118">
        <v>0</v>
      </c>
      <c r="T31" s="119">
        <f t="shared" si="6"/>
        <v>0</v>
      </c>
      <c r="U31" s="169"/>
      <c r="V31" s="119">
        <f t="shared" si="7"/>
        <v>0</v>
      </c>
      <c r="W31" s="118">
        <v>0</v>
      </c>
      <c r="X31" s="119">
        <f t="shared" si="8"/>
        <v>0</v>
      </c>
      <c r="Y31" s="169"/>
      <c r="Z31" s="119">
        <f t="shared" si="9"/>
        <v>0</v>
      </c>
      <c r="AA31" s="118">
        <f t="shared" si="10"/>
        <v>0</v>
      </c>
      <c r="AB31" s="118">
        <v>0</v>
      </c>
      <c r="AC31" s="119">
        <f>IF(AA$31,AB31/AA$31*100,0)</f>
        <v>0</v>
      </c>
      <c r="AD31" s="118">
        <v>0</v>
      </c>
      <c r="AE31" s="119">
        <f t="shared" si="11"/>
        <v>0</v>
      </c>
      <c r="AF31" s="118">
        <v>0</v>
      </c>
      <c r="AG31" s="119">
        <f t="shared" si="12"/>
        <v>0</v>
      </c>
      <c r="AH31" s="118">
        <v>0</v>
      </c>
      <c r="AI31" s="117"/>
      <c r="AJ31" s="118">
        <v>0</v>
      </c>
      <c r="AK31" s="118">
        <v>0</v>
      </c>
      <c r="AL31" s="118">
        <v>0</v>
      </c>
      <c r="AM31" s="118">
        <v>0</v>
      </c>
      <c r="AN31" s="118">
        <v>0</v>
      </c>
      <c r="AO31" s="118">
        <v>0</v>
      </c>
    </row>
    <row r="32" spans="1:41" x14ac:dyDescent="0.25">
      <c r="A32" s="114">
        <v>26</v>
      </c>
      <c r="B32" s="114" t="s">
        <v>55</v>
      </c>
      <c r="C32" s="115">
        <v>9929440</v>
      </c>
      <c r="D32" s="116">
        <f t="shared" si="0"/>
        <v>290.70000292765758</v>
      </c>
      <c r="F32" s="116">
        <f t="shared" si="1"/>
        <v>73.237243939029625</v>
      </c>
      <c r="G32" s="115">
        <v>0</v>
      </c>
      <c r="H32" s="115">
        <v>7381660</v>
      </c>
      <c r="I32" s="116">
        <f t="shared" si="2"/>
        <v>216.10972860614223</v>
      </c>
      <c r="K32" s="116">
        <f t="shared" si="3"/>
        <v>66.421722321069907</v>
      </c>
      <c r="L32" s="115">
        <v>8163707</v>
      </c>
      <c r="M32" s="116">
        <f t="shared" si="4"/>
        <v>239.00538688994936</v>
      </c>
      <c r="O32" s="116">
        <f t="shared" si="5"/>
        <v>126.37642734256582</v>
      </c>
      <c r="P32" s="115">
        <v>0</v>
      </c>
      <c r="Q32" s="115">
        <v>8163707</v>
      </c>
      <c r="R32" s="115">
        <v>0</v>
      </c>
      <c r="S32" s="115">
        <v>676540</v>
      </c>
      <c r="T32" s="116">
        <f t="shared" si="6"/>
        <v>19.806774599642825</v>
      </c>
      <c r="V32" s="116">
        <f t="shared" si="7"/>
        <v>87.168338043937538</v>
      </c>
      <c r="W32" s="115">
        <v>7437928</v>
      </c>
      <c r="X32" s="116">
        <f t="shared" si="8"/>
        <v>217.75706297391457</v>
      </c>
      <c r="Z32" s="116">
        <f t="shared" si="9"/>
        <v>408.44091848485596</v>
      </c>
      <c r="AA32" s="115">
        <f t="shared" si="10"/>
        <v>33589275</v>
      </c>
      <c r="AB32" s="115">
        <v>8960703</v>
      </c>
      <c r="AC32" s="116">
        <f>IF(AA$32,AB32/AA$32*100,0)</f>
        <v>26.677274219226227</v>
      </c>
      <c r="AD32" s="115">
        <v>6553330</v>
      </c>
      <c r="AE32" s="116">
        <f t="shared" si="11"/>
        <v>19.510185914998164</v>
      </c>
      <c r="AF32" s="115">
        <v>0</v>
      </c>
      <c r="AG32" s="116">
        <f t="shared" si="12"/>
        <v>0</v>
      </c>
      <c r="AH32" s="115">
        <v>1031001</v>
      </c>
      <c r="AI32" s="114"/>
      <c r="AJ32" s="115">
        <v>34157</v>
      </c>
      <c r="AK32" s="115">
        <v>34157</v>
      </c>
      <c r="AL32" s="115">
        <v>34157</v>
      </c>
      <c r="AM32" s="115">
        <v>34157</v>
      </c>
      <c r="AN32" s="115">
        <v>34157</v>
      </c>
      <c r="AO32" s="115">
        <v>34157</v>
      </c>
    </row>
    <row r="33" spans="1:41" x14ac:dyDescent="0.25">
      <c r="A33" s="117">
        <v>27</v>
      </c>
      <c r="B33" s="117" t="s">
        <v>57</v>
      </c>
      <c r="C33" s="118">
        <v>4164336</v>
      </c>
      <c r="D33" s="119">
        <f t="shared" si="0"/>
        <v>329.24857685009488</v>
      </c>
      <c r="E33" s="169"/>
      <c r="F33" s="119">
        <f t="shared" si="1"/>
        <v>82.948944260414976</v>
      </c>
      <c r="G33" s="118">
        <v>0</v>
      </c>
      <c r="H33" s="118">
        <v>4791567</v>
      </c>
      <c r="I33" s="119">
        <f t="shared" si="2"/>
        <v>378.8398956356736</v>
      </c>
      <c r="J33" s="169"/>
      <c r="K33" s="119">
        <f t="shared" si="3"/>
        <v>116.43713827393438</v>
      </c>
      <c r="L33" s="118">
        <v>649767</v>
      </c>
      <c r="M33" s="119">
        <f t="shared" si="4"/>
        <v>51.373102466793171</v>
      </c>
      <c r="N33" s="169"/>
      <c r="O33" s="119">
        <f t="shared" si="5"/>
        <v>27.164028542362079</v>
      </c>
      <c r="P33" s="118">
        <v>0</v>
      </c>
      <c r="Q33" s="118">
        <v>290455</v>
      </c>
      <c r="R33" s="118">
        <v>0</v>
      </c>
      <c r="S33" s="118">
        <v>355831</v>
      </c>
      <c r="T33" s="119">
        <f t="shared" si="6"/>
        <v>28.133380771663504</v>
      </c>
      <c r="U33" s="169"/>
      <c r="V33" s="119">
        <f t="shared" si="7"/>
        <v>123.81319497963081</v>
      </c>
      <c r="W33" s="118">
        <v>160444</v>
      </c>
      <c r="X33" s="119">
        <f t="shared" si="8"/>
        <v>12.685325743200506</v>
      </c>
      <c r="Y33" s="169"/>
      <c r="Z33" s="119">
        <f t="shared" si="9"/>
        <v>23.793515705403625</v>
      </c>
      <c r="AA33" s="118">
        <f t="shared" si="10"/>
        <v>10121945</v>
      </c>
      <c r="AB33" s="118">
        <v>919893</v>
      </c>
      <c r="AC33" s="119">
        <f>IF(AA$33,AB33/AA$33*100,0)</f>
        <v>9.0881051023296404</v>
      </c>
      <c r="AD33" s="118">
        <v>201125</v>
      </c>
      <c r="AE33" s="119">
        <f t="shared" si="11"/>
        <v>1.9870192932287225</v>
      </c>
      <c r="AF33" s="118">
        <v>0</v>
      </c>
      <c r="AG33" s="119">
        <f t="shared" si="12"/>
        <v>0</v>
      </c>
      <c r="AH33" s="118">
        <v>410764</v>
      </c>
      <c r="AI33" s="117"/>
      <c r="AJ33" s="118">
        <v>12648</v>
      </c>
      <c r="AK33" s="118">
        <v>12648</v>
      </c>
      <c r="AL33" s="118">
        <v>12648</v>
      </c>
      <c r="AM33" s="118">
        <v>12648</v>
      </c>
      <c r="AN33" s="118">
        <v>12648</v>
      </c>
      <c r="AO33" s="118">
        <v>12648</v>
      </c>
    </row>
    <row r="34" spans="1:41" x14ac:dyDescent="0.25">
      <c r="A34" s="114">
        <v>28</v>
      </c>
      <c r="B34" s="114" t="s">
        <v>59</v>
      </c>
      <c r="C34" s="115">
        <v>44757361</v>
      </c>
      <c r="D34" s="116">
        <f t="shared" si="0"/>
        <v>465.81007441327989</v>
      </c>
      <c r="F34" s="116">
        <f t="shared" si="1"/>
        <v>117.35344239935405</v>
      </c>
      <c r="G34" s="115">
        <v>0</v>
      </c>
      <c r="H34" s="115">
        <v>43868537</v>
      </c>
      <c r="I34" s="116">
        <f t="shared" si="2"/>
        <v>456.55968153197688</v>
      </c>
      <c r="K34" s="116">
        <f t="shared" si="3"/>
        <v>140.32445732686546</v>
      </c>
      <c r="L34" s="115">
        <v>19541917</v>
      </c>
      <c r="M34" s="116">
        <f t="shared" si="4"/>
        <v>203.38155799552479</v>
      </c>
      <c r="O34" s="116">
        <f t="shared" si="5"/>
        <v>107.53998067279595</v>
      </c>
      <c r="P34" s="115">
        <v>14324880</v>
      </c>
      <c r="Q34" s="115">
        <v>5217037</v>
      </c>
      <c r="R34" s="115">
        <v>0</v>
      </c>
      <c r="S34" s="115">
        <v>3612784</v>
      </c>
      <c r="T34" s="116">
        <f t="shared" si="6"/>
        <v>37.599875110579177</v>
      </c>
      <c r="V34" s="116">
        <f t="shared" si="7"/>
        <v>165.47462624772345</v>
      </c>
      <c r="W34" s="115">
        <v>416323</v>
      </c>
      <c r="X34" s="116">
        <f t="shared" si="8"/>
        <v>4.3328615288546599</v>
      </c>
      <c r="Z34" s="116">
        <f t="shared" si="9"/>
        <v>8.1270288933181085</v>
      </c>
      <c r="AA34" s="115">
        <f t="shared" si="10"/>
        <v>112196922</v>
      </c>
      <c r="AB34" s="115">
        <v>17414401</v>
      </c>
      <c r="AC34" s="116">
        <f>IF(AA$34,AB34/AA$34*100,0)</f>
        <v>15.521282303983346</v>
      </c>
      <c r="AD34" s="115">
        <v>362969</v>
      </c>
      <c r="AE34" s="116">
        <f t="shared" si="11"/>
        <v>0.32351065744923019</v>
      </c>
      <c r="AF34" s="115">
        <v>0</v>
      </c>
      <c r="AG34" s="116">
        <f t="shared" si="12"/>
        <v>0</v>
      </c>
      <c r="AH34" s="115">
        <v>3781423</v>
      </c>
      <c r="AI34" s="114"/>
      <c r="AJ34" s="115">
        <v>96085</v>
      </c>
      <c r="AK34" s="115">
        <v>96085</v>
      </c>
      <c r="AL34" s="115">
        <v>96085</v>
      </c>
      <c r="AM34" s="115">
        <v>96085</v>
      </c>
      <c r="AN34" s="115">
        <v>96085</v>
      </c>
      <c r="AO34" s="115">
        <v>96085</v>
      </c>
    </row>
    <row r="35" spans="1:41" x14ac:dyDescent="0.25">
      <c r="A35" s="117">
        <v>29</v>
      </c>
      <c r="B35" s="117" t="s">
        <v>61</v>
      </c>
      <c r="C35" s="118">
        <v>5895344</v>
      </c>
      <c r="D35" s="119">
        <f t="shared" si="0"/>
        <v>349.78901151062064</v>
      </c>
      <c r="E35" s="169"/>
      <c r="F35" s="119">
        <f t="shared" si="1"/>
        <v>88.123780203643321</v>
      </c>
      <c r="G35" s="118">
        <v>0</v>
      </c>
      <c r="H35" s="118">
        <v>3512952</v>
      </c>
      <c r="I35" s="119">
        <f t="shared" si="2"/>
        <v>208.43431826272695</v>
      </c>
      <c r="J35" s="169"/>
      <c r="K35" s="119">
        <f t="shared" si="3"/>
        <v>64.06267084375429</v>
      </c>
      <c r="L35" s="118">
        <v>2197907</v>
      </c>
      <c r="M35" s="119">
        <f t="shared" si="4"/>
        <v>130.40862703215853</v>
      </c>
      <c r="N35" s="169"/>
      <c r="O35" s="119">
        <f t="shared" si="5"/>
        <v>68.954832330042294</v>
      </c>
      <c r="P35" s="118">
        <v>0</v>
      </c>
      <c r="Q35" s="118">
        <v>2197907</v>
      </c>
      <c r="R35" s="118">
        <v>0</v>
      </c>
      <c r="S35" s="118">
        <v>235018</v>
      </c>
      <c r="T35" s="119">
        <f t="shared" si="6"/>
        <v>13.944345555951109</v>
      </c>
      <c r="U35" s="169"/>
      <c r="V35" s="119">
        <f t="shared" si="7"/>
        <v>61.368165781244542</v>
      </c>
      <c r="W35" s="118">
        <v>1104456</v>
      </c>
      <c r="X35" s="119">
        <f t="shared" si="8"/>
        <v>65.53079387682449</v>
      </c>
      <c r="Y35" s="169"/>
      <c r="Z35" s="119">
        <f t="shared" si="9"/>
        <v>122.91430309793552</v>
      </c>
      <c r="AA35" s="118">
        <f t="shared" si="10"/>
        <v>12945677</v>
      </c>
      <c r="AB35" s="118">
        <v>3391829</v>
      </c>
      <c r="AC35" s="119">
        <f>IF(AA$35,AB35/AA$35*100,0)</f>
        <v>26.200476035359138</v>
      </c>
      <c r="AD35" s="118">
        <v>338629</v>
      </c>
      <c r="AE35" s="119">
        <f t="shared" si="11"/>
        <v>2.6157689551500476</v>
      </c>
      <c r="AF35" s="118">
        <v>0</v>
      </c>
      <c r="AG35" s="119">
        <f t="shared" si="12"/>
        <v>0</v>
      </c>
      <c r="AH35" s="118">
        <v>578071</v>
      </c>
      <c r="AI35" s="117"/>
      <c r="AJ35" s="118">
        <v>16854</v>
      </c>
      <c r="AK35" s="118">
        <v>16854</v>
      </c>
      <c r="AL35" s="118">
        <v>16854</v>
      </c>
      <c r="AM35" s="118">
        <v>16854</v>
      </c>
      <c r="AN35" s="118">
        <v>16854</v>
      </c>
      <c r="AO35" s="118">
        <v>16854</v>
      </c>
    </row>
    <row r="36" spans="1:41" x14ac:dyDescent="0.25">
      <c r="A36" s="114">
        <v>30</v>
      </c>
      <c r="B36" s="114" t="s">
        <v>63</v>
      </c>
      <c r="C36" s="115">
        <v>168962856</v>
      </c>
      <c r="D36" s="116">
        <f t="shared" si="0"/>
        <v>737.71631410046496</v>
      </c>
      <c r="F36" s="116">
        <f t="shared" si="1"/>
        <v>185.85589648935371</v>
      </c>
      <c r="G36" s="115">
        <v>0</v>
      </c>
      <c r="H36" s="115">
        <v>123119045</v>
      </c>
      <c r="I36" s="116">
        <f t="shared" si="2"/>
        <v>537.55559194009652</v>
      </c>
      <c r="K36" s="116">
        <f t="shared" si="3"/>
        <v>165.21869927038836</v>
      </c>
      <c r="L36" s="115">
        <v>54285839</v>
      </c>
      <c r="M36" s="116">
        <f t="shared" si="4"/>
        <v>237.01983976248172</v>
      </c>
      <c r="O36" s="116">
        <f t="shared" si="5"/>
        <v>125.32654995044999</v>
      </c>
      <c r="P36" s="115">
        <v>42307965</v>
      </c>
      <c r="Q36" s="115">
        <v>0</v>
      </c>
      <c r="R36" s="115">
        <v>181803</v>
      </c>
      <c r="S36" s="115">
        <v>4496557</v>
      </c>
      <c r="T36" s="116">
        <f t="shared" si="6"/>
        <v>19.632619468640165</v>
      </c>
      <c r="V36" s="116">
        <f t="shared" si="7"/>
        <v>86.401892540407644</v>
      </c>
      <c r="W36" s="115">
        <v>27700384</v>
      </c>
      <c r="X36" s="116">
        <f t="shared" si="8"/>
        <v>120.9438906717314</v>
      </c>
      <c r="Z36" s="116">
        <f t="shared" si="9"/>
        <v>226.85112076943966</v>
      </c>
      <c r="AA36" s="115">
        <f t="shared" si="10"/>
        <v>378564681</v>
      </c>
      <c r="AB36" s="115">
        <v>42437049</v>
      </c>
      <c r="AC36" s="116">
        <f>IF(AA$36,AB36/AA$36*100,0)</f>
        <v>11.209986332560169</v>
      </c>
      <c r="AD36" s="115">
        <v>1780273</v>
      </c>
      <c r="AE36" s="116">
        <f t="shared" si="11"/>
        <v>0.47026917442411903</v>
      </c>
      <c r="AF36" s="115">
        <v>6905202</v>
      </c>
      <c r="AG36" s="116">
        <f t="shared" si="12"/>
        <v>1.824048134062459</v>
      </c>
      <c r="AH36" s="115">
        <v>15513515</v>
      </c>
      <c r="AI36" s="114"/>
      <c r="AJ36" s="115">
        <v>229035</v>
      </c>
      <c r="AK36" s="115">
        <v>229035</v>
      </c>
      <c r="AL36" s="115">
        <v>229035</v>
      </c>
      <c r="AM36" s="115">
        <v>229035</v>
      </c>
      <c r="AN36" s="115">
        <v>229035</v>
      </c>
      <c r="AO36" s="115">
        <v>229035</v>
      </c>
    </row>
    <row r="37" spans="1:41" x14ac:dyDescent="0.25">
      <c r="A37" s="117">
        <v>31</v>
      </c>
      <c r="B37" s="117" t="s">
        <v>65</v>
      </c>
      <c r="C37" s="118">
        <v>31863636</v>
      </c>
      <c r="D37" s="119">
        <f t="shared" si="0"/>
        <v>321.70867787369377</v>
      </c>
      <c r="E37" s="169"/>
      <c r="F37" s="119">
        <f t="shared" si="1"/>
        <v>81.049386589107542</v>
      </c>
      <c r="G37" s="118">
        <v>0</v>
      </c>
      <c r="H37" s="118">
        <v>32768372</v>
      </c>
      <c r="I37" s="119">
        <f t="shared" si="2"/>
        <v>330.84327325962948</v>
      </c>
      <c r="J37" s="169"/>
      <c r="K37" s="119">
        <f t="shared" si="3"/>
        <v>101.68528816347045</v>
      </c>
      <c r="L37" s="118">
        <v>25437949</v>
      </c>
      <c r="M37" s="119">
        <f t="shared" si="4"/>
        <v>256.83223787167447</v>
      </c>
      <c r="N37" s="169"/>
      <c r="O37" s="119">
        <f t="shared" si="5"/>
        <v>135.80254851562574</v>
      </c>
      <c r="P37" s="118">
        <v>4067875</v>
      </c>
      <c r="Q37" s="118">
        <v>20779525</v>
      </c>
      <c r="R37" s="118">
        <v>123391</v>
      </c>
      <c r="S37" s="118">
        <v>2506593</v>
      </c>
      <c r="T37" s="119">
        <f t="shared" si="6"/>
        <v>25.307617749507799</v>
      </c>
      <c r="U37" s="169"/>
      <c r="V37" s="119">
        <f t="shared" si="7"/>
        <v>111.37719409982232</v>
      </c>
      <c r="W37" s="118">
        <v>7395375</v>
      </c>
      <c r="X37" s="119">
        <f t="shared" si="8"/>
        <v>74.666818112978945</v>
      </c>
      <c r="Y37" s="169"/>
      <c r="Z37" s="119">
        <f t="shared" si="9"/>
        <v>140.05049183667617</v>
      </c>
      <c r="AA37" s="118">
        <f t="shared" si="10"/>
        <v>99971925</v>
      </c>
      <c r="AB37" s="118">
        <v>17462070</v>
      </c>
      <c r="AC37" s="119">
        <f>IF(AA$37,AB37/AA$37*100,0)</f>
        <v>17.466973852909202</v>
      </c>
      <c r="AD37" s="118">
        <v>375252</v>
      </c>
      <c r="AE37" s="119">
        <f t="shared" si="11"/>
        <v>0.37535738158487997</v>
      </c>
      <c r="AF37" s="118">
        <v>93153</v>
      </c>
      <c r="AG37" s="119">
        <f t="shared" si="12"/>
        <v>9.3179160049183807E-2</v>
      </c>
      <c r="AH37" s="118">
        <v>7013134</v>
      </c>
      <c r="AI37" s="117"/>
      <c r="AJ37" s="118">
        <v>99045</v>
      </c>
      <c r="AK37" s="118">
        <v>99045</v>
      </c>
      <c r="AL37" s="118">
        <v>99045</v>
      </c>
      <c r="AM37" s="118">
        <v>99045</v>
      </c>
      <c r="AN37" s="118">
        <v>99045</v>
      </c>
      <c r="AO37" s="118">
        <v>99045</v>
      </c>
    </row>
    <row r="38" spans="1:41" x14ac:dyDescent="0.25">
      <c r="A38" s="114">
        <v>32</v>
      </c>
      <c r="B38" s="114" t="s">
        <v>67</v>
      </c>
      <c r="C38" s="115">
        <v>11270237</v>
      </c>
      <c r="D38" s="116">
        <f t="shared" si="0"/>
        <v>451.08012807684611</v>
      </c>
      <c r="F38" s="116">
        <f t="shared" si="1"/>
        <v>113.6424666092414</v>
      </c>
      <c r="G38" s="115">
        <v>0</v>
      </c>
      <c r="H38" s="115">
        <v>10776278</v>
      </c>
      <c r="I38" s="116">
        <f t="shared" si="2"/>
        <v>431.30990594356615</v>
      </c>
      <c r="K38" s="116">
        <f t="shared" si="3"/>
        <v>132.56389238784178</v>
      </c>
      <c r="L38" s="115">
        <v>3341176</v>
      </c>
      <c r="M38" s="116">
        <f t="shared" si="4"/>
        <v>133.72727636581948</v>
      </c>
      <c r="O38" s="116">
        <f t="shared" si="5"/>
        <v>70.709600504300937</v>
      </c>
      <c r="P38" s="115">
        <v>0</v>
      </c>
      <c r="Q38" s="115">
        <v>3146220</v>
      </c>
      <c r="R38" s="115">
        <v>1187</v>
      </c>
      <c r="S38" s="115">
        <v>662890</v>
      </c>
      <c r="T38" s="116">
        <f t="shared" si="6"/>
        <v>26.531518911346808</v>
      </c>
      <c r="V38" s="116">
        <f t="shared" si="7"/>
        <v>116.76350420654077</v>
      </c>
      <c r="W38" s="115">
        <v>1228115</v>
      </c>
      <c r="X38" s="116">
        <f t="shared" si="8"/>
        <v>49.154092455473283</v>
      </c>
      <c r="Z38" s="116">
        <f t="shared" si="9"/>
        <v>92.19697582074771</v>
      </c>
      <c r="AA38" s="115">
        <f t="shared" si="10"/>
        <v>27278696</v>
      </c>
      <c r="AB38" s="115">
        <v>1574953</v>
      </c>
      <c r="AC38" s="116">
        <f>IF(AA$38,AB38/AA$38*100,0)</f>
        <v>5.77356410291753</v>
      </c>
      <c r="AD38" s="115">
        <v>66982</v>
      </c>
      <c r="AE38" s="116">
        <f t="shared" si="11"/>
        <v>0.24554692790300534</v>
      </c>
      <c r="AF38" s="115">
        <v>89037</v>
      </c>
      <c r="AG38" s="116">
        <f t="shared" si="12"/>
        <v>0.32639756680451293</v>
      </c>
      <c r="AH38" s="115">
        <v>2690065</v>
      </c>
      <c r="AI38" s="114"/>
      <c r="AJ38" s="115">
        <v>24985</v>
      </c>
      <c r="AK38" s="115">
        <v>24985</v>
      </c>
      <c r="AL38" s="115">
        <v>24985</v>
      </c>
      <c r="AM38" s="115">
        <v>24985</v>
      </c>
      <c r="AN38" s="115">
        <v>24985</v>
      </c>
      <c r="AO38" s="115">
        <v>24985</v>
      </c>
    </row>
    <row r="39" spans="1:41" x14ac:dyDescent="0.25">
      <c r="A39" s="117">
        <v>33</v>
      </c>
      <c r="B39" s="117" t="s">
        <v>69</v>
      </c>
      <c r="C39" s="118">
        <v>8964898</v>
      </c>
      <c r="D39" s="119">
        <f t="shared" si="0"/>
        <v>349.24999026062568</v>
      </c>
      <c r="E39" s="169"/>
      <c r="F39" s="119">
        <f t="shared" si="1"/>
        <v>87.987982369530386</v>
      </c>
      <c r="G39" s="118">
        <v>0</v>
      </c>
      <c r="H39" s="118">
        <v>4372312</v>
      </c>
      <c r="I39" s="119">
        <f t="shared" si="2"/>
        <v>170.33433324243251</v>
      </c>
      <c r="J39" s="169"/>
      <c r="K39" s="119">
        <f t="shared" si="3"/>
        <v>52.352570415711853</v>
      </c>
      <c r="L39" s="118">
        <v>7898048</v>
      </c>
      <c r="M39" s="119">
        <f t="shared" si="4"/>
        <v>307.68818419104758</v>
      </c>
      <c r="N39" s="169"/>
      <c r="O39" s="119">
        <f t="shared" si="5"/>
        <v>162.6931257055324</v>
      </c>
      <c r="P39" s="118">
        <v>0</v>
      </c>
      <c r="Q39" s="118">
        <v>6257442</v>
      </c>
      <c r="R39" s="118">
        <v>0</v>
      </c>
      <c r="S39" s="118">
        <v>454886</v>
      </c>
      <c r="T39" s="119">
        <f t="shared" si="6"/>
        <v>17.72122014881764</v>
      </c>
      <c r="U39" s="169"/>
      <c r="V39" s="119">
        <f t="shared" si="7"/>
        <v>77.989947364323982</v>
      </c>
      <c r="W39" s="118">
        <v>241780</v>
      </c>
      <c r="X39" s="119">
        <f t="shared" si="8"/>
        <v>9.4191437142077987</v>
      </c>
      <c r="Y39" s="169"/>
      <c r="Z39" s="119">
        <f t="shared" si="9"/>
        <v>17.66722813685611</v>
      </c>
      <c r="AA39" s="118">
        <f t="shared" si="10"/>
        <v>21931924</v>
      </c>
      <c r="AB39" s="118">
        <v>4650657</v>
      </c>
      <c r="AC39" s="119">
        <f>IF(AA$39,AB39/AA$39*100,0)</f>
        <v>21.204965875314908</v>
      </c>
      <c r="AD39" s="118">
        <v>222806</v>
      </c>
      <c r="AE39" s="119">
        <f t="shared" si="11"/>
        <v>1.0158981036045904</v>
      </c>
      <c r="AF39" s="118">
        <v>28631</v>
      </c>
      <c r="AG39" s="119">
        <f t="shared" si="12"/>
        <v>0.13054486236592833</v>
      </c>
      <c r="AH39" s="118">
        <v>1331771</v>
      </c>
      <c r="AI39" s="117"/>
      <c r="AJ39" s="118">
        <v>25669</v>
      </c>
      <c r="AK39" s="118">
        <v>25669</v>
      </c>
      <c r="AL39" s="118">
        <v>25669</v>
      </c>
      <c r="AM39" s="118">
        <v>25669</v>
      </c>
      <c r="AN39" s="118">
        <v>25669</v>
      </c>
      <c r="AO39" s="118">
        <v>25669</v>
      </c>
    </row>
    <row r="40" spans="1:41" x14ac:dyDescent="0.25">
      <c r="A40" s="114">
        <v>34</v>
      </c>
      <c r="B40" s="114" t="s">
        <v>71</v>
      </c>
      <c r="C40" s="115">
        <v>34068790</v>
      </c>
      <c r="D40" s="116">
        <f t="shared" si="0"/>
        <v>338.35326248882711</v>
      </c>
      <c r="F40" s="116">
        <f t="shared" si="1"/>
        <v>85.242725052972972</v>
      </c>
      <c r="G40" s="115">
        <v>0</v>
      </c>
      <c r="H40" s="115">
        <v>47734865</v>
      </c>
      <c r="I40" s="116">
        <f t="shared" si="2"/>
        <v>474.07751514549608</v>
      </c>
      <c r="K40" s="116">
        <f t="shared" si="3"/>
        <v>145.70859568772778</v>
      </c>
      <c r="L40" s="115">
        <v>13749422</v>
      </c>
      <c r="M40" s="116">
        <f t="shared" si="4"/>
        <v>136.55201112324957</v>
      </c>
      <c r="O40" s="116">
        <f t="shared" si="5"/>
        <v>72.203206533351477</v>
      </c>
      <c r="P40" s="115">
        <v>0</v>
      </c>
      <c r="Q40" s="115">
        <v>13749422</v>
      </c>
      <c r="R40" s="115">
        <v>0</v>
      </c>
      <c r="S40" s="115">
        <v>3379424</v>
      </c>
      <c r="T40" s="116">
        <f t="shared" si="6"/>
        <v>33.562657662131294</v>
      </c>
      <c r="V40" s="116">
        <f t="shared" si="7"/>
        <v>147.70709254188048</v>
      </c>
      <c r="W40" s="115">
        <v>1224915</v>
      </c>
      <c r="X40" s="116">
        <f t="shared" si="8"/>
        <v>12.165210050650511</v>
      </c>
      <c r="Z40" s="116">
        <f t="shared" si="9"/>
        <v>22.817949042801484</v>
      </c>
      <c r="AA40" s="115">
        <f t="shared" si="10"/>
        <v>100157416</v>
      </c>
      <c r="AB40" s="115">
        <v>6573254</v>
      </c>
      <c r="AC40" s="116">
        <f>IF(AA$40,AB40/AA$40*100,0)</f>
        <v>6.5629229092731389</v>
      </c>
      <c r="AD40" s="115">
        <v>138690</v>
      </c>
      <c r="AE40" s="116">
        <f t="shared" si="11"/>
        <v>0.13847202288046248</v>
      </c>
      <c r="AF40" s="115">
        <v>2382747</v>
      </c>
      <c r="AG40" s="116">
        <f t="shared" si="12"/>
        <v>2.3790020701013295</v>
      </c>
      <c r="AH40" s="115">
        <v>8049447</v>
      </c>
      <c r="AI40" s="114"/>
      <c r="AJ40" s="115">
        <v>100690</v>
      </c>
      <c r="AK40" s="115">
        <v>100690</v>
      </c>
      <c r="AL40" s="115">
        <v>100690</v>
      </c>
      <c r="AM40" s="115">
        <v>100690</v>
      </c>
      <c r="AN40" s="115">
        <v>100690</v>
      </c>
      <c r="AO40" s="115">
        <v>100690</v>
      </c>
    </row>
    <row r="41" spans="1:41" x14ac:dyDescent="0.25">
      <c r="A41" s="117">
        <v>35</v>
      </c>
      <c r="B41" s="117" t="s">
        <v>73</v>
      </c>
      <c r="C41" s="118">
        <v>126065809</v>
      </c>
      <c r="D41" s="119">
        <f t="shared" si="0"/>
        <v>277.91979585762942</v>
      </c>
      <c r="E41" s="169"/>
      <c r="F41" s="119">
        <f t="shared" si="1"/>
        <v>70.017473958456605</v>
      </c>
      <c r="G41" s="118">
        <v>0</v>
      </c>
      <c r="H41" s="118">
        <v>110694453</v>
      </c>
      <c r="I41" s="119">
        <f t="shared" si="2"/>
        <v>244.03270025683139</v>
      </c>
      <c r="J41" s="169"/>
      <c r="K41" s="119">
        <f t="shared" si="3"/>
        <v>75.003898983469682</v>
      </c>
      <c r="L41" s="118">
        <v>57596608</v>
      </c>
      <c r="M41" s="119">
        <f t="shared" si="4"/>
        <v>126.97524939098996</v>
      </c>
      <c r="N41" s="169"/>
      <c r="O41" s="119">
        <f t="shared" si="5"/>
        <v>67.139400445201474</v>
      </c>
      <c r="P41" s="118">
        <v>56281678</v>
      </c>
      <c r="Q41" s="118">
        <v>0</v>
      </c>
      <c r="R41" s="118">
        <v>1314930</v>
      </c>
      <c r="S41" s="118">
        <v>2499136</v>
      </c>
      <c r="T41" s="119">
        <f t="shared" si="6"/>
        <v>5.5094983520904748</v>
      </c>
      <c r="U41" s="169"/>
      <c r="V41" s="119">
        <f t="shared" si="7"/>
        <v>24.246947042866822</v>
      </c>
      <c r="W41" s="118">
        <v>10730685</v>
      </c>
      <c r="X41" s="119">
        <f t="shared" si="8"/>
        <v>23.656452199600974</v>
      </c>
      <c r="Y41" s="169"/>
      <c r="Z41" s="119">
        <f t="shared" si="9"/>
        <v>44.371755076690988</v>
      </c>
      <c r="AA41" s="118">
        <f t="shared" si="10"/>
        <v>307586691</v>
      </c>
      <c r="AB41" s="118">
        <v>25850844</v>
      </c>
      <c r="AC41" s="119">
        <f>IF(AA$41,AB41/AA$41*100,0)</f>
        <v>8.4044091491591875</v>
      </c>
      <c r="AD41" s="118">
        <v>3317241</v>
      </c>
      <c r="AE41" s="119">
        <f t="shared" si="11"/>
        <v>1.0784735156177483</v>
      </c>
      <c r="AF41" s="118">
        <v>3499972</v>
      </c>
      <c r="AG41" s="119">
        <f t="shared" si="12"/>
        <v>1.1378814826549175</v>
      </c>
      <c r="AH41" s="118">
        <v>6047801</v>
      </c>
      <c r="AI41" s="117"/>
      <c r="AJ41" s="118">
        <v>453605</v>
      </c>
      <c r="AK41" s="118">
        <v>453605</v>
      </c>
      <c r="AL41" s="118">
        <v>453605</v>
      </c>
      <c r="AM41" s="118">
        <v>453605</v>
      </c>
      <c r="AN41" s="118">
        <v>453605</v>
      </c>
      <c r="AO41" s="118">
        <v>453605</v>
      </c>
    </row>
    <row r="42" spans="1:41" x14ac:dyDescent="0.25">
      <c r="A42" s="114">
        <v>36</v>
      </c>
      <c r="B42" s="114" t="s">
        <v>75</v>
      </c>
      <c r="C42" s="115">
        <v>7761396</v>
      </c>
      <c r="D42" s="116">
        <f t="shared" si="0"/>
        <v>342.65136197077391</v>
      </c>
      <c r="F42" s="116">
        <f t="shared" si="1"/>
        <v>86.325562882568349</v>
      </c>
      <c r="G42" s="115">
        <v>0</v>
      </c>
      <c r="H42" s="115">
        <v>4259629</v>
      </c>
      <c r="I42" s="116">
        <f t="shared" si="2"/>
        <v>188.0547878680853</v>
      </c>
      <c r="K42" s="116">
        <f t="shared" si="3"/>
        <v>57.798984717093639</v>
      </c>
      <c r="L42" s="115">
        <v>4454207</v>
      </c>
      <c r="M42" s="116">
        <f t="shared" si="4"/>
        <v>196.64504878371815</v>
      </c>
      <c r="O42" s="116">
        <f t="shared" si="5"/>
        <v>103.97798578211007</v>
      </c>
      <c r="P42" s="115">
        <v>0</v>
      </c>
      <c r="Q42" s="115">
        <v>3688300</v>
      </c>
      <c r="R42" s="115">
        <v>0</v>
      </c>
      <c r="S42" s="115">
        <v>607198</v>
      </c>
      <c r="T42" s="116">
        <f t="shared" si="6"/>
        <v>26.806675201977839</v>
      </c>
      <c r="V42" s="116">
        <f t="shared" si="7"/>
        <v>117.97444930191607</v>
      </c>
      <c r="W42" s="115">
        <v>1840827</v>
      </c>
      <c r="X42" s="116">
        <f t="shared" si="8"/>
        <v>81.269127190852501</v>
      </c>
      <c r="Z42" s="116">
        <f t="shared" si="9"/>
        <v>152.43426091887861</v>
      </c>
      <c r="AA42" s="115">
        <f t="shared" si="10"/>
        <v>18923257</v>
      </c>
      <c r="AB42" s="115">
        <v>2319654</v>
      </c>
      <c r="AC42" s="116">
        <f>IF(AA$42,AB42/AA$42*100,0)</f>
        <v>12.25821749395466</v>
      </c>
      <c r="AD42" s="115">
        <v>90110</v>
      </c>
      <c r="AE42" s="116">
        <f t="shared" si="11"/>
        <v>0.47618652539570755</v>
      </c>
      <c r="AF42" s="115">
        <v>0</v>
      </c>
      <c r="AG42" s="116">
        <f t="shared" si="12"/>
        <v>0</v>
      </c>
      <c r="AH42" s="115">
        <v>654206</v>
      </c>
      <c r="AI42" s="114"/>
      <c r="AJ42" s="115">
        <v>22651</v>
      </c>
      <c r="AK42" s="115">
        <v>22651</v>
      </c>
      <c r="AL42" s="115">
        <v>22651</v>
      </c>
      <c r="AM42" s="115">
        <v>22651</v>
      </c>
      <c r="AN42" s="115">
        <v>22651</v>
      </c>
      <c r="AO42" s="115">
        <v>22651</v>
      </c>
    </row>
    <row r="43" spans="1:41" x14ac:dyDescent="0.25">
      <c r="A43" s="117">
        <v>37</v>
      </c>
      <c r="B43" s="117" t="s">
        <v>77</v>
      </c>
      <c r="C43" s="118">
        <v>7842875</v>
      </c>
      <c r="D43" s="119">
        <f t="shared" si="0"/>
        <v>500.34290271132375</v>
      </c>
      <c r="E43" s="169"/>
      <c r="F43" s="119">
        <f t="shared" si="1"/>
        <v>126.05343945645022</v>
      </c>
      <c r="G43" s="118">
        <v>0</v>
      </c>
      <c r="H43" s="118">
        <v>6158943</v>
      </c>
      <c r="I43" s="119">
        <f t="shared" si="2"/>
        <v>392.91502392344495</v>
      </c>
      <c r="J43" s="169"/>
      <c r="K43" s="119">
        <f t="shared" si="3"/>
        <v>120.76315482484875</v>
      </c>
      <c r="L43" s="118">
        <v>2600082</v>
      </c>
      <c r="M43" s="119">
        <f t="shared" si="4"/>
        <v>165.87444976076554</v>
      </c>
      <c r="N43" s="169"/>
      <c r="O43" s="119">
        <f t="shared" si="5"/>
        <v>87.707731699920899</v>
      </c>
      <c r="P43" s="118">
        <v>0</v>
      </c>
      <c r="Q43" s="118">
        <v>2600082</v>
      </c>
      <c r="R43" s="118">
        <v>0</v>
      </c>
      <c r="S43" s="118">
        <v>538251</v>
      </c>
      <c r="T43" s="119">
        <f t="shared" si="6"/>
        <v>34.338181818181816</v>
      </c>
      <c r="U43" s="169"/>
      <c r="V43" s="119">
        <f t="shared" si="7"/>
        <v>151.12012435358548</v>
      </c>
      <c r="W43" s="118">
        <v>39025</v>
      </c>
      <c r="X43" s="119">
        <f t="shared" si="8"/>
        <v>2.4896331738437003</v>
      </c>
      <c r="Y43" s="169"/>
      <c r="Z43" s="119">
        <f t="shared" si="9"/>
        <v>4.6697362938666203</v>
      </c>
      <c r="AA43" s="118">
        <f t="shared" si="10"/>
        <v>17179176</v>
      </c>
      <c r="AB43" s="118">
        <v>1791337</v>
      </c>
      <c r="AC43" s="119">
        <f>IF(AA$43,AB43/AA$43*100,0)</f>
        <v>10.427374397933871</v>
      </c>
      <c r="AD43" s="118">
        <v>284760</v>
      </c>
      <c r="AE43" s="119">
        <f t="shared" si="11"/>
        <v>1.657588233568362</v>
      </c>
      <c r="AF43" s="118">
        <v>169129</v>
      </c>
      <c r="AG43" s="119">
        <f t="shared" si="12"/>
        <v>0.98450007148189167</v>
      </c>
      <c r="AH43" s="118">
        <v>1086948</v>
      </c>
      <c r="AI43" s="117"/>
      <c r="AJ43" s="118">
        <v>15675</v>
      </c>
      <c r="AK43" s="118">
        <v>15675</v>
      </c>
      <c r="AL43" s="118">
        <v>15675</v>
      </c>
      <c r="AM43" s="118">
        <v>15675</v>
      </c>
      <c r="AN43" s="118">
        <v>15675</v>
      </c>
      <c r="AO43" s="118">
        <v>15675</v>
      </c>
    </row>
    <row r="44" spans="1:41" x14ac:dyDescent="0.25">
      <c r="A44" s="114">
        <v>38</v>
      </c>
      <c r="B44" s="114" t="s">
        <v>79</v>
      </c>
      <c r="C44" s="121">
        <v>11306462</v>
      </c>
      <c r="D44" s="116">
        <f t="shared" si="0"/>
        <v>393.48722767453194</v>
      </c>
      <c r="F44" s="116">
        <f t="shared" si="1"/>
        <v>99.132851014327969</v>
      </c>
      <c r="G44" s="121">
        <v>0</v>
      </c>
      <c r="H44" s="121">
        <v>8972131</v>
      </c>
      <c r="I44" s="116">
        <f t="shared" si="2"/>
        <v>312.2478944804065</v>
      </c>
      <c r="K44" s="116">
        <f t="shared" si="3"/>
        <v>95.969964315279938</v>
      </c>
      <c r="L44" s="121">
        <v>10493077</v>
      </c>
      <c r="M44" s="116">
        <f t="shared" si="4"/>
        <v>365.17982181387902</v>
      </c>
      <c r="O44" s="116">
        <f t="shared" si="5"/>
        <v>193.09238933465025</v>
      </c>
      <c r="P44" s="121">
        <v>0</v>
      </c>
      <c r="Q44" s="121">
        <v>10489706</v>
      </c>
      <c r="R44" s="121">
        <v>3371</v>
      </c>
      <c r="S44" s="121">
        <v>614438</v>
      </c>
      <c r="T44" s="116">
        <f t="shared" si="6"/>
        <v>21.383656991717128</v>
      </c>
      <c r="V44" s="116">
        <f t="shared" si="7"/>
        <v>94.108095787752333</v>
      </c>
      <c r="W44" s="121">
        <v>4824805</v>
      </c>
      <c r="X44" s="116">
        <f t="shared" si="8"/>
        <v>167.91275144428204</v>
      </c>
      <c r="Z44" s="116">
        <f t="shared" si="9"/>
        <v>314.949317779132</v>
      </c>
      <c r="AA44" s="121">
        <f t="shared" si="10"/>
        <v>36210913</v>
      </c>
      <c r="AB44" s="121">
        <v>4002045</v>
      </c>
      <c r="AC44" s="116">
        <f>IF(AA$44,AB44/AA$44*100,0)</f>
        <v>11.052041134671196</v>
      </c>
      <c r="AD44" s="121">
        <v>496559</v>
      </c>
      <c r="AE44" s="116">
        <f t="shared" si="11"/>
        <v>1.3712965480875889</v>
      </c>
      <c r="AF44" s="121">
        <v>24277</v>
      </c>
      <c r="AG44" s="116">
        <f t="shared" si="12"/>
        <v>6.7043324756821232E-2</v>
      </c>
      <c r="AH44" s="121">
        <v>2753269</v>
      </c>
      <c r="AI44" s="114"/>
      <c r="AJ44" s="121">
        <v>28734</v>
      </c>
      <c r="AK44" s="121">
        <v>28734</v>
      </c>
      <c r="AL44" s="121">
        <v>28734</v>
      </c>
      <c r="AM44" s="121">
        <v>28734</v>
      </c>
      <c r="AN44" s="121">
        <v>28734</v>
      </c>
      <c r="AO44" s="121">
        <v>28734</v>
      </c>
    </row>
    <row r="45" spans="1:41" ht="13.5" thickBot="1" x14ac:dyDescent="0.3">
      <c r="A45" s="129">
        <f>A44</f>
        <v>38</v>
      </c>
      <c r="B45" s="136" t="s">
        <v>247</v>
      </c>
      <c r="C45" s="131">
        <f>SUM(C7:C44)</f>
        <v>1001925499</v>
      </c>
      <c r="D45" s="247">
        <f>IFERROR(IF(AK45=0,0,IF(ISNONTEXT(E45),C45/$AJ45,C45/AK45)),0)</f>
        <v>396.92919516423473</v>
      </c>
      <c r="E45" s="170"/>
      <c r="F45" s="248">
        <f t="shared" si="1"/>
        <v>100</v>
      </c>
      <c r="G45" s="131">
        <f>SUM(G7:G44)</f>
        <v>296017</v>
      </c>
      <c r="H45" s="131">
        <f>SUM(H7:H44)</f>
        <v>821271158</v>
      </c>
      <c r="I45" s="247">
        <f>IFERROR(IF(AL45=0,0,IF(ISNONTEXT(J45),H45/$AJ45,H45/AL45)),0)</f>
        <v>325.36001936461253</v>
      </c>
      <c r="J45" s="170"/>
      <c r="K45" s="248">
        <f t="shared" si="3"/>
        <v>100</v>
      </c>
      <c r="L45" s="131">
        <f>SUM(L7:L44)</f>
        <v>477379760</v>
      </c>
      <c r="M45" s="247">
        <f>IFERROR(IF(AM45=0,0,IF(ISNONTEXT(N45),L45/$AJ45,L45/AM45)),0)</f>
        <v>189.12181006833077</v>
      </c>
      <c r="N45" s="170"/>
      <c r="O45" s="248">
        <f t="shared" si="5"/>
        <v>100</v>
      </c>
      <c r="P45" s="131">
        <f>SUM(P7:P44)</f>
        <v>279026078</v>
      </c>
      <c r="Q45" s="131">
        <f>SUM(Q7:Q44)</f>
        <v>163046687</v>
      </c>
      <c r="R45" s="131">
        <f>SUM(R7:R44)</f>
        <v>5438627</v>
      </c>
      <c r="S45" s="131">
        <f>SUM(S7:S44)</f>
        <v>57355805</v>
      </c>
      <c r="T45" s="247">
        <f>IFERROR(IF(AN45=0,0,IF(ISNONTEXT(U45),S45/$AJ45,S45/AN45)),0)</f>
        <v>22.722441478302759</v>
      </c>
      <c r="U45" s="170"/>
      <c r="V45" s="248">
        <f t="shared" si="7"/>
        <v>100</v>
      </c>
      <c r="W45" s="131">
        <f>SUM(W7:W44)</f>
        <v>134575311</v>
      </c>
      <c r="X45" s="247">
        <f>IFERROR(IF(AO45=0,0,IF(ISNONTEXT(Y45),W45/$AJ45,W45/AO45)),0)</f>
        <v>53.314213419581392</v>
      </c>
      <c r="Y45" s="170"/>
      <c r="Z45" s="248">
        <f t="shared" si="9"/>
        <v>100</v>
      </c>
      <c r="AA45" s="131">
        <f>SUM(AA7:AA44)</f>
        <v>2492507533</v>
      </c>
      <c r="AB45" s="131">
        <f>SUM(AB7:AB44)</f>
        <v>265184854</v>
      </c>
      <c r="AC45" s="248">
        <f>IF(AA$45,AB45/AA$45*100,0)</f>
        <v>10.639279941546318</v>
      </c>
      <c r="AD45" s="131">
        <f>SUM(AD7:AD44)</f>
        <v>35777689</v>
      </c>
      <c r="AE45" s="248">
        <f t="shared" si="11"/>
        <v>1.435409463213847</v>
      </c>
      <c r="AF45" s="131">
        <f>SUM(AF7:AF44)</f>
        <v>28466661</v>
      </c>
      <c r="AG45" s="248">
        <f t="shared" si="12"/>
        <v>1.1420892664559903</v>
      </c>
      <c r="AH45" s="131">
        <f>SUM(AH7:AH44)</f>
        <v>110078325</v>
      </c>
      <c r="AI45" s="129"/>
      <c r="AJ45" s="132">
        <f t="shared" ref="AJ45:AO45" si="13">SUM(AJ7:AJ44)</f>
        <v>2524192</v>
      </c>
      <c r="AK45" s="132">
        <f t="shared" si="13"/>
        <v>2524192</v>
      </c>
      <c r="AL45" s="132">
        <f t="shared" si="13"/>
        <v>2524192</v>
      </c>
      <c r="AM45" s="132">
        <f t="shared" si="13"/>
        <v>2524192</v>
      </c>
      <c r="AN45" s="132">
        <f t="shared" si="13"/>
        <v>2516861</v>
      </c>
      <c r="AO45" s="132">
        <f t="shared" si="13"/>
        <v>2500442</v>
      </c>
    </row>
    <row r="46" spans="1:41" customFormat="1" x14ac:dyDescent="0.3">
      <c r="E46" s="180"/>
      <c r="J46" s="180"/>
      <c r="N46" s="180"/>
      <c r="U46" s="180"/>
      <c r="Y46" s="180"/>
    </row>
    <row r="47" spans="1:41" customFormat="1" x14ac:dyDescent="0.3">
      <c r="A47" s="70"/>
      <c r="E47" s="180"/>
      <c r="J47" s="180"/>
      <c r="N47" s="180"/>
      <c r="U47" s="180"/>
      <c r="Y47" s="180"/>
    </row>
    <row r="48" spans="1:41" s="344" customFormat="1" ht="15.5" x14ac:dyDescent="0.35">
      <c r="A48" s="311" t="s">
        <v>547</v>
      </c>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row>
    <row r="49" spans="1:41" s="344" customFormat="1" ht="15.5" x14ac:dyDescent="0.35">
      <c r="A49" s="313" t="s">
        <v>411</v>
      </c>
      <c r="B49" s="313"/>
      <c r="C49" s="313"/>
      <c r="D49" s="313"/>
      <c r="E49" s="313"/>
      <c r="F49" s="313"/>
      <c r="G49" s="313"/>
      <c r="H49" s="313"/>
      <c r="I49" s="313"/>
      <c r="J49" s="313"/>
      <c r="K49" s="313"/>
      <c r="L49" s="313"/>
      <c r="M49" s="313"/>
      <c r="N49" s="313"/>
      <c r="O49" s="313"/>
      <c r="P49" s="313"/>
      <c r="Q49" s="313"/>
      <c r="R49" s="313"/>
      <c r="S49" s="313"/>
      <c r="T49" s="313"/>
      <c r="U49" s="313"/>
      <c r="V49" s="313"/>
      <c r="W49" s="313"/>
      <c r="X49" s="313"/>
      <c r="Y49" s="313"/>
    </row>
    <row r="50" spans="1:41" s="344" customFormat="1" ht="15.5" x14ac:dyDescent="0.35">
      <c r="A50" s="313" t="s">
        <v>531</v>
      </c>
      <c r="B50" s="313"/>
      <c r="C50" s="313"/>
      <c r="D50" s="313"/>
      <c r="E50" s="313"/>
      <c r="F50" s="313"/>
      <c r="G50" s="313"/>
      <c r="H50" s="313"/>
      <c r="I50" s="313"/>
      <c r="J50" s="313"/>
      <c r="K50" s="313"/>
      <c r="L50" s="313"/>
      <c r="M50" s="313"/>
      <c r="N50" s="313"/>
      <c r="O50" s="313"/>
      <c r="P50" s="313"/>
      <c r="Q50" s="313"/>
      <c r="R50" s="313"/>
      <c r="S50" s="313"/>
      <c r="T50" s="313"/>
      <c r="U50" s="313"/>
      <c r="V50" s="313"/>
      <c r="W50" s="313"/>
      <c r="X50" s="313"/>
      <c r="Y50" s="313"/>
    </row>
    <row r="51" spans="1:41" ht="13.5" thickBot="1" x14ac:dyDescent="0.3">
      <c r="G51" s="182"/>
      <c r="Q51" s="75"/>
      <c r="AB51"/>
      <c r="AC51"/>
      <c r="AD51"/>
      <c r="AE51"/>
      <c r="AF51"/>
      <c r="AG51"/>
      <c r="AH51"/>
      <c r="AK51" s="75"/>
      <c r="AL51" s="75"/>
      <c r="AM51" s="75"/>
    </row>
    <row r="52" spans="1:41" ht="39" x14ac:dyDescent="0.3">
      <c r="F52" s="75"/>
      <c r="G52" s="263" t="s">
        <v>410</v>
      </c>
      <c r="K52" s="75"/>
      <c r="O52" s="75"/>
      <c r="P52" s="439" t="s">
        <v>408</v>
      </c>
      <c r="Q52" s="440"/>
      <c r="R52" s="441"/>
      <c r="V52" s="75"/>
      <c r="Z52" s="75"/>
      <c r="AB52" s="436" t="s">
        <v>337</v>
      </c>
      <c r="AC52" s="437"/>
      <c r="AD52" s="437"/>
      <c r="AE52" s="437"/>
      <c r="AF52" s="437"/>
      <c r="AG52" s="437"/>
      <c r="AH52" s="438"/>
      <c r="AK52" s="75"/>
      <c r="AL52" s="75"/>
      <c r="AM52" s="75"/>
      <c r="AO52" s="75"/>
    </row>
    <row r="53" spans="1:41" s="90" customFormat="1" ht="44" thickBot="1" x14ac:dyDescent="0.4">
      <c r="A53" s="141" t="s">
        <v>0</v>
      </c>
      <c r="B53" s="214" t="s">
        <v>332</v>
      </c>
      <c r="C53" s="142" t="s">
        <v>376</v>
      </c>
      <c r="D53" s="142" t="s">
        <v>348</v>
      </c>
      <c r="E53" s="216"/>
      <c r="F53" s="142" t="s">
        <v>349</v>
      </c>
      <c r="G53" s="268" t="s">
        <v>409</v>
      </c>
      <c r="H53" s="142" t="s">
        <v>377</v>
      </c>
      <c r="I53" s="142" t="s">
        <v>348</v>
      </c>
      <c r="J53" s="216"/>
      <c r="K53" s="142" t="s">
        <v>349</v>
      </c>
      <c r="L53" s="142" t="s">
        <v>378</v>
      </c>
      <c r="M53" s="142" t="s">
        <v>348</v>
      </c>
      <c r="N53" s="216"/>
      <c r="O53" s="142" t="s">
        <v>349</v>
      </c>
      <c r="P53" s="265" t="s">
        <v>381</v>
      </c>
      <c r="Q53" s="266" t="s">
        <v>406</v>
      </c>
      <c r="R53" s="267" t="s">
        <v>407</v>
      </c>
      <c r="S53" s="142" t="s">
        <v>379</v>
      </c>
      <c r="T53" s="142" t="s">
        <v>348</v>
      </c>
      <c r="U53" s="216"/>
      <c r="V53" s="142" t="s">
        <v>349</v>
      </c>
      <c r="W53" s="142" t="s">
        <v>380</v>
      </c>
      <c r="X53" s="142" t="s">
        <v>348</v>
      </c>
      <c r="Y53" s="216"/>
      <c r="Z53" s="142" t="s">
        <v>349</v>
      </c>
      <c r="AA53" s="142" t="s">
        <v>247</v>
      </c>
      <c r="AB53" s="265" t="s">
        <v>340</v>
      </c>
      <c r="AC53" s="266" t="s">
        <v>350</v>
      </c>
      <c r="AD53" s="266" t="s">
        <v>354</v>
      </c>
      <c r="AE53" s="266" t="s">
        <v>350</v>
      </c>
      <c r="AF53" s="266" t="s">
        <v>355</v>
      </c>
      <c r="AG53" s="266" t="s">
        <v>350</v>
      </c>
      <c r="AH53" s="267" t="s">
        <v>344</v>
      </c>
      <c r="AI53" s="264"/>
      <c r="AJ53" s="140" t="s">
        <v>345</v>
      </c>
      <c r="AK53" s="140" t="s">
        <v>345</v>
      </c>
      <c r="AL53" s="140" t="s">
        <v>345</v>
      </c>
      <c r="AM53" s="140" t="s">
        <v>345</v>
      </c>
      <c r="AN53" s="140" t="s">
        <v>345</v>
      </c>
      <c r="AO53" s="140" t="s">
        <v>345</v>
      </c>
    </row>
    <row r="54" spans="1:41" x14ac:dyDescent="0.25">
      <c r="A54" s="117">
        <v>1</v>
      </c>
      <c r="B54" s="117" t="s">
        <v>81</v>
      </c>
      <c r="C54" s="137">
        <v>4239246</v>
      </c>
      <c r="D54" s="260">
        <f t="shared" ref="D54:D85" si="14">IFERROR((C54/$AJ54),0)</f>
        <v>127.54982549043206</v>
      </c>
      <c r="E54" s="169"/>
      <c r="F54" s="119">
        <f>IF(D$149,D54/D$149*100,0)</f>
        <v>51.674696060906712</v>
      </c>
      <c r="G54" s="137">
        <v>4239246</v>
      </c>
      <c r="H54" s="137">
        <v>8232431</v>
      </c>
      <c r="I54" s="260">
        <f t="shared" ref="I54:I85" si="15">IFERROR((H54/$AJ54),0)</f>
        <v>247.6962029125045</v>
      </c>
      <c r="J54" s="169"/>
      <c r="K54" s="119">
        <f>IF(I$149,I54/I$149*100,0)</f>
        <v>92.378636171977035</v>
      </c>
      <c r="L54" s="137">
        <v>3300526</v>
      </c>
      <c r="M54" s="260">
        <f t="shared" ref="M54:M85" si="16">IFERROR((L54/$AJ54),0)</f>
        <v>99.305752798170658</v>
      </c>
      <c r="N54" s="169"/>
      <c r="O54" s="119">
        <f>IF(M$149,M54/M$149*100,0)</f>
        <v>72.971274590562814</v>
      </c>
      <c r="P54" s="137">
        <v>3105422</v>
      </c>
      <c r="Q54" s="137">
        <v>0</v>
      </c>
      <c r="R54" s="137">
        <v>195104</v>
      </c>
      <c r="S54" s="137">
        <v>708568</v>
      </c>
      <c r="T54" s="260">
        <f t="shared" ref="T54:T85" si="17">IFERROR((S54/$AJ54),0)</f>
        <v>21.319292333614154</v>
      </c>
      <c r="U54" s="169"/>
      <c r="V54" s="119">
        <f>IF(T$149,T54/T$149*100,0)</f>
        <v>101.59497334622817</v>
      </c>
      <c r="W54" s="137">
        <v>3086037</v>
      </c>
      <c r="X54" s="260">
        <f t="shared" ref="X54:X85" si="18">IFERROR((W54/$AJ54),0)</f>
        <v>92.852238536526656</v>
      </c>
      <c r="Y54" s="169"/>
      <c r="Z54" s="119">
        <f>IF(X$149,X54/X$149*100,0)</f>
        <v>155.16816000044642</v>
      </c>
      <c r="AA54" s="137">
        <f t="shared" ref="AA54:AA85" si="19">(C54+H54+L54+S54+W54)</f>
        <v>19566808</v>
      </c>
      <c r="AB54" s="137">
        <v>3867361</v>
      </c>
      <c r="AC54" s="119">
        <f t="shared" ref="AC54:AC85" si="20">IF($AA54,AB54/$AA54*100,0)</f>
        <v>19.76490493492858</v>
      </c>
      <c r="AD54" s="137">
        <v>203971</v>
      </c>
      <c r="AE54" s="119">
        <f t="shared" ref="AE54:AE85" si="21">IF($AA54,AD54/$AA54*100,0)</f>
        <v>1.0424336969014059</v>
      </c>
      <c r="AF54" s="137">
        <v>427000</v>
      </c>
      <c r="AG54" s="119">
        <f t="shared" ref="AG54:AG85" si="22">IF($AA54,AF54/$AA54*100,0)</f>
        <v>2.1822670309843075</v>
      </c>
      <c r="AH54" s="137">
        <v>515189</v>
      </c>
      <c r="AI54" s="117"/>
      <c r="AJ54" s="122">
        <v>33236</v>
      </c>
      <c r="AK54" s="122">
        <v>33236</v>
      </c>
      <c r="AL54" s="122">
        <v>33236</v>
      </c>
      <c r="AM54" s="122">
        <v>33236</v>
      </c>
      <c r="AN54" s="122">
        <v>33236</v>
      </c>
      <c r="AO54" s="122">
        <v>33236</v>
      </c>
    </row>
    <row r="55" spans="1:41" x14ac:dyDescent="0.25">
      <c r="A55" s="114">
        <v>2</v>
      </c>
      <c r="B55" s="114" t="s">
        <v>82</v>
      </c>
      <c r="C55" s="115">
        <v>29244975</v>
      </c>
      <c r="D55" s="116">
        <f t="shared" si="14"/>
        <v>251.79060336811654</v>
      </c>
      <c r="F55" s="116">
        <f>IF(D$149,D55/D$149*100,0)</f>
        <v>102.0087863704349</v>
      </c>
      <c r="G55" s="115">
        <v>0</v>
      </c>
      <c r="H55" s="115">
        <v>34408856</v>
      </c>
      <c r="I55" s="116">
        <f t="shared" si="15"/>
        <v>296.25009470675343</v>
      </c>
      <c r="K55" s="116">
        <f>IF(I$149,I55/I$149*100,0)</f>
        <v>110.48687623401325</v>
      </c>
      <c r="L55" s="115">
        <v>9012067</v>
      </c>
      <c r="M55" s="116">
        <f t="shared" si="16"/>
        <v>77.591237042394184</v>
      </c>
      <c r="O55" s="116">
        <f>IF(M$149,M55/M$149*100,0)</f>
        <v>57.015140659064571</v>
      </c>
      <c r="P55" s="115">
        <v>0</v>
      </c>
      <c r="Q55" s="115">
        <v>9012067</v>
      </c>
      <c r="R55" s="115">
        <v>0</v>
      </c>
      <c r="S55" s="115">
        <v>1613539</v>
      </c>
      <c r="T55" s="243">
        <f t="shared" si="17"/>
        <v>13.892094568998175</v>
      </c>
      <c r="V55" s="243">
        <f>IF(T$149,T55/T$149*100,0)</f>
        <v>66.20139896648196</v>
      </c>
      <c r="W55" s="115">
        <v>2338487</v>
      </c>
      <c r="X55" s="116">
        <f t="shared" si="18"/>
        <v>20.13368288735062</v>
      </c>
      <c r="Z55" s="116">
        <f>IF(X$149,X55/X$149*100,0)</f>
        <v>33.646001183199211</v>
      </c>
      <c r="AA55" s="115">
        <f t="shared" si="19"/>
        <v>76617924</v>
      </c>
      <c r="AB55" s="115">
        <v>8129421</v>
      </c>
      <c r="AC55" s="116">
        <f t="shared" si="20"/>
        <v>10.610338385049431</v>
      </c>
      <c r="AD55" s="115">
        <v>2546412</v>
      </c>
      <c r="AE55" s="116">
        <f t="shared" si="21"/>
        <v>3.3235199638142117</v>
      </c>
      <c r="AF55" s="115">
        <v>0</v>
      </c>
      <c r="AG55" s="116">
        <f t="shared" si="22"/>
        <v>0</v>
      </c>
      <c r="AH55" s="115">
        <v>4240771</v>
      </c>
      <c r="AI55" s="114"/>
      <c r="AJ55" s="115">
        <v>116148</v>
      </c>
      <c r="AK55" s="115">
        <v>116148</v>
      </c>
      <c r="AL55" s="115">
        <v>116148</v>
      </c>
      <c r="AM55" s="115">
        <v>116148</v>
      </c>
      <c r="AN55" s="115">
        <v>116148</v>
      </c>
      <c r="AO55" s="115">
        <v>116148</v>
      </c>
    </row>
    <row r="56" spans="1:41" x14ac:dyDescent="0.25">
      <c r="A56" s="117">
        <v>3</v>
      </c>
      <c r="B56" s="117" t="s">
        <v>248</v>
      </c>
      <c r="C56" s="118">
        <v>4016575</v>
      </c>
      <c r="D56" s="119">
        <f t="shared" si="14"/>
        <v>268.79308037208057</v>
      </c>
      <c r="E56" s="169"/>
      <c r="F56" s="119">
        <f>IF(D$149,D56/D$149*100,0)</f>
        <v>108.89705789949555</v>
      </c>
      <c r="G56" s="118">
        <v>4016575</v>
      </c>
      <c r="H56" s="118">
        <v>1171726</v>
      </c>
      <c r="I56" s="119">
        <f t="shared" si="15"/>
        <v>78.413036204242786</v>
      </c>
      <c r="J56" s="169"/>
      <c r="K56" s="119">
        <f>IF(I$149,I56/I$149*100,0)</f>
        <v>29.244248629885327</v>
      </c>
      <c r="L56" s="118">
        <v>3408039</v>
      </c>
      <c r="M56" s="119">
        <f t="shared" si="16"/>
        <v>228.06926320016061</v>
      </c>
      <c r="N56" s="169"/>
      <c r="O56" s="119">
        <f>IF(M$149,M56/M$149*100,0)</f>
        <v>167.58852696550767</v>
      </c>
      <c r="P56" s="118">
        <v>3234654</v>
      </c>
      <c r="Q56" s="118">
        <v>0</v>
      </c>
      <c r="R56" s="118">
        <v>45666</v>
      </c>
      <c r="S56" s="118">
        <v>111643</v>
      </c>
      <c r="T56" s="123">
        <f t="shared" si="17"/>
        <v>7.4712574449575051</v>
      </c>
      <c r="U56" s="169"/>
      <c r="V56" s="123">
        <f>IF(T$149,T56/T$149*100,0)</f>
        <v>35.60353641694212</v>
      </c>
      <c r="W56" s="118">
        <v>1221206</v>
      </c>
      <c r="X56" s="119">
        <f t="shared" si="18"/>
        <v>81.724285618684334</v>
      </c>
      <c r="Y56" s="169"/>
      <c r="Z56" s="119">
        <f>IF(X$149,X56/X$149*100,0)</f>
        <v>136.57190420685097</v>
      </c>
      <c r="AA56" s="118">
        <f t="shared" si="19"/>
        <v>9929189</v>
      </c>
      <c r="AB56" s="118">
        <v>2924509</v>
      </c>
      <c r="AC56" s="119">
        <f t="shared" si="20"/>
        <v>29.45365427126022</v>
      </c>
      <c r="AD56" s="118">
        <v>225457</v>
      </c>
      <c r="AE56" s="119">
        <f t="shared" si="21"/>
        <v>2.2706486904418881</v>
      </c>
      <c r="AF56" s="118">
        <v>228563</v>
      </c>
      <c r="AG56" s="119">
        <f t="shared" si="22"/>
        <v>2.3019301979245235</v>
      </c>
      <c r="AH56" s="118">
        <v>4016</v>
      </c>
      <c r="AI56" s="117"/>
      <c r="AJ56" s="118">
        <v>14943</v>
      </c>
      <c r="AK56" s="118">
        <v>14943</v>
      </c>
      <c r="AL56" s="118">
        <v>14943</v>
      </c>
      <c r="AM56" s="118">
        <v>14943</v>
      </c>
      <c r="AN56" s="118">
        <v>14943</v>
      </c>
      <c r="AO56" s="118">
        <v>14943</v>
      </c>
    </row>
    <row r="57" spans="1:41" x14ac:dyDescent="0.25">
      <c r="A57" s="114">
        <v>4</v>
      </c>
      <c r="B57" s="114" t="s">
        <v>84</v>
      </c>
      <c r="C57" s="115">
        <v>4328776</v>
      </c>
      <c r="D57" s="116">
        <f t="shared" si="14"/>
        <v>320.34159698068527</v>
      </c>
      <c r="F57" s="116">
        <f>IF(D$149,D57/D$149*100,0)</f>
        <v>129.78108434091212</v>
      </c>
      <c r="G57" s="115">
        <v>4328776</v>
      </c>
      <c r="H57" s="115">
        <v>4311392</v>
      </c>
      <c r="I57" s="116">
        <f t="shared" si="15"/>
        <v>319.05513209501959</v>
      </c>
      <c r="K57" s="116">
        <f>IF(I$149,I57/I$149*100,0)</f>
        <v>118.99204598230824</v>
      </c>
      <c r="L57" s="115">
        <v>1553720</v>
      </c>
      <c r="M57" s="116">
        <f t="shared" si="16"/>
        <v>114.97964922667062</v>
      </c>
      <c r="O57" s="116">
        <f>IF(M$149,M57/M$149*100,0)</f>
        <v>84.488675828260099</v>
      </c>
      <c r="P57" s="115">
        <v>0</v>
      </c>
      <c r="Q57" s="115">
        <v>1553720</v>
      </c>
      <c r="R57" s="115">
        <v>0</v>
      </c>
      <c r="S57" s="115">
        <v>177017</v>
      </c>
      <c r="T57" s="243">
        <f t="shared" si="17"/>
        <v>13.099755790720048</v>
      </c>
      <c r="V57" s="243">
        <f>IF(T$149,T57/T$149*100,0)</f>
        <v>62.425587096149449</v>
      </c>
      <c r="W57" s="115">
        <v>556884</v>
      </c>
      <c r="X57" s="116">
        <f t="shared" si="18"/>
        <v>41.21098201731666</v>
      </c>
      <c r="Z57" s="116">
        <f>IF(X$149,X57/X$149*100,0)</f>
        <v>68.868907763844177</v>
      </c>
      <c r="AA57" s="115">
        <f t="shared" si="19"/>
        <v>10927789</v>
      </c>
      <c r="AB57" s="115">
        <v>1748964</v>
      </c>
      <c r="AC57" s="116">
        <f t="shared" si="20"/>
        <v>16.00473801241953</v>
      </c>
      <c r="AD57" s="115">
        <v>374507</v>
      </c>
      <c r="AE57" s="116">
        <f t="shared" si="21"/>
        <v>3.427106800835924</v>
      </c>
      <c r="AF57" s="115">
        <v>5210</v>
      </c>
      <c r="AG57" s="116">
        <f t="shared" si="22"/>
        <v>4.7676616010795959E-2</v>
      </c>
      <c r="AH57" s="115">
        <v>190860</v>
      </c>
      <c r="AI57" s="114"/>
      <c r="AJ57" s="115">
        <v>13513</v>
      </c>
      <c r="AK57" s="115">
        <v>13513</v>
      </c>
      <c r="AL57" s="115">
        <v>13513</v>
      </c>
      <c r="AM57" s="115">
        <v>13513</v>
      </c>
      <c r="AN57" s="115">
        <v>13513</v>
      </c>
      <c r="AO57" s="115">
        <v>13513</v>
      </c>
    </row>
    <row r="58" spans="1:41" x14ac:dyDescent="0.25">
      <c r="A58" s="117">
        <v>5</v>
      </c>
      <c r="B58" s="117" t="s">
        <v>85</v>
      </c>
      <c r="C58" s="118">
        <v>8381406</v>
      </c>
      <c r="D58" s="119">
        <f t="shared" si="14"/>
        <v>268.43692150017614</v>
      </c>
      <c r="E58" s="169"/>
      <c r="F58" s="119">
        <f>IF(D$149,D58/D$149*100,0)</f>
        <v>108.75276604033941</v>
      </c>
      <c r="G58" s="118">
        <v>8381406</v>
      </c>
      <c r="H58" s="118">
        <v>3783240</v>
      </c>
      <c r="I58" s="119">
        <f t="shared" si="15"/>
        <v>121.16836947122313</v>
      </c>
      <c r="J58" s="169"/>
      <c r="K58" s="119">
        <f>IF(I$149,I58/I$149*100,0)</f>
        <v>45.189908393096054</v>
      </c>
      <c r="L58" s="118">
        <v>2865921</v>
      </c>
      <c r="M58" s="119">
        <f t="shared" si="16"/>
        <v>91.788777503763257</v>
      </c>
      <c r="N58" s="169"/>
      <c r="O58" s="119">
        <f>IF(M$149,M58/M$149*100,0)</f>
        <v>67.447694608107014</v>
      </c>
      <c r="P58" s="118">
        <v>0</v>
      </c>
      <c r="Q58" s="118">
        <v>2865921</v>
      </c>
      <c r="R58" s="118">
        <v>0</v>
      </c>
      <c r="S58" s="118">
        <v>504661</v>
      </c>
      <c r="T58" s="123">
        <f t="shared" si="17"/>
        <v>16.163116933030139</v>
      </c>
      <c r="U58" s="169"/>
      <c r="V58" s="123">
        <f>IF(T$149,T58/T$149*100,0)</f>
        <v>77.023730821218621</v>
      </c>
      <c r="W58" s="118">
        <v>3912647</v>
      </c>
      <c r="X58" s="119">
        <f t="shared" si="18"/>
        <v>125.31297440989015</v>
      </c>
      <c r="Y58" s="169"/>
      <c r="Z58" s="119">
        <f>IF(X$149,X58/X$149*100,0)</f>
        <v>209.41426905627569</v>
      </c>
      <c r="AA58" s="118">
        <f t="shared" si="19"/>
        <v>19447875</v>
      </c>
      <c r="AB58" s="118">
        <v>4415428</v>
      </c>
      <c r="AC58" s="123">
        <f t="shared" si="20"/>
        <v>22.703909810197771</v>
      </c>
      <c r="AD58" s="118">
        <v>322948</v>
      </c>
      <c r="AE58" s="123">
        <f t="shared" si="21"/>
        <v>1.6605824543812628</v>
      </c>
      <c r="AF58" s="118">
        <v>0</v>
      </c>
      <c r="AG58" s="123">
        <f t="shared" si="22"/>
        <v>0</v>
      </c>
      <c r="AH58" s="118">
        <v>1679190</v>
      </c>
      <c r="AI58" s="117"/>
      <c r="AJ58" s="118">
        <v>31223</v>
      </c>
      <c r="AK58" s="118">
        <v>31223</v>
      </c>
      <c r="AL58" s="118">
        <v>31223</v>
      </c>
      <c r="AM58" s="118">
        <v>31223</v>
      </c>
      <c r="AN58" s="118">
        <v>31223</v>
      </c>
      <c r="AO58" s="118">
        <v>31223</v>
      </c>
    </row>
    <row r="59" spans="1:41" x14ac:dyDescent="0.25">
      <c r="A59" s="114">
        <v>6</v>
      </c>
      <c r="B59" s="114" t="s">
        <v>86</v>
      </c>
      <c r="C59" s="115">
        <v>2607570</v>
      </c>
      <c r="D59" s="116">
        <f t="shared" si="14"/>
        <v>155.88055954088952</v>
      </c>
      <c r="F59" s="116">
        <f>IF(D$149,D59/D$149*100,0)</f>
        <v>63.152423024551894</v>
      </c>
      <c r="G59" s="115">
        <v>2607570</v>
      </c>
      <c r="H59" s="115">
        <v>324220</v>
      </c>
      <c r="I59" s="116">
        <f t="shared" si="15"/>
        <v>19.381874701099953</v>
      </c>
      <c r="K59" s="116">
        <f>IF(I$149,I59/I$149*100,0)</f>
        <v>7.228496562687396</v>
      </c>
      <c r="L59" s="115">
        <v>2862657</v>
      </c>
      <c r="M59" s="116">
        <f t="shared" si="16"/>
        <v>171.12966284074605</v>
      </c>
      <c r="O59" s="116">
        <f>IF(M$149,M59/M$149*100,0)</f>
        <v>125.74850163134306</v>
      </c>
      <c r="P59" s="115">
        <v>0</v>
      </c>
      <c r="Q59" s="115">
        <v>2862657</v>
      </c>
      <c r="R59" s="115">
        <v>0</v>
      </c>
      <c r="S59" s="115">
        <v>97253</v>
      </c>
      <c r="T59" s="243">
        <f t="shared" si="17"/>
        <v>5.813785270205643</v>
      </c>
      <c r="V59" s="243">
        <f>IF(T$149,T59/T$149*100,0)</f>
        <v>27.705017142429046</v>
      </c>
      <c r="W59" s="115">
        <v>1719562</v>
      </c>
      <c r="X59" s="116">
        <f t="shared" si="18"/>
        <v>102.79543280726925</v>
      </c>
      <c r="Z59" s="116">
        <f>IF(X$149,X59/X$149*100,0)</f>
        <v>171.78453009378748</v>
      </c>
      <c r="AA59" s="115">
        <f t="shared" si="19"/>
        <v>7611262</v>
      </c>
      <c r="AB59" s="115">
        <v>2679565</v>
      </c>
      <c r="AC59" s="243">
        <f t="shared" si="20"/>
        <v>35.205265565684115</v>
      </c>
      <c r="AD59" s="115">
        <v>745941</v>
      </c>
      <c r="AE59" s="243">
        <f t="shared" si="21"/>
        <v>9.8004903785995001</v>
      </c>
      <c r="AF59" s="115">
        <v>48472</v>
      </c>
      <c r="AG59" s="243">
        <f t="shared" si="22"/>
        <v>0.63684576880943</v>
      </c>
      <c r="AH59" s="115">
        <v>150187</v>
      </c>
      <c r="AI59" s="114"/>
      <c r="AJ59" s="115">
        <v>16728</v>
      </c>
      <c r="AK59" s="115">
        <v>16728</v>
      </c>
      <c r="AL59" s="115">
        <v>16728</v>
      </c>
      <c r="AM59" s="115">
        <v>16728</v>
      </c>
      <c r="AN59" s="115">
        <v>16728</v>
      </c>
      <c r="AO59" s="115">
        <v>16728</v>
      </c>
    </row>
    <row r="60" spans="1:41" x14ac:dyDescent="0.25">
      <c r="A60" s="117">
        <v>7</v>
      </c>
      <c r="B60" s="117" t="s">
        <v>87</v>
      </c>
      <c r="C60" s="118">
        <v>99364976</v>
      </c>
      <c r="D60" s="119">
        <f t="shared" si="14"/>
        <v>409.78796514337324</v>
      </c>
      <c r="E60" s="169"/>
      <c r="F60" s="119">
        <f>IF(D$149,D60/D$149*100,0)</f>
        <v>166.01879670772036</v>
      </c>
      <c r="G60" s="118">
        <v>0</v>
      </c>
      <c r="H60" s="118">
        <v>114598618</v>
      </c>
      <c r="I60" s="119">
        <f t="shared" si="15"/>
        <v>472.61254789074519</v>
      </c>
      <c r="J60" s="169"/>
      <c r="K60" s="119">
        <f>IF(I$149,I60/I$149*100,0)</f>
        <v>176.2614933073169</v>
      </c>
      <c r="L60" s="118">
        <v>56856645</v>
      </c>
      <c r="M60" s="119">
        <f t="shared" si="16"/>
        <v>234.48069729749793</v>
      </c>
      <c r="N60" s="169"/>
      <c r="O60" s="119">
        <f>IF(M$149,M60/M$149*100,0)</f>
        <v>172.29973960781007</v>
      </c>
      <c r="P60" s="118">
        <v>39331448</v>
      </c>
      <c r="Q60" s="118">
        <v>10663514</v>
      </c>
      <c r="R60" s="118">
        <v>4779403</v>
      </c>
      <c r="S60" s="118">
        <v>1614476</v>
      </c>
      <c r="T60" s="123">
        <f t="shared" si="17"/>
        <v>6.6582095769118155</v>
      </c>
      <c r="U60" s="169"/>
      <c r="V60" s="123">
        <f>IF(T$149,T60/T$149*100,0)</f>
        <v>31.729037433077099</v>
      </c>
      <c r="W60" s="118">
        <v>8956350</v>
      </c>
      <c r="X60" s="119">
        <f t="shared" si="18"/>
        <v>36.936600695317942</v>
      </c>
      <c r="Y60" s="169"/>
      <c r="Z60" s="119">
        <f>IF(X$149,X60/X$149*100,0)</f>
        <v>61.725860968974445</v>
      </c>
      <c r="AA60" s="118">
        <f t="shared" si="19"/>
        <v>281391065</v>
      </c>
      <c r="AB60" s="118">
        <v>23065034</v>
      </c>
      <c r="AC60" s="123">
        <f t="shared" si="20"/>
        <v>8.1967897594758377</v>
      </c>
      <c r="AD60" s="118">
        <v>1580059</v>
      </c>
      <c r="AE60" s="123">
        <f t="shared" si="21"/>
        <v>0.56151711853395203</v>
      </c>
      <c r="AF60" s="118">
        <v>1780226</v>
      </c>
      <c r="AG60" s="123">
        <f t="shared" si="22"/>
        <v>0.63265192873128362</v>
      </c>
      <c r="AH60" s="118">
        <v>8223692</v>
      </c>
      <c r="AI60" s="117"/>
      <c r="AJ60" s="118">
        <v>242479</v>
      </c>
      <c r="AK60" s="118">
        <v>242479</v>
      </c>
      <c r="AL60" s="118">
        <v>242479</v>
      </c>
      <c r="AM60" s="118">
        <v>242479</v>
      </c>
      <c r="AN60" s="118">
        <v>242479</v>
      </c>
      <c r="AO60" s="118">
        <v>242479</v>
      </c>
    </row>
    <row r="61" spans="1:41" x14ac:dyDescent="0.25">
      <c r="A61" s="114">
        <v>8</v>
      </c>
      <c r="B61" s="114" t="s">
        <v>88</v>
      </c>
      <c r="C61" s="115">
        <v>11163580</v>
      </c>
      <c r="D61" s="116">
        <f t="shared" si="14"/>
        <v>143.28263576039942</v>
      </c>
      <c r="F61" s="116">
        <f>IF(D$149,D61/D$149*100,0)</f>
        <v>58.0485831733235</v>
      </c>
      <c r="G61" s="115">
        <v>11163580</v>
      </c>
      <c r="H61" s="115">
        <v>15296061</v>
      </c>
      <c r="I61" s="116">
        <f t="shared" si="15"/>
        <v>196.32232105040237</v>
      </c>
      <c r="K61" s="116">
        <f>IF(I$149,I61/I$149*100,0)</f>
        <v>73.218676974065261</v>
      </c>
      <c r="L61" s="115">
        <v>10276114</v>
      </c>
      <c r="M61" s="116">
        <f t="shared" si="16"/>
        <v>131.89216177017957</v>
      </c>
      <c r="O61" s="116">
        <f>IF(M$149,M61/M$149*100,0)</f>
        <v>96.916229741848312</v>
      </c>
      <c r="P61" s="115">
        <v>0</v>
      </c>
      <c r="Q61" s="115">
        <v>10276114</v>
      </c>
      <c r="R61" s="115">
        <v>0</v>
      </c>
      <c r="S61" s="115">
        <v>497934</v>
      </c>
      <c r="T61" s="243">
        <f t="shared" si="17"/>
        <v>6.3908975395633592</v>
      </c>
      <c r="V61" s="243">
        <f>IF(T$149,T61/T$149*100,0)</f>
        <v>30.455188428871505</v>
      </c>
      <c r="W61" s="115">
        <v>3803344</v>
      </c>
      <c r="X61" s="116">
        <f t="shared" si="18"/>
        <v>48.815268312091689</v>
      </c>
      <c r="Z61" s="116">
        <f>IF(X$149,X61/X$149*100,0)</f>
        <v>81.576658606196588</v>
      </c>
      <c r="AA61" s="115">
        <f t="shared" si="19"/>
        <v>41037033</v>
      </c>
      <c r="AB61" s="115">
        <v>9638703</v>
      </c>
      <c r="AC61" s="243">
        <f t="shared" si="20"/>
        <v>23.487816480299635</v>
      </c>
      <c r="AD61" s="115">
        <v>428234</v>
      </c>
      <c r="AE61" s="243">
        <f t="shared" si="21"/>
        <v>1.0435306080729569</v>
      </c>
      <c r="AF61" s="115">
        <v>0</v>
      </c>
      <c r="AG61" s="243">
        <f t="shared" si="22"/>
        <v>0</v>
      </c>
      <c r="AH61" s="115">
        <v>4054343</v>
      </c>
      <c r="AI61" s="114"/>
      <c r="AJ61" s="115">
        <v>77913</v>
      </c>
      <c r="AK61" s="115">
        <v>77913</v>
      </c>
      <c r="AL61" s="115">
        <v>77913</v>
      </c>
      <c r="AM61" s="115">
        <v>77913</v>
      </c>
      <c r="AN61" s="115">
        <v>77913</v>
      </c>
      <c r="AO61" s="115">
        <v>77913</v>
      </c>
    </row>
    <row r="62" spans="1:41" x14ac:dyDescent="0.25">
      <c r="A62" s="117">
        <v>9</v>
      </c>
      <c r="B62" s="117" t="s">
        <v>89</v>
      </c>
      <c r="C62" s="118">
        <v>1419431</v>
      </c>
      <c r="D62" s="119">
        <f t="shared" si="14"/>
        <v>335.56288416075648</v>
      </c>
      <c r="E62" s="169"/>
      <c r="F62" s="119">
        <f>IF(D$149,D62/D$149*100,0)</f>
        <v>135.94773635836202</v>
      </c>
      <c r="G62" s="118">
        <v>1419431</v>
      </c>
      <c r="H62" s="118">
        <v>986484</v>
      </c>
      <c r="I62" s="119">
        <f t="shared" si="15"/>
        <v>233.2113475177305</v>
      </c>
      <c r="J62" s="169"/>
      <c r="K62" s="119">
        <f>IF(I$149,I62/I$149*100,0)</f>
        <v>86.976489628010086</v>
      </c>
      <c r="L62" s="118">
        <v>206568</v>
      </c>
      <c r="M62" s="119">
        <f t="shared" si="16"/>
        <v>48.834042553191487</v>
      </c>
      <c r="N62" s="169"/>
      <c r="O62" s="119">
        <f>IF(M$149,M62/M$149*100,0)</f>
        <v>35.883946580200629</v>
      </c>
      <c r="P62" s="118">
        <v>0</v>
      </c>
      <c r="Q62" s="118">
        <v>206568</v>
      </c>
      <c r="R62" s="118">
        <v>0</v>
      </c>
      <c r="S62" s="118">
        <v>249467</v>
      </c>
      <c r="T62" s="123">
        <f t="shared" si="17"/>
        <v>58.975650118203312</v>
      </c>
      <c r="U62" s="169"/>
      <c r="V62" s="123">
        <f>IF(T$149,T62/T$149*100,0)</f>
        <v>281.04261192517799</v>
      </c>
      <c r="W62" s="118">
        <v>918311</v>
      </c>
      <c r="X62" s="119">
        <f t="shared" si="18"/>
        <v>217.09479905437351</v>
      </c>
      <c r="Y62" s="169"/>
      <c r="Z62" s="119">
        <f>IF(X$149,X62/X$149*100,0)</f>
        <v>362.79362830527941</v>
      </c>
      <c r="AA62" s="118">
        <f t="shared" si="19"/>
        <v>3780261</v>
      </c>
      <c r="AB62" s="118">
        <v>746161</v>
      </c>
      <c r="AC62" s="123">
        <f t="shared" si="20"/>
        <v>19.738346108906239</v>
      </c>
      <c r="AD62" s="118">
        <v>154241</v>
      </c>
      <c r="AE62" s="123">
        <f t="shared" si="21"/>
        <v>4.0801680095633603</v>
      </c>
      <c r="AF62" s="118">
        <v>0</v>
      </c>
      <c r="AG62" s="123">
        <f t="shared" si="22"/>
        <v>0</v>
      </c>
      <c r="AH62" s="118">
        <v>23879</v>
      </c>
      <c r="AI62" s="117"/>
      <c r="AJ62" s="118">
        <v>4230</v>
      </c>
      <c r="AK62" s="118">
        <v>4230</v>
      </c>
      <c r="AL62" s="118">
        <v>4230</v>
      </c>
      <c r="AM62" s="118">
        <v>4230</v>
      </c>
      <c r="AN62" s="118">
        <v>4230</v>
      </c>
      <c r="AO62" s="118">
        <v>4230</v>
      </c>
    </row>
    <row r="63" spans="1:41" x14ac:dyDescent="0.25">
      <c r="A63" s="114">
        <v>10</v>
      </c>
      <c r="B63" s="114" t="s">
        <v>90</v>
      </c>
      <c r="C63" s="115">
        <v>13599214</v>
      </c>
      <c r="D63" s="116">
        <f t="shared" si="14"/>
        <v>168.39255067546651</v>
      </c>
      <c r="F63" s="116">
        <f>IF(D$149,D63/D$149*100,0)</f>
        <v>68.221448689698931</v>
      </c>
      <c r="G63" s="115">
        <v>13599214</v>
      </c>
      <c r="H63" s="115">
        <v>8569833</v>
      </c>
      <c r="I63" s="116">
        <f t="shared" si="15"/>
        <v>106.11613566289826</v>
      </c>
      <c r="K63" s="116">
        <f>IF(I$149,I63/I$149*100,0)</f>
        <v>39.576157297178156</v>
      </c>
      <c r="L63" s="115">
        <v>6948247</v>
      </c>
      <c r="M63" s="116">
        <f t="shared" si="16"/>
        <v>86.03681323443827</v>
      </c>
      <c r="O63" s="116">
        <f>IF(M$149,M63/M$149*100,0)</f>
        <v>63.221069741921497</v>
      </c>
      <c r="P63" s="115">
        <v>0</v>
      </c>
      <c r="Q63" s="115">
        <v>6618025</v>
      </c>
      <c r="R63" s="115">
        <v>0</v>
      </c>
      <c r="S63" s="115">
        <v>892433</v>
      </c>
      <c r="T63" s="243">
        <f t="shared" si="17"/>
        <v>11.050570215084386</v>
      </c>
      <c r="V63" s="243">
        <f>IF(T$149,T63/T$149*100,0)</f>
        <v>52.660396456592821</v>
      </c>
      <c r="W63" s="115">
        <v>3242821</v>
      </c>
      <c r="X63" s="116">
        <f t="shared" si="18"/>
        <v>40.154298592107381</v>
      </c>
      <c r="Z63" s="116">
        <f>IF(X$149,X63/X$149*100,0)</f>
        <v>67.103052407237001</v>
      </c>
      <c r="AA63" s="115">
        <f t="shared" si="19"/>
        <v>33252548</v>
      </c>
      <c r="AB63" s="115">
        <v>8328067</v>
      </c>
      <c r="AC63" s="243">
        <f t="shared" si="20"/>
        <v>25.044898814972012</v>
      </c>
      <c r="AD63" s="115">
        <v>406012</v>
      </c>
      <c r="AE63" s="243">
        <f t="shared" si="21"/>
        <v>1.220995155017895</v>
      </c>
      <c r="AF63" s="115">
        <v>3092466</v>
      </c>
      <c r="AG63" s="243">
        <f t="shared" si="22"/>
        <v>9.299936955207162</v>
      </c>
      <c r="AH63" s="115">
        <v>3100865</v>
      </c>
      <c r="AI63" s="114"/>
      <c r="AJ63" s="115">
        <v>80759</v>
      </c>
      <c r="AK63" s="115">
        <v>80759</v>
      </c>
      <c r="AL63" s="115">
        <v>80759</v>
      </c>
      <c r="AM63" s="115">
        <v>80759</v>
      </c>
      <c r="AN63" s="115">
        <v>80759</v>
      </c>
      <c r="AO63" s="115">
        <v>80759</v>
      </c>
    </row>
    <row r="64" spans="1:41" x14ac:dyDescent="0.25">
      <c r="A64" s="117">
        <v>11</v>
      </c>
      <c r="B64" s="117" t="s">
        <v>249</v>
      </c>
      <c r="C64" s="118">
        <v>1276006</v>
      </c>
      <c r="D64" s="119">
        <f t="shared" si="14"/>
        <v>205.24465176129965</v>
      </c>
      <c r="E64" s="169"/>
      <c r="F64" s="119">
        <f>IF(D$149,D64/D$149*100,0)</f>
        <v>83.151466159296234</v>
      </c>
      <c r="G64" s="118">
        <v>1276006</v>
      </c>
      <c r="H64" s="118">
        <v>305372</v>
      </c>
      <c r="I64" s="119">
        <f t="shared" si="15"/>
        <v>49.118867621039087</v>
      </c>
      <c r="J64" s="169"/>
      <c r="K64" s="119">
        <f>IF(I$149,I64/I$149*100,0)</f>
        <v>18.31894856598306</v>
      </c>
      <c r="L64" s="118">
        <v>265456</v>
      </c>
      <c r="M64" s="119">
        <f t="shared" si="16"/>
        <v>42.698407592086213</v>
      </c>
      <c r="N64" s="169"/>
      <c r="O64" s="119">
        <f>IF(M$149,M64/M$149*100,0)</f>
        <v>31.375395052030569</v>
      </c>
      <c r="P64" s="118">
        <v>0</v>
      </c>
      <c r="Q64" s="118">
        <v>265456</v>
      </c>
      <c r="R64" s="118">
        <v>0</v>
      </c>
      <c r="S64" s="118">
        <v>122119</v>
      </c>
      <c r="T64" s="123">
        <f t="shared" si="17"/>
        <v>19.642753739745856</v>
      </c>
      <c r="U64" s="169"/>
      <c r="V64" s="123">
        <f>IF(T$149,T64/T$149*100,0)</f>
        <v>93.605594942264162</v>
      </c>
      <c r="W64" s="118">
        <v>403550</v>
      </c>
      <c r="X64" s="119">
        <f t="shared" si="18"/>
        <v>64.910728647257514</v>
      </c>
      <c r="Y64" s="169"/>
      <c r="Z64" s="119">
        <f>IF(X$149,X64/X$149*100,0)</f>
        <v>108.47426499600236</v>
      </c>
      <c r="AA64" s="118">
        <f t="shared" si="19"/>
        <v>2372503</v>
      </c>
      <c r="AB64" s="118">
        <v>886496</v>
      </c>
      <c r="AC64" s="123">
        <f t="shared" si="20"/>
        <v>37.365432203879195</v>
      </c>
      <c r="AD64" s="118">
        <v>10643</v>
      </c>
      <c r="AE64" s="123">
        <f t="shared" si="21"/>
        <v>0.44859795751575443</v>
      </c>
      <c r="AF64" s="118">
        <v>63771</v>
      </c>
      <c r="AG64" s="123">
        <f t="shared" si="22"/>
        <v>2.6879207318178313</v>
      </c>
      <c r="AH64" s="118">
        <v>18091</v>
      </c>
      <c r="AI64" s="117"/>
      <c r="AJ64" s="118">
        <v>6217</v>
      </c>
      <c r="AK64" s="118">
        <v>6217</v>
      </c>
      <c r="AL64" s="118">
        <v>6217</v>
      </c>
      <c r="AM64" s="118">
        <v>6217</v>
      </c>
      <c r="AN64" s="118">
        <v>6217</v>
      </c>
      <c r="AO64" s="118">
        <v>6217</v>
      </c>
    </row>
    <row r="65" spans="1:41" x14ac:dyDescent="0.25">
      <c r="A65" s="114">
        <v>12</v>
      </c>
      <c r="B65" s="114" t="s">
        <v>92</v>
      </c>
      <c r="C65" s="115">
        <v>6721501</v>
      </c>
      <c r="D65" s="116">
        <f t="shared" si="14"/>
        <v>200.84566425626008</v>
      </c>
      <c r="F65" s="116">
        <f>IF(D$149,D65/D$149*100,0)</f>
        <v>81.369289339966144</v>
      </c>
      <c r="G65" s="115">
        <v>6721501</v>
      </c>
      <c r="H65" s="115">
        <v>9860887</v>
      </c>
      <c r="I65" s="116">
        <f t="shared" si="15"/>
        <v>294.65388752763999</v>
      </c>
      <c r="K65" s="116">
        <f>IF(I$149,I65/I$149*100,0)</f>
        <v>109.89156859295706</v>
      </c>
      <c r="L65" s="115">
        <v>6364245</v>
      </c>
      <c r="M65" s="116">
        <f t="shared" si="16"/>
        <v>190.17047152333711</v>
      </c>
      <c r="O65" s="116">
        <f>IF(M$149,M65/M$149*100,0)</f>
        <v>139.73995771171346</v>
      </c>
      <c r="P65" s="115">
        <v>6048523</v>
      </c>
      <c r="Q65" s="115">
        <v>315722</v>
      </c>
      <c r="R65" s="115">
        <v>0</v>
      </c>
      <c r="S65" s="115">
        <v>437044</v>
      </c>
      <c r="T65" s="243">
        <f t="shared" si="17"/>
        <v>13.059343811629713</v>
      </c>
      <c r="V65" s="243">
        <f>IF(T$149,T65/T$149*100,0)</f>
        <v>62.233007817517503</v>
      </c>
      <c r="W65" s="115">
        <v>717029</v>
      </c>
      <c r="X65" s="116">
        <f t="shared" si="18"/>
        <v>21.425596127412895</v>
      </c>
      <c r="Z65" s="116">
        <f>IF(X$149,X65/X$149*100,0)</f>
        <v>35.804956136792697</v>
      </c>
      <c r="AA65" s="115">
        <f t="shared" si="19"/>
        <v>24100706</v>
      </c>
      <c r="AB65" s="115">
        <v>4789304</v>
      </c>
      <c r="AC65" s="243">
        <f t="shared" si="20"/>
        <v>19.872048561564959</v>
      </c>
      <c r="AD65" s="115">
        <v>246700</v>
      </c>
      <c r="AE65" s="243">
        <f t="shared" si="21"/>
        <v>1.0236214656948224</v>
      </c>
      <c r="AF65" s="115">
        <v>4665242</v>
      </c>
      <c r="AG65" s="243">
        <f t="shared" si="22"/>
        <v>19.357283558415258</v>
      </c>
      <c r="AH65" s="115">
        <v>381472</v>
      </c>
      <c r="AI65" s="114"/>
      <c r="AJ65" s="115">
        <v>33466</v>
      </c>
      <c r="AK65" s="115">
        <v>33466</v>
      </c>
      <c r="AL65" s="115">
        <v>33466</v>
      </c>
      <c r="AM65" s="115">
        <v>33466</v>
      </c>
      <c r="AN65" s="115">
        <v>33466</v>
      </c>
      <c r="AO65" s="115">
        <v>33466</v>
      </c>
    </row>
    <row r="66" spans="1:41" x14ac:dyDescent="0.25">
      <c r="A66" s="117">
        <v>13</v>
      </c>
      <c r="B66" s="117" t="s">
        <v>93</v>
      </c>
      <c r="C66" s="118">
        <v>5358094</v>
      </c>
      <c r="D66" s="119">
        <f t="shared" si="14"/>
        <v>355.85402138540212</v>
      </c>
      <c r="E66" s="169"/>
      <c r="F66" s="119">
        <f>IF(D$149,D66/D$149*100,0)</f>
        <v>144.16835402508212</v>
      </c>
      <c r="G66" s="118">
        <v>5358094</v>
      </c>
      <c r="H66" s="118">
        <v>2595046</v>
      </c>
      <c r="I66" s="119">
        <f t="shared" si="15"/>
        <v>172.34814372052867</v>
      </c>
      <c r="J66" s="169"/>
      <c r="K66" s="119">
        <f>IF(I$149,I66/I$149*100,0)</f>
        <v>64.277474892492876</v>
      </c>
      <c r="L66" s="118">
        <v>5337533</v>
      </c>
      <c r="M66" s="119">
        <f t="shared" si="16"/>
        <v>354.48847712027629</v>
      </c>
      <c r="N66" s="169"/>
      <c r="O66" s="119">
        <f>IF(M$149,M66/M$149*100,0)</f>
        <v>260.48315706047026</v>
      </c>
      <c r="P66" s="118">
        <v>0</v>
      </c>
      <c r="Q66" s="118">
        <v>5337533</v>
      </c>
      <c r="R66" s="118">
        <v>0</v>
      </c>
      <c r="S66" s="118">
        <v>184010</v>
      </c>
      <c r="T66" s="123">
        <f t="shared" si="17"/>
        <v>12.220893936375107</v>
      </c>
      <c r="U66" s="169"/>
      <c r="V66" s="123">
        <f>IF(T$149,T66/T$149*100,0)</f>
        <v>58.237458087457604</v>
      </c>
      <c r="W66" s="118">
        <v>634359</v>
      </c>
      <c r="X66" s="119">
        <f t="shared" si="18"/>
        <v>42.130504084478979</v>
      </c>
      <c r="Y66" s="169"/>
      <c r="Z66" s="119">
        <f>IF(X$149,X66/X$149*100,0)</f>
        <v>70.405548662224405</v>
      </c>
      <c r="AA66" s="118">
        <f t="shared" si="19"/>
        <v>14109042</v>
      </c>
      <c r="AB66" s="118">
        <v>4019373</v>
      </c>
      <c r="AC66" s="123">
        <f t="shared" si="20"/>
        <v>28.487922851175863</v>
      </c>
      <c r="AD66" s="118">
        <v>256854</v>
      </c>
      <c r="AE66" s="123">
        <f t="shared" si="21"/>
        <v>1.8204921354688719</v>
      </c>
      <c r="AF66" s="118">
        <v>0</v>
      </c>
      <c r="AG66" s="123">
        <f t="shared" si="22"/>
        <v>0</v>
      </c>
      <c r="AH66" s="118">
        <v>506916</v>
      </c>
      <c r="AI66" s="117"/>
      <c r="AJ66" s="118">
        <v>15057</v>
      </c>
      <c r="AK66" s="118">
        <v>15057</v>
      </c>
      <c r="AL66" s="118">
        <v>15057</v>
      </c>
      <c r="AM66" s="118">
        <v>15057</v>
      </c>
      <c r="AN66" s="118">
        <v>15057</v>
      </c>
      <c r="AO66" s="118">
        <v>15057</v>
      </c>
    </row>
    <row r="67" spans="1:41" x14ac:dyDescent="0.25">
      <c r="A67" s="114">
        <v>14</v>
      </c>
      <c r="B67" s="114" t="s">
        <v>94</v>
      </c>
      <c r="C67" s="115">
        <v>3562822</v>
      </c>
      <c r="D67" s="116">
        <f t="shared" si="14"/>
        <v>185.65066958470115</v>
      </c>
      <c r="F67" s="116">
        <f>IF(D$149,D67/D$149*100,0)</f>
        <v>75.213289296212224</v>
      </c>
      <c r="G67" s="115">
        <v>3562822</v>
      </c>
      <c r="H67" s="115">
        <v>2239535</v>
      </c>
      <c r="I67" s="116">
        <f t="shared" si="15"/>
        <v>116.69714970559116</v>
      </c>
      <c r="K67" s="116">
        <f>IF(I$149,I67/I$149*100,0)</f>
        <v>43.522360892902157</v>
      </c>
      <c r="L67" s="115">
        <v>4133150</v>
      </c>
      <c r="M67" s="116">
        <f t="shared" si="16"/>
        <v>215.36918347141889</v>
      </c>
      <c r="O67" s="116">
        <f>IF(M$149,M67/M$149*100,0)</f>
        <v>158.25632838591918</v>
      </c>
      <c r="P67" s="115">
        <v>0</v>
      </c>
      <c r="Q67" s="115">
        <v>3888392</v>
      </c>
      <c r="R67" s="115">
        <v>0</v>
      </c>
      <c r="S67" s="115">
        <v>132570</v>
      </c>
      <c r="T67" s="243">
        <f t="shared" si="17"/>
        <v>6.9079255901203691</v>
      </c>
      <c r="V67" s="243">
        <f>IF(T$149,T67/T$149*100,0)</f>
        <v>32.919034329270907</v>
      </c>
      <c r="W67" s="115">
        <v>1705198</v>
      </c>
      <c r="X67" s="116">
        <f t="shared" si="18"/>
        <v>88.854046167474337</v>
      </c>
      <c r="Z67" s="116">
        <f>IF(X$149,X67/X$149*100,0)</f>
        <v>148.48666084639405</v>
      </c>
      <c r="AA67" s="115">
        <f t="shared" si="19"/>
        <v>11773275</v>
      </c>
      <c r="AB67" s="115">
        <v>3876442</v>
      </c>
      <c r="AC67" s="243">
        <f t="shared" si="20"/>
        <v>32.925774688860997</v>
      </c>
      <c r="AD67" s="115">
        <v>291328</v>
      </c>
      <c r="AE67" s="243">
        <f t="shared" si="21"/>
        <v>2.474485646517218</v>
      </c>
      <c r="AF67" s="115">
        <v>824843</v>
      </c>
      <c r="AG67" s="243">
        <f t="shared" si="22"/>
        <v>7.0060624592562393</v>
      </c>
      <c r="AH67" s="115">
        <v>355044</v>
      </c>
      <c r="AI67" s="114"/>
      <c r="AJ67" s="115">
        <v>19191</v>
      </c>
      <c r="AK67" s="115">
        <v>19191</v>
      </c>
      <c r="AL67" s="115">
        <v>19191</v>
      </c>
      <c r="AM67" s="115">
        <v>19191</v>
      </c>
      <c r="AN67" s="115">
        <v>19191</v>
      </c>
      <c r="AO67" s="115">
        <v>19191</v>
      </c>
    </row>
    <row r="68" spans="1:41" x14ac:dyDescent="0.25">
      <c r="A68" s="117">
        <v>15</v>
      </c>
      <c r="B68" s="117" t="s">
        <v>95</v>
      </c>
      <c r="C68" s="118">
        <v>2267610</v>
      </c>
      <c r="D68" s="119">
        <f t="shared" si="14"/>
        <v>136.00491813111017</v>
      </c>
      <c r="E68" s="169"/>
      <c r="F68" s="119">
        <f>IF(D$149,D68/D$149*100,0)</f>
        <v>55.10013659517562</v>
      </c>
      <c r="G68" s="118">
        <v>2267610</v>
      </c>
      <c r="H68" s="118">
        <v>3009988</v>
      </c>
      <c r="I68" s="119">
        <f t="shared" si="15"/>
        <v>180.53067834222995</v>
      </c>
      <c r="J68" s="169"/>
      <c r="K68" s="119">
        <f>IF(I$149,I68/I$149*100,0)</f>
        <v>67.329162322072705</v>
      </c>
      <c r="L68" s="118">
        <v>1785504</v>
      </c>
      <c r="M68" s="119">
        <f t="shared" si="16"/>
        <v>107.08954597253044</v>
      </c>
      <c r="N68" s="169"/>
      <c r="O68" s="119">
        <f>IF(M$149,M68/M$149*100,0)</f>
        <v>78.69091613274766</v>
      </c>
      <c r="P68" s="118">
        <v>0</v>
      </c>
      <c r="Q68" s="118">
        <v>1785504</v>
      </c>
      <c r="R68" s="118">
        <v>0</v>
      </c>
      <c r="S68" s="118">
        <v>190830</v>
      </c>
      <c r="T68" s="123">
        <f t="shared" si="17"/>
        <v>11.445450728723085</v>
      </c>
      <c r="U68" s="169"/>
      <c r="V68" s="123">
        <f>IF(T$149,T68/T$149*100,0)</f>
        <v>54.542160383382011</v>
      </c>
      <c r="W68" s="118">
        <v>338543</v>
      </c>
      <c r="X68" s="119">
        <f t="shared" si="18"/>
        <v>20.304864151622382</v>
      </c>
      <c r="Y68" s="169"/>
      <c r="Z68" s="119">
        <f>IF(X$149,X68/X$149*100,0)</f>
        <v>33.932067326808131</v>
      </c>
      <c r="AA68" s="118">
        <f t="shared" si="19"/>
        <v>7592475</v>
      </c>
      <c r="AB68" s="118">
        <v>1754327</v>
      </c>
      <c r="AC68" s="123">
        <f t="shared" si="20"/>
        <v>23.106128107106048</v>
      </c>
      <c r="AD68" s="118">
        <v>32830</v>
      </c>
      <c r="AE68" s="123">
        <f t="shared" si="21"/>
        <v>0.43240181890621965</v>
      </c>
      <c r="AF68" s="118">
        <v>141269</v>
      </c>
      <c r="AG68" s="123">
        <f t="shared" si="22"/>
        <v>1.8606449148663644</v>
      </c>
      <c r="AH68" s="118">
        <v>1104691</v>
      </c>
      <c r="AI68" s="117"/>
      <c r="AJ68" s="118">
        <v>16673</v>
      </c>
      <c r="AK68" s="118">
        <v>16673</v>
      </c>
      <c r="AL68" s="118">
        <v>16673</v>
      </c>
      <c r="AM68" s="118">
        <v>16673</v>
      </c>
      <c r="AN68" s="118">
        <v>16673</v>
      </c>
      <c r="AO68" s="118">
        <v>16673</v>
      </c>
    </row>
    <row r="69" spans="1:41" x14ac:dyDescent="0.25">
      <c r="A69" s="114">
        <v>16</v>
      </c>
      <c r="B69" s="114" t="s">
        <v>96</v>
      </c>
      <c r="C69" s="115">
        <v>7920115</v>
      </c>
      <c r="D69" s="116">
        <f t="shared" si="14"/>
        <v>141.35994502748625</v>
      </c>
      <c r="F69" s="116">
        <f>IF(D$149,D69/D$149*100,0)</f>
        <v>57.26963691557372</v>
      </c>
      <c r="G69" s="115">
        <v>7920115</v>
      </c>
      <c r="H69" s="115">
        <v>7863485</v>
      </c>
      <c r="I69" s="116">
        <f t="shared" si="15"/>
        <v>140.34920039980011</v>
      </c>
      <c r="K69" s="116">
        <f>IF(I$149,I69/I$149*100,0)</f>
        <v>52.343425407053346</v>
      </c>
      <c r="L69" s="115">
        <v>9446570</v>
      </c>
      <c r="M69" s="116">
        <f t="shared" si="16"/>
        <v>168.60444777611195</v>
      </c>
      <c r="O69" s="116">
        <f>IF(M$149,M69/M$149*100,0)</f>
        <v>123.89293781263713</v>
      </c>
      <c r="P69" s="115">
        <v>0</v>
      </c>
      <c r="Q69" s="115">
        <v>9068176</v>
      </c>
      <c r="R69" s="115">
        <v>4428</v>
      </c>
      <c r="S69" s="115">
        <v>395952</v>
      </c>
      <c r="T69" s="243">
        <f t="shared" si="17"/>
        <v>7.0670379096166203</v>
      </c>
      <c r="V69" s="243">
        <f>IF(T$149,T69/T$149*100,0)</f>
        <v>33.677268308397451</v>
      </c>
      <c r="W69" s="115">
        <v>799386</v>
      </c>
      <c r="X69" s="116">
        <f t="shared" si="18"/>
        <v>14.267616191904049</v>
      </c>
      <c r="Z69" s="116">
        <f>IF(X$149,X69/X$149*100,0)</f>
        <v>23.843041233943122</v>
      </c>
      <c r="AA69" s="115">
        <f t="shared" si="19"/>
        <v>26425508</v>
      </c>
      <c r="AB69" s="115">
        <v>7927603</v>
      </c>
      <c r="AC69" s="243">
        <f t="shared" si="20"/>
        <v>29.999813059412141</v>
      </c>
      <c r="AD69" s="115">
        <v>625354</v>
      </c>
      <c r="AE69" s="243">
        <f t="shared" si="21"/>
        <v>2.3664786311771184</v>
      </c>
      <c r="AF69" s="115">
        <v>3626</v>
      </c>
      <c r="AG69" s="243">
        <f t="shared" si="22"/>
        <v>1.3721590517767909E-2</v>
      </c>
      <c r="AH69" s="115">
        <v>2476452</v>
      </c>
      <c r="AI69" s="114"/>
      <c r="AJ69" s="115">
        <v>56028</v>
      </c>
      <c r="AK69" s="115">
        <v>56028</v>
      </c>
      <c r="AL69" s="115">
        <v>56028</v>
      </c>
      <c r="AM69" s="115">
        <v>56028</v>
      </c>
      <c r="AN69" s="115">
        <v>56028</v>
      </c>
      <c r="AO69" s="115">
        <v>56028</v>
      </c>
    </row>
    <row r="70" spans="1:41" x14ac:dyDescent="0.25">
      <c r="A70" s="117">
        <v>17</v>
      </c>
      <c r="B70" s="117" t="s">
        <v>97</v>
      </c>
      <c r="C70" s="118">
        <v>8569595</v>
      </c>
      <c r="D70" s="119">
        <f t="shared" si="14"/>
        <v>259.18987992620151</v>
      </c>
      <c r="E70" s="169"/>
      <c r="F70" s="119">
        <f>IF(D$149,D70/D$149*100,0)</f>
        <v>105.00648053222201</v>
      </c>
      <c r="G70" s="118">
        <v>8569595</v>
      </c>
      <c r="H70" s="118">
        <v>9276882</v>
      </c>
      <c r="I70" s="119">
        <f t="shared" si="15"/>
        <v>280.5819798566373</v>
      </c>
      <c r="J70" s="169"/>
      <c r="K70" s="119">
        <f>IF(I$149,I70/I$149*100,0)</f>
        <v>104.64343146489459</v>
      </c>
      <c r="L70" s="118">
        <v>5030855</v>
      </c>
      <c r="M70" s="119">
        <f t="shared" si="16"/>
        <v>152.15966488219459</v>
      </c>
      <c r="N70" s="169"/>
      <c r="O70" s="119">
        <f>IF(M$149,M70/M$149*100,0)</f>
        <v>111.80907827457882</v>
      </c>
      <c r="P70" s="118">
        <v>0</v>
      </c>
      <c r="Q70" s="118">
        <v>5030855</v>
      </c>
      <c r="R70" s="118">
        <v>0</v>
      </c>
      <c r="S70" s="118">
        <v>539346</v>
      </c>
      <c r="T70" s="123">
        <f t="shared" si="17"/>
        <v>16.312675800744035</v>
      </c>
      <c r="U70" s="169"/>
      <c r="V70" s="123">
        <f>IF(T$149,T70/T$149*100,0)</f>
        <v>77.736438773308009</v>
      </c>
      <c r="W70" s="118">
        <v>761927</v>
      </c>
      <c r="X70" s="119">
        <f t="shared" si="18"/>
        <v>23.044702537579774</v>
      </c>
      <c r="Y70" s="169"/>
      <c r="Z70" s="119">
        <f>IF(X$149,X70/X$149*100,0)</f>
        <v>38.51069340786227</v>
      </c>
      <c r="AA70" s="118">
        <f t="shared" si="19"/>
        <v>24178605</v>
      </c>
      <c r="AB70" s="118">
        <v>3440164</v>
      </c>
      <c r="AC70" s="123">
        <f t="shared" si="20"/>
        <v>14.228132681765555</v>
      </c>
      <c r="AD70" s="118">
        <v>360967</v>
      </c>
      <c r="AE70" s="123">
        <f t="shared" si="21"/>
        <v>1.4929190497135794</v>
      </c>
      <c r="AF70" s="118">
        <v>0</v>
      </c>
      <c r="AG70" s="123">
        <f t="shared" si="22"/>
        <v>0</v>
      </c>
      <c r="AH70" s="118">
        <v>1386997</v>
      </c>
      <c r="AI70" s="117"/>
      <c r="AJ70" s="118">
        <v>33063</v>
      </c>
      <c r="AK70" s="118">
        <v>33063</v>
      </c>
      <c r="AL70" s="118">
        <v>33063</v>
      </c>
      <c r="AM70" s="118">
        <v>33063</v>
      </c>
      <c r="AN70" s="118">
        <v>33063</v>
      </c>
      <c r="AO70" s="118">
        <v>33063</v>
      </c>
    </row>
    <row r="71" spans="1:41" x14ac:dyDescent="0.25">
      <c r="A71" s="114">
        <v>18</v>
      </c>
      <c r="B71" s="114" t="s">
        <v>98</v>
      </c>
      <c r="C71" s="115">
        <v>4380055</v>
      </c>
      <c r="D71" s="116">
        <f t="shared" si="14"/>
        <v>151.83218940654464</v>
      </c>
      <c r="F71" s="116">
        <f>IF(D$149,D71/D$149*100,0)</f>
        <v>61.512293017082655</v>
      </c>
      <c r="G71" s="115">
        <v>4380055</v>
      </c>
      <c r="H71" s="115">
        <v>5184830</v>
      </c>
      <c r="I71" s="116">
        <f t="shared" si="15"/>
        <v>179.72927066001108</v>
      </c>
      <c r="K71" s="116">
        <f>IF(I$149,I71/I$149*100,0)</f>
        <v>67.030276235686983</v>
      </c>
      <c r="L71" s="115">
        <v>4484006</v>
      </c>
      <c r="M71" s="116">
        <f t="shared" si="16"/>
        <v>155.4355934553522</v>
      </c>
      <c r="O71" s="116">
        <f>IF(M$149,M71/M$149*100,0)</f>
        <v>114.21627701901409</v>
      </c>
      <c r="P71" s="115">
        <v>0</v>
      </c>
      <c r="Q71" s="115">
        <v>4484006</v>
      </c>
      <c r="R71" s="115">
        <v>0</v>
      </c>
      <c r="S71" s="115">
        <v>205079</v>
      </c>
      <c r="T71" s="243">
        <f t="shared" si="17"/>
        <v>7.1089503605102609</v>
      </c>
      <c r="V71" s="243">
        <f>IF(T$149,T71/T$149*100,0)</f>
        <v>33.876997936603765</v>
      </c>
      <c r="W71" s="115">
        <v>741508</v>
      </c>
      <c r="X71" s="116">
        <f t="shared" si="18"/>
        <v>25.703965612867442</v>
      </c>
      <c r="Z71" s="116">
        <f>IF(X$149,X71/X$149*100,0)</f>
        <v>42.954667671198884</v>
      </c>
      <c r="AA71" s="115">
        <f t="shared" si="19"/>
        <v>14995478</v>
      </c>
      <c r="AB71" s="115">
        <v>4652515</v>
      </c>
      <c r="AC71" s="243">
        <f t="shared" si="20"/>
        <v>31.02612000764497</v>
      </c>
      <c r="AD71" s="115">
        <v>530054</v>
      </c>
      <c r="AE71" s="243">
        <f t="shared" si="21"/>
        <v>3.5347589453300521</v>
      </c>
      <c r="AF71" s="115">
        <v>0</v>
      </c>
      <c r="AG71" s="243">
        <f t="shared" si="22"/>
        <v>0</v>
      </c>
      <c r="AH71" s="115">
        <v>1271099</v>
      </c>
      <c r="AI71" s="114"/>
      <c r="AJ71" s="115">
        <v>28848</v>
      </c>
      <c r="AK71" s="115">
        <v>28848</v>
      </c>
      <c r="AL71" s="115">
        <v>28848</v>
      </c>
      <c r="AM71" s="115">
        <v>28848</v>
      </c>
      <c r="AN71" s="115">
        <v>28848</v>
      </c>
      <c r="AO71" s="115">
        <v>28848</v>
      </c>
    </row>
    <row r="72" spans="1:41" x14ac:dyDescent="0.25">
      <c r="A72" s="117">
        <v>19</v>
      </c>
      <c r="B72" s="117" t="s">
        <v>99</v>
      </c>
      <c r="C72" s="118">
        <v>2026813</v>
      </c>
      <c r="D72" s="119">
        <f t="shared" si="14"/>
        <v>315.31004978220284</v>
      </c>
      <c r="E72" s="169"/>
      <c r="F72" s="119">
        <f>IF(D$149,D72/D$149*100,0)</f>
        <v>127.74263645438646</v>
      </c>
      <c r="G72" s="118">
        <v>2026813</v>
      </c>
      <c r="H72" s="118">
        <v>2305422</v>
      </c>
      <c r="I72" s="119">
        <f t="shared" si="15"/>
        <v>358.65308027380212</v>
      </c>
      <c r="J72" s="169"/>
      <c r="K72" s="119">
        <f>IF(I$149,I72/I$149*100,0)</f>
        <v>133.7601546773644</v>
      </c>
      <c r="L72" s="118">
        <v>567148</v>
      </c>
      <c r="M72" s="119">
        <f t="shared" si="16"/>
        <v>88.230864965774742</v>
      </c>
      <c r="N72" s="169"/>
      <c r="O72" s="119">
        <f>IF(M$149,M72/M$149*100,0)</f>
        <v>64.833290049829003</v>
      </c>
      <c r="P72" s="118">
        <v>0</v>
      </c>
      <c r="Q72" s="118">
        <v>567148</v>
      </c>
      <c r="R72" s="118">
        <v>0</v>
      </c>
      <c r="S72" s="118">
        <v>168982</v>
      </c>
      <c r="T72" s="123">
        <f t="shared" si="17"/>
        <v>26.288425637834475</v>
      </c>
      <c r="U72" s="169"/>
      <c r="V72" s="123">
        <f>IF(T$149,T72/T$149*100,0)</f>
        <v>125.27488531029174</v>
      </c>
      <c r="W72" s="118">
        <v>331452</v>
      </c>
      <c r="X72" s="119">
        <f t="shared" si="18"/>
        <v>51.563783447417549</v>
      </c>
      <c r="Y72" s="169"/>
      <c r="Z72" s="119">
        <f>IF(X$149,X72/X$149*100,0)</f>
        <v>86.169784663293427</v>
      </c>
      <c r="AA72" s="118">
        <f t="shared" si="19"/>
        <v>5399817</v>
      </c>
      <c r="AB72" s="118">
        <v>854889</v>
      </c>
      <c r="AC72" s="123">
        <f t="shared" si="20"/>
        <v>15.831814300373512</v>
      </c>
      <c r="AD72" s="118">
        <v>85990</v>
      </c>
      <c r="AE72" s="123">
        <f t="shared" si="21"/>
        <v>1.5924613741539762</v>
      </c>
      <c r="AF72" s="118">
        <v>0</v>
      </c>
      <c r="AG72" s="123">
        <f t="shared" si="22"/>
        <v>0</v>
      </c>
      <c r="AH72" s="118">
        <v>191971</v>
      </c>
      <c r="AI72" s="117"/>
      <c r="AJ72" s="118">
        <v>6428</v>
      </c>
      <c r="AK72" s="118">
        <v>6428</v>
      </c>
      <c r="AL72" s="118">
        <v>6428</v>
      </c>
      <c r="AM72" s="118">
        <v>6428</v>
      </c>
      <c r="AN72" s="118">
        <v>6428</v>
      </c>
      <c r="AO72" s="118">
        <v>6428</v>
      </c>
    </row>
    <row r="73" spans="1:41" x14ac:dyDescent="0.25">
      <c r="A73" s="114">
        <v>20</v>
      </c>
      <c r="B73" s="114" t="s">
        <v>100</v>
      </c>
      <c r="C73" s="115">
        <v>2794156</v>
      </c>
      <c r="D73" s="116">
        <f t="shared" si="14"/>
        <v>244.0737246680643</v>
      </c>
      <c r="F73" s="116">
        <f>IF(D$149,D73/D$149*100,0)</f>
        <v>98.882420969064782</v>
      </c>
      <c r="G73" s="115">
        <v>2794156</v>
      </c>
      <c r="H73" s="115">
        <v>1860727</v>
      </c>
      <c r="I73" s="116">
        <f t="shared" si="15"/>
        <v>162.53729909154438</v>
      </c>
      <c r="K73" s="116">
        <f>IF(I$149,I73/I$149*100,0)</f>
        <v>60.618507028375554</v>
      </c>
      <c r="L73" s="115">
        <v>1941750</v>
      </c>
      <c r="M73" s="116">
        <f t="shared" si="16"/>
        <v>169.61477987421384</v>
      </c>
      <c r="O73" s="116">
        <f>IF(M$149,M73/M$149*100,0)</f>
        <v>124.63534415749503</v>
      </c>
      <c r="P73" s="115">
        <v>1941750</v>
      </c>
      <c r="Q73" s="115">
        <v>0</v>
      </c>
      <c r="R73" s="115">
        <v>0</v>
      </c>
      <c r="S73" s="115">
        <v>92292</v>
      </c>
      <c r="T73" s="243">
        <f t="shared" si="17"/>
        <v>8.0618448637316558</v>
      </c>
      <c r="V73" s="243">
        <f>IF(T$149,T73/T$149*100,0)</f>
        <v>38.417922191575663</v>
      </c>
      <c r="W73" s="115">
        <v>23343</v>
      </c>
      <c r="X73" s="116">
        <f t="shared" si="18"/>
        <v>2.0390461215932913</v>
      </c>
      <c r="Z73" s="116">
        <f>IF(X$149,X73/X$149*100,0)</f>
        <v>3.4075111147612511</v>
      </c>
      <c r="AA73" s="115">
        <f t="shared" si="19"/>
        <v>6712268</v>
      </c>
      <c r="AB73" s="115">
        <v>2254067</v>
      </c>
      <c r="AC73" s="243">
        <f t="shared" si="20"/>
        <v>33.58130217684991</v>
      </c>
      <c r="AD73" s="115">
        <v>234633</v>
      </c>
      <c r="AE73" s="243">
        <f t="shared" si="21"/>
        <v>3.4955845028833767</v>
      </c>
      <c r="AF73" s="115">
        <v>0</v>
      </c>
      <c r="AG73" s="243">
        <f t="shared" si="22"/>
        <v>0</v>
      </c>
      <c r="AH73" s="115">
        <v>248940</v>
      </c>
      <c r="AI73" s="114"/>
      <c r="AJ73" s="115">
        <v>11448</v>
      </c>
      <c r="AK73" s="115">
        <v>11448</v>
      </c>
      <c r="AL73" s="115">
        <v>11448</v>
      </c>
      <c r="AM73" s="115">
        <v>11448</v>
      </c>
      <c r="AN73" s="115">
        <v>11448</v>
      </c>
      <c r="AO73" s="115">
        <v>11448</v>
      </c>
    </row>
    <row r="74" spans="1:41" x14ac:dyDescent="0.25">
      <c r="A74" s="117">
        <v>21</v>
      </c>
      <c r="B74" s="117" t="s">
        <v>101</v>
      </c>
      <c r="C74" s="118">
        <v>100560400</v>
      </c>
      <c r="D74" s="119">
        <f t="shared" si="14"/>
        <v>259.37483073383493</v>
      </c>
      <c r="E74" s="169"/>
      <c r="F74" s="119">
        <f>IF(D$149,D74/D$149*100,0)</f>
        <v>105.08141028405764</v>
      </c>
      <c r="G74" s="118">
        <v>0</v>
      </c>
      <c r="H74" s="118">
        <v>103230556</v>
      </c>
      <c r="I74" s="119">
        <f t="shared" si="15"/>
        <v>266.26194793437247</v>
      </c>
      <c r="J74" s="169"/>
      <c r="K74" s="119">
        <f>IF(I$149,I74/I$149*100,0)</f>
        <v>99.302756059445258</v>
      </c>
      <c r="L74" s="118">
        <v>61887917</v>
      </c>
      <c r="M74" s="119">
        <f t="shared" si="16"/>
        <v>159.62712952956258</v>
      </c>
      <c r="N74" s="169"/>
      <c r="O74" s="119">
        <f>IF(M$149,M74/M$149*100,0)</f>
        <v>117.29627713188859</v>
      </c>
      <c r="P74" s="118">
        <v>36673363</v>
      </c>
      <c r="Q74" s="118">
        <v>17426235</v>
      </c>
      <c r="R74" s="118">
        <v>150226</v>
      </c>
      <c r="S74" s="118">
        <v>7585629</v>
      </c>
      <c r="T74" s="123">
        <f t="shared" si="17"/>
        <v>19.565566941705377</v>
      </c>
      <c r="U74" s="169"/>
      <c r="V74" s="123">
        <f>IF(T$149,T74/T$149*100,0)</f>
        <v>93.23776891094515</v>
      </c>
      <c r="W74" s="118">
        <v>9473181</v>
      </c>
      <c r="X74" s="119">
        <f t="shared" si="18"/>
        <v>24.434118384433447</v>
      </c>
      <c r="Y74" s="169"/>
      <c r="Z74" s="119">
        <f>IF(X$149,X74/X$149*100,0)</f>
        <v>40.832587891288597</v>
      </c>
      <c r="AA74" s="118">
        <f t="shared" si="19"/>
        <v>282737683</v>
      </c>
      <c r="AB74" s="118">
        <v>32976086</v>
      </c>
      <c r="AC74" s="123">
        <f t="shared" si="20"/>
        <v>11.663137948258564</v>
      </c>
      <c r="AD74" s="118">
        <v>1135660</v>
      </c>
      <c r="AE74" s="123">
        <f t="shared" si="21"/>
        <v>0.40166559616321107</v>
      </c>
      <c r="AF74" s="118">
        <v>1949410</v>
      </c>
      <c r="AG74" s="123">
        <f t="shared" si="22"/>
        <v>0.68947654211341902</v>
      </c>
      <c r="AH74" s="118">
        <v>15400797</v>
      </c>
      <c r="AI74" s="117"/>
      <c r="AJ74" s="118">
        <v>387703</v>
      </c>
      <c r="AK74" s="118">
        <v>387703</v>
      </c>
      <c r="AL74" s="118">
        <v>387703</v>
      </c>
      <c r="AM74" s="118">
        <v>387703</v>
      </c>
      <c r="AN74" s="118">
        <v>387703</v>
      </c>
      <c r="AO74" s="118">
        <v>387703</v>
      </c>
    </row>
    <row r="75" spans="1:41" x14ac:dyDescent="0.25">
      <c r="A75" s="114">
        <v>22</v>
      </c>
      <c r="B75" s="114" t="s">
        <v>102</v>
      </c>
      <c r="C75" s="115">
        <v>4035037</v>
      </c>
      <c r="D75" s="116">
        <f t="shared" si="14"/>
        <v>261.30274575832146</v>
      </c>
      <c r="F75" s="116">
        <f>IF(D$149,D75/D$149*100,0)</f>
        <v>105.86247307688028</v>
      </c>
      <c r="G75" s="115">
        <v>4035037</v>
      </c>
      <c r="H75" s="115">
        <v>3246629</v>
      </c>
      <c r="I75" s="116">
        <f t="shared" si="15"/>
        <v>210.24666493977463</v>
      </c>
      <c r="K75" s="116">
        <f>IF(I$149,I75/I$149*100,0)</f>
        <v>78.411779988826396</v>
      </c>
      <c r="L75" s="115">
        <v>903337</v>
      </c>
      <c r="M75" s="116">
        <f t="shared" si="16"/>
        <v>58.498704830980444</v>
      </c>
      <c r="O75" s="116">
        <f>IF(M$149,M75/M$149*100,0)</f>
        <v>42.985677396651205</v>
      </c>
      <c r="P75" s="115">
        <v>0</v>
      </c>
      <c r="Q75" s="115">
        <v>903337</v>
      </c>
      <c r="R75" s="115">
        <v>0</v>
      </c>
      <c r="S75" s="115">
        <v>263448</v>
      </c>
      <c r="T75" s="243">
        <f t="shared" si="17"/>
        <v>17.060484393213315</v>
      </c>
      <c r="V75" s="243">
        <f>IF(T$149,T75/T$149*100,0)</f>
        <v>81.300046459300916</v>
      </c>
      <c r="W75" s="115">
        <v>254350</v>
      </c>
      <c r="X75" s="116">
        <f t="shared" si="18"/>
        <v>16.471312006216813</v>
      </c>
      <c r="Z75" s="116">
        <f>IF(X$149,X75/X$149*100,0)</f>
        <v>27.525703387242544</v>
      </c>
      <c r="AA75" s="115">
        <f t="shared" si="19"/>
        <v>8702801</v>
      </c>
      <c r="AB75" s="115">
        <v>1380679</v>
      </c>
      <c r="AC75" s="243">
        <f t="shared" si="20"/>
        <v>15.864765838033065</v>
      </c>
      <c r="AD75" s="115">
        <v>153264</v>
      </c>
      <c r="AE75" s="243">
        <f t="shared" si="21"/>
        <v>1.7610881829884424</v>
      </c>
      <c r="AF75" s="115">
        <v>1522</v>
      </c>
      <c r="AG75" s="243">
        <f t="shared" si="22"/>
        <v>1.7488622341243928E-2</v>
      </c>
      <c r="AH75" s="115">
        <v>733410</v>
      </c>
      <c r="AI75" s="114"/>
      <c r="AJ75" s="115">
        <v>15442</v>
      </c>
      <c r="AK75" s="115">
        <v>15442</v>
      </c>
      <c r="AL75" s="115">
        <v>15442</v>
      </c>
      <c r="AM75" s="115">
        <v>15442</v>
      </c>
      <c r="AN75" s="115">
        <v>15442</v>
      </c>
      <c r="AO75" s="115">
        <v>15442</v>
      </c>
    </row>
    <row r="76" spans="1:41" x14ac:dyDescent="0.25">
      <c r="A76" s="117">
        <v>23</v>
      </c>
      <c r="B76" s="117" t="s">
        <v>103</v>
      </c>
      <c r="C76" s="118">
        <v>1061303</v>
      </c>
      <c r="D76" s="119">
        <f t="shared" si="14"/>
        <v>218.6</v>
      </c>
      <c r="E76" s="169"/>
      <c r="F76" s="119">
        <f>IF(D$149,D76/D$149*100,0)</f>
        <v>88.56216396596767</v>
      </c>
      <c r="G76" s="118">
        <v>1061303</v>
      </c>
      <c r="H76" s="118">
        <v>882940</v>
      </c>
      <c r="I76" s="119">
        <f t="shared" si="15"/>
        <v>181.86199794026777</v>
      </c>
      <c r="J76" s="169"/>
      <c r="K76" s="119">
        <f>IF(I$149,I76/I$149*100,0)</f>
        <v>67.825679779060948</v>
      </c>
      <c r="L76" s="118">
        <v>24185</v>
      </c>
      <c r="M76" s="119">
        <f t="shared" si="16"/>
        <v>4.9814624098867144</v>
      </c>
      <c r="N76" s="169"/>
      <c r="O76" s="119">
        <f>IF(M$149,M76/M$149*100,0)</f>
        <v>3.6604491797488934</v>
      </c>
      <c r="P76" s="118">
        <v>0</v>
      </c>
      <c r="Q76" s="118">
        <v>24185</v>
      </c>
      <c r="R76" s="118">
        <v>0</v>
      </c>
      <c r="S76" s="118">
        <v>98377</v>
      </c>
      <c r="T76" s="123">
        <f t="shared" si="17"/>
        <v>20.263027806385171</v>
      </c>
      <c r="U76" s="169"/>
      <c r="V76" s="123">
        <f>IF(T$149,T76/T$149*100,0)</f>
        <v>96.561449493224998</v>
      </c>
      <c r="W76" s="118">
        <v>7177</v>
      </c>
      <c r="X76" s="119">
        <f t="shared" si="18"/>
        <v>1.4782698249227599</v>
      </c>
      <c r="Y76" s="169"/>
      <c r="Z76" s="119">
        <f>IF(X$149,X76/X$149*100,0)</f>
        <v>2.470381030471462</v>
      </c>
      <c r="AA76" s="118">
        <f t="shared" si="19"/>
        <v>2073982</v>
      </c>
      <c r="AB76" s="118">
        <v>594931</v>
      </c>
      <c r="AC76" s="123">
        <f t="shared" si="20"/>
        <v>28.685446643220626</v>
      </c>
      <c r="AD76" s="118">
        <v>176352</v>
      </c>
      <c r="AE76" s="123">
        <f t="shared" si="21"/>
        <v>8.5030631895551636</v>
      </c>
      <c r="AF76" s="118">
        <v>27675</v>
      </c>
      <c r="AG76" s="123">
        <f t="shared" si="22"/>
        <v>1.3343895945094992</v>
      </c>
      <c r="AH76" s="118">
        <v>245489</v>
      </c>
      <c r="AI76" s="117"/>
      <c r="AJ76" s="118">
        <v>4855</v>
      </c>
      <c r="AK76" s="118">
        <v>4855</v>
      </c>
      <c r="AL76" s="118">
        <v>4855</v>
      </c>
      <c r="AM76" s="118">
        <v>4855</v>
      </c>
      <c r="AN76" s="118">
        <v>4855</v>
      </c>
      <c r="AO76" s="118">
        <v>4855</v>
      </c>
    </row>
    <row r="77" spans="1:41" x14ac:dyDescent="0.25">
      <c r="A77" s="114">
        <v>24</v>
      </c>
      <c r="B77" s="114" t="s">
        <v>104</v>
      </c>
      <c r="C77" s="115">
        <v>12139705</v>
      </c>
      <c r="D77" s="116">
        <f t="shared" si="14"/>
        <v>221.40221772355054</v>
      </c>
      <c r="F77" s="116">
        <f>IF(D$149,D77/D$149*100,0)</f>
        <v>89.697435994793949</v>
      </c>
      <c r="G77" s="115">
        <v>12139705</v>
      </c>
      <c r="H77" s="115">
        <v>1966009</v>
      </c>
      <c r="I77" s="116">
        <f t="shared" si="15"/>
        <v>35.855793255640059</v>
      </c>
      <c r="K77" s="116">
        <f>IF(I$149,I77/I$149*100,0)</f>
        <v>13.372466920659384</v>
      </c>
      <c r="L77" s="115">
        <v>7752414</v>
      </c>
      <c r="M77" s="116">
        <f t="shared" si="16"/>
        <v>141.38742682059419</v>
      </c>
      <c r="O77" s="116">
        <f>IF(M$149,M77/M$149*100,0)</f>
        <v>103.89348507480163</v>
      </c>
      <c r="P77" s="115">
        <v>7064289</v>
      </c>
      <c r="Q77" s="115">
        <v>292833</v>
      </c>
      <c r="R77" s="115">
        <v>395292</v>
      </c>
      <c r="S77" s="115">
        <v>896919</v>
      </c>
      <c r="T77" s="243">
        <f t="shared" si="17"/>
        <v>16.357881490397769</v>
      </c>
      <c r="V77" s="243">
        <f>IF(T$149,T77/T$149*100,0)</f>
        <v>77.951862004229596</v>
      </c>
      <c r="W77" s="115">
        <v>5090729</v>
      </c>
      <c r="X77" s="116">
        <f t="shared" si="18"/>
        <v>92.843993361419635</v>
      </c>
      <c r="Z77" s="116">
        <f>IF(X$149,X77/X$149*100,0)</f>
        <v>155.15438124109281</v>
      </c>
      <c r="AA77" s="115">
        <f t="shared" si="19"/>
        <v>27845776</v>
      </c>
      <c r="AB77" s="115">
        <v>5510943</v>
      </c>
      <c r="AC77" s="243">
        <f t="shared" si="20"/>
        <v>19.790947826341775</v>
      </c>
      <c r="AD77" s="115">
        <v>477415</v>
      </c>
      <c r="AE77" s="243">
        <f t="shared" si="21"/>
        <v>1.7144970210203516</v>
      </c>
      <c r="AF77" s="115">
        <v>0</v>
      </c>
      <c r="AG77" s="243">
        <f t="shared" si="22"/>
        <v>0</v>
      </c>
      <c r="AH77" s="115">
        <v>757216</v>
      </c>
      <c r="AI77" s="114"/>
      <c r="AJ77" s="115">
        <v>54831</v>
      </c>
      <c r="AK77" s="115">
        <v>54831</v>
      </c>
      <c r="AL77" s="115">
        <v>54831</v>
      </c>
      <c r="AM77" s="115">
        <v>54831</v>
      </c>
      <c r="AN77" s="115">
        <v>54831</v>
      </c>
      <c r="AO77" s="115">
        <v>54831</v>
      </c>
    </row>
    <row r="78" spans="1:41" x14ac:dyDescent="0.25">
      <c r="A78" s="117">
        <v>25</v>
      </c>
      <c r="B78" s="117" t="s">
        <v>105</v>
      </c>
      <c r="C78" s="118">
        <v>2007146</v>
      </c>
      <c r="D78" s="119">
        <f t="shared" si="14"/>
        <v>203.99898363654842</v>
      </c>
      <c r="E78" s="169"/>
      <c r="F78" s="119">
        <f>IF(D$149,D78/D$149*100,0)</f>
        <v>82.646804381110513</v>
      </c>
      <c r="G78" s="118">
        <v>2007146</v>
      </c>
      <c r="H78" s="118">
        <v>1790725</v>
      </c>
      <c r="I78" s="119">
        <f t="shared" si="15"/>
        <v>182.00274418131923</v>
      </c>
      <c r="J78" s="169"/>
      <c r="K78" s="119">
        <f>IF(I$149,I78/I$149*100,0)</f>
        <v>67.878171281319695</v>
      </c>
      <c r="L78" s="118">
        <v>1441772</v>
      </c>
      <c r="M78" s="119">
        <f t="shared" si="16"/>
        <v>146.5364366297388</v>
      </c>
      <c r="N78" s="169"/>
      <c r="O78" s="119">
        <f>IF(M$149,M78/M$149*100,0)</f>
        <v>107.67705045813069</v>
      </c>
      <c r="P78" s="118">
        <v>0</v>
      </c>
      <c r="Q78" s="118">
        <v>1441772</v>
      </c>
      <c r="R78" s="118">
        <v>0</v>
      </c>
      <c r="S78" s="118">
        <v>162415</v>
      </c>
      <c r="T78" s="123">
        <f t="shared" si="17"/>
        <v>16.507266998678727</v>
      </c>
      <c r="U78" s="169"/>
      <c r="V78" s="123">
        <f>IF(T$149,T78/T$149*100,0)</f>
        <v>78.663743829133679</v>
      </c>
      <c r="W78" s="118">
        <v>301645</v>
      </c>
      <c r="X78" s="119">
        <f t="shared" si="18"/>
        <v>30.658095334891758</v>
      </c>
      <c r="Y78" s="169"/>
      <c r="Z78" s="119">
        <f>IF(X$149,X78/X$149*100,0)</f>
        <v>51.233662399663416</v>
      </c>
      <c r="AA78" s="118">
        <f t="shared" si="19"/>
        <v>5703703</v>
      </c>
      <c r="AB78" s="118">
        <v>1573099</v>
      </c>
      <c r="AC78" s="123">
        <f t="shared" si="20"/>
        <v>27.580310545622726</v>
      </c>
      <c r="AD78" s="118">
        <v>651837</v>
      </c>
      <c r="AE78" s="123">
        <f t="shared" si="21"/>
        <v>11.42831244894764</v>
      </c>
      <c r="AF78" s="118">
        <v>4895</v>
      </c>
      <c r="AG78" s="123">
        <f t="shared" si="22"/>
        <v>8.5821439159787946E-2</v>
      </c>
      <c r="AH78" s="118">
        <v>481050</v>
      </c>
      <c r="AI78" s="117"/>
      <c r="AJ78" s="118">
        <v>9839</v>
      </c>
      <c r="AK78" s="118">
        <v>9839</v>
      </c>
      <c r="AL78" s="118">
        <v>9839</v>
      </c>
      <c r="AM78" s="118">
        <v>9839</v>
      </c>
      <c r="AN78" s="118">
        <v>9839</v>
      </c>
      <c r="AO78" s="118">
        <v>9839</v>
      </c>
    </row>
    <row r="79" spans="1:41" x14ac:dyDescent="0.25">
      <c r="A79" s="114">
        <v>26</v>
      </c>
      <c r="B79" s="114" t="s">
        <v>106</v>
      </c>
      <c r="C79" s="115">
        <v>2687083</v>
      </c>
      <c r="D79" s="116">
        <f t="shared" si="14"/>
        <v>197.53605822245092</v>
      </c>
      <c r="F79" s="116">
        <f>IF(D$149,D79/D$149*100,0)</f>
        <v>80.028457353557343</v>
      </c>
      <c r="G79" s="115">
        <v>2687083</v>
      </c>
      <c r="H79" s="115">
        <v>587798</v>
      </c>
      <c r="I79" s="116">
        <f t="shared" si="15"/>
        <v>43.210909358229799</v>
      </c>
      <c r="K79" s="116">
        <f>IF(I$149,I79/I$149*100,0)</f>
        <v>16.115567486814598</v>
      </c>
      <c r="L79" s="115">
        <v>2562924</v>
      </c>
      <c r="M79" s="116">
        <f t="shared" si="16"/>
        <v>188.40873336763948</v>
      </c>
      <c r="O79" s="116">
        <f>IF(M$149,M79/M$149*100,0)</f>
        <v>138.44540754625262</v>
      </c>
      <c r="P79" s="115">
        <v>0</v>
      </c>
      <c r="Q79" s="115">
        <v>2562924</v>
      </c>
      <c r="R79" s="115">
        <v>0</v>
      </c>
      <c r="S79" s="115">
        <v>86046</v>
      </c>
      <c r="T79" s="243">
        <f t="shared" si="17"/>
        <v>6.3255164301992206</v>
      </c>
      <c r="V79" s="243">
        <f>IF(T$149,T79/T$149*100,0)</f>
        <v>30.143621236149848</v>
      </c>
      <c r="W79" s="115">
        <v>1251689</v>
      </c>
      <c r="X79" s="116">
        <f t="shared" si="18"/>
        <v>92.015658310666765</v>
      </c>
      <c r="Z79" s="116">
        <f>IF(X$149,X79/X$149*100,0)</f>
        <v>153.77012570008466</v>
      </c>
      <c r="AA79" s="115">
        <f t="shared" si="19"/>
        <v>7175540</v>
      </c>
      <c r="AB79" s="115">
        <v>2860469</v>
      </c>
      <c r="AC79" s="243">
        <f t="shared" si="20"/>
        <v>39.864163533336864</v>
      </c>
      <c r="AD79" s="115">
        <v>157054</v>
      </c>
      <c r="AE79" s="243">
        <f t="shared" si="21"/>
        <v>2.1887411957845679</v>
      </c>
      <c r="AF79" s="115">
        <v>422157</v>
      </c>
      <c r="AG79" s="243">
        <f t="shared" si="22"/>
        <v>5.8832784710279649</v>
      </c>
      <c r="AH79" s="115">
        <v>151583</v>
      </c>
      <c r="AI79" s="114"/>
      <c r="AJ79" s="115">
        <v>13603</v>
      </c>
      <c r="AK79" s="115">
        <v>13603</v>
      </c>
      <c r="AL79" s="115">
        <v>13603</v>
      </c>
      <c r="AM79" s="115">
        <v>13603</v>
      </c>
      <c r="AN79" s="115">
        <v>13603</v>
      </c>
      <c r="AO79" s="115">
        <v>13603</v>
      </c>
    </row>
    <row r="80" spans="1:41" x14ac:dyDescent="0.25">
      <c r="A80" s="117">
        <v>27</v>
      </c>
      <c r="B80" s="117" t="s">
        <v>107</v>
      </c>
      <c r="C80" s="118">
        <v>6385420</v>
      </c>
      <c r="D80" s="119">
        <f t="shared" si="14"/>
        <v>226.61816375057671</v>
      </c>
      <c r="E80" s="169"/>
      <c r="F80" s="119">
        <f>IF(D$149,D80/D$149*100,0)</f>
        <v>91.810590007983023</v>
      </c>
      <c r="G80" s="118">
        <v>6385420</v>
      </c>
      <c r="H80" s="118">
        <v>5358278</v>
      </c>
      <c r="I80" s="119">
        <f t="shared" si="15"/>
        <v>190.16495723462398</v>
      </c>
      <c r="J80" s="169"/>
      <c r="K80" s="119">
        <f>IF(I$149,I80/I$149*100,0)</f>
        <v>70.922279754293541</v>
      </c>
      <c r="L80" s="118">
        <v>5140543</v>
      </c>
      <c r="M80" s="119">
        <f t="shared" si="16"/>
        <v>182.43755545302906</v>
      </c>
      <c r="N80" s="169"/>
      <c r="O80" s="119">
        <f>IF(M$149,M80/M$149*100,0)</f>
        <v>134.05770138665369</v>
      </c>
      <c r="P80" s="118">
        <v>0</v>
      </c>
      <c r="Q80" s="118">
        <v>4875498</v>
      </c>
      <c r="R80" s="118">
        <v>0</v>
      </c>
      <c r="S80" s="118">
        <v>344455</v>
      </c>
      <c r="T80" s="123">
        <f t="shared" si="17"/>
        <v>12.224686801291833</v>
      </c>
      <c r="U80" s="169"/>
      <c r="V80" s="123">
        <f>IF(T$149,T80/T$149*100,0)</f>
        <v>58.255532609073555</v>
      </c>
      <c r="W80" s="118">
        <v>4459325</v>
      </c>
      <c r="X80" s="119">
        <f t="shared" si="18"/>
        <v>158.26117045817512</v>
      </c>
      <c r="Y80" s="169"/>
      <c r="Z80" s="119">
        <f>IF(X$149,X80/X$149*100,0)</f>
        <v>264.47498742694989</v>
      </c>
      <c r="AA80" s="118">
        <f t="shared" si="19"/>
        <v>21688021</v>
      </c>
      <c r="AB80" s="118">
        <v>4913828</v>
      </c>
      <c r="AC80" s="123">
        <f t="shared" si="20"/>
        <v>22.656875885540686</v>
      </c>
      <c r="AD80" s="118">
        <v>1338021</v>
      </c>
      <c r="AE80" s="123">
        <f t="shared" si="21"/>
        <v>6.1694010716791547</v>
      </c>
      <c r="AF80" s="118">
        <v>0</v>
      </c>
      <c r="AG80" s="123">
        <f t="shared" si="22"/>
        <v>0</v>
      </c>
      <c r="AH80" s="118">
        <v>932800</v>
      </c>
      <c r="AI80" s="117"/>
      <c r="AJ80" s="118">
        <v>28177</v>
      </c>
      <c r="AK80" s="118">
        <v>28177</v>
      </c>
      <c r="AL80" s="118">
        <v>28177</v>
      </c>
      <c r="AM80" s="118">
        <v>28177</v>
      </c>
      <c r="AN80" s="118">
        <v>28177</v>
      </c>
      <c r="AO80" s="118">
        <v>28177</v>
      </c>
    </row>
    <row r="81" spans="1:41" x14ac:dyDescent="0.25">
      <c r="A81" s="114">
        <v>28</v>
      </c>
      <c r="B81" s="114" t="s">
        <v>108</v>
      </c>
      <c r="C81" s="115">
        <v>2106031</v>
      </c>
      <c r="D81" s="116">
        <f t="shared" si="14"/>
        <v>201.45695427587526</v>
      </c>
      <c r="F81" s="116">
        <f>IF(D$149,D81/D$149*100,0)</f>
        <v>81.616943351621757</v>
      </c>
      <c r="G81" s="115">
        <v>2106031</v>
      </c>
      <c r="H81" s="115">
        <v>2190807</v>
      </c>
      <c r="I81" s="116">
        <f t="shared" si="15"/>
        <v>209.56638607231682</v>
      </c>
      <c r="K81" s="116">
        <f>IF(I$149,I81/I$149*100,0)</f>
        <v>78.158069058850728</v>
      </c>
      <c r="L81" s="115">
        <v>1710291</v>
      </c>
      <c r="M81" s="116">
        <f t="shared" si="16"/>
        <v>163.60158790893439</v>
      </c>
      <c r="O81" s="116">
        <f>IF(M$149,M81/M$149*100,0)</f>
        <v>120.21676547801034</v>
      </c>
      <c r="P81" s="115">
        <v>634976</v>
      </c>
      <c r="Q81" s="115">
        <v>1075315</v>
      </c>
      <c r="R81" s="115">
        <v>0</v>
      </c>
      <c r="S81" s="115">
        <v>338665</v>
      </c>
      <c r="T81" s="243">
        <f t="shared" si="17"/>
        <v>32.395733690453412</v>
      </c>
      <c r="V81" s="243">
        <f>IF(T$149,T81/T$149*100,0)</f>
        <v>154.37865616316978</v>
      </c>
      <c r="W81" s="115">
        <v>391424</v>
      </c>
      <c r="X81" s="116">
        <f t="shared" si="18"/>
        <v>37.442510044002297</v>
      </c>
      <c r="Z81" s="116">
        <f>IF(X$149,X81/X$149*100,0)</f>
        <v>62.571301251294557</v>
      </c>
      <c r="AA81" s="115">
        <f t="shared" si="19"/>
        <v>6737218</v>
      </c>
      <c r="AB81" s="115">
        <v>1223941</v>
      </c>
      <c r="AC81" s="243">
        <f t="shared" si="20"/>
        <v>18.166860564701928</v>
      </c>
      <c r="AD81" s="115">
        <v>387533</v>
      </c>
      <c r="AE81" s="243">
        <f t="shared" si="21"/>
        <v>5.7521220183167587</v>
      </c>
      <c r="AF81" s="115">
        <v>0</v>
      </c>
      <c r="AG81" s="243">
        <f t="shared" si="22"/>
        <v>0</v>
      </c>
      <c r="AH81" s="115">
        <v>633297</v>
      </c>
      <c r="AI81" s="114"/>
      <c r="AJ81" s="115">
        <v>10454</v>
      </c>
      <c r="AK81" s="115">
        <v>10454</v>
      </c>
      <c r="AL81" s="115">
        <v>10454</v>
      </c>
      <c r="AM81" s="115">
        <v>10454</v>
      </c>
      <c r="AN81" s="115">
        <v>10454</v>
      </c>
      <c r="AO81" s="115">
        <v>10454</v>
      </c>
    </row>
    <row r="82" spans="1:41" x14ac:dyDescent="0.25">
      <c r="A82" s="117">
        <v>29</v>
      </c>
      <c r="B82" s="117" t="s">
        <v>23</v>
      </c>
      <c r="C82" s="118">
        <v>324958491</v>
      </c>
      <c r="D82" s="119">
        <f t="shared" si="14"/>
        <v>285.20191451977274</v>
      </c>
      <c r="E82" s="169"/>
      <c r="F82" s="119">
        <f>IF(D$149,D82/D$149*100,0)</f>
        <v>115.54482487240627</v>
      </c>
      <c r="G82" s="118">
        <v>0</v>
      </c>
      <c r="H82" s="118">
        <v>368543334</v>
      </c>
      <c r="I82" s="119">
        <f t="shared" si="15"/>
        <v>323.45443295494641</v>
      </c>
      <c r="J82" s="169"/>
      <c r="K82" s="119">
        <f>IF(I$149,I82/I$149*100,0)</f>
        <v>120.63277122868516</v>
      </c>
      <c r="L82" s="118">
        <v>100874238</v>
      </c>
      <c r="M82" s="119">
        <f t="shared" si="16"/>
        <v>88.532925281596064</v>
      </c>
      <c r="N82" s="169"/>
      <c r="O82" s="119">
        <f>IF(M$149,M82/M$149*100,0)</f>
        <v>65.055248250916392</v>
      </c>
      <c r="P82" s="118">
        <v>70304970</v>
      </c>
      <c r="Q82" s="118">
        <v>0</v>
      </c>
      <c r="R82" s="118">
        <v>6214355</v>
      </c>
      <c r="S82" s="118">
        <v>28969245</v>
      </c>
      <c r="T82" s="123">
        <f t="shared" si="17"/>
        <v>25.425044628830314</v>
      </c>
      <c r="U82" s="169"/>
      <c r="V82" s="123">
        <f>IF(T$149,T82/T$149*100,0)</f>
        <v>121.16052873481024</v>
      </c>
      <c r="W82" s="118">
        <v>149494895</v>
      </c>
      <c r="X82" s="119">
        <f t="shared" si="18"/>
        <v>131.20515833799953</v>
      </c>
      <c r="Y82" s="169"/>
      <c r="Z82" s="119">
        <f>IF(X$149,X82/X$149*100,0)</f>
        <v>219.260874296162</v>
      </c>
      <c r="AA82" s="118">
        <f t="shared" si="19"/>
        <v>972840203</v>
      </c>
      <c r="AB82" s="118">
        <v>51964960</v>
      </c>
      <c r="AC82" s="123">
        <f t="shared" si="20"/>
        <v>5.3415720114930325</v>
      </c>
      <c r="AD82" s="118">
        <v>7149436</v>
      </c>
      <c r="AE82" s="123">
        <f t="shared" si="21"/>
        <v>0.73490342791682506</v>
      </c>
      <c r="AF82" s="118">
        <v>7672688</v>
      </c>
      <c r="AG82" s="123">
        <f t="shared" si="22"/>
        <v>0.78868944522844719</v>
      </c>
      <c r="AH82" s="118">
        <v>25816035</v>
      </c>
      <c r="AI82" s="117"/>
      <c r="AJ82" s="118">
        <v>1139398</v>
      </c>
      <c r="AK82" s="118">
        <v>1139398</v>
      </c>
      <c r="AL82" s="118">
        <v>1139398</v>
      </c>
      <c r="AM82" s="118">
        <v>1139398</v>
      </c>
      <c r="AN82" s="118">
        <v>1139398</v>
      </c>
      <c r="AO82" s="118">
        <v>1139398</v>
      </c>
    </row>
    <row r="83" spans="1:41" x14ac:dyDescent="0.25">
      <c r="A83" s="114">
        <v>30</v>
      </c>
      <c r="B83" s="114" t="s">
        <v>109</v>
      </c>
      <c r="C83" s="115">
        <v>18652876</v>
      </c>
      <c r="D83" s="116">
        <f t="shared" si="14"/>
        <v>252.98552847513258</v>
      </c>
      <c r="F83" s="116">
        <f>IF(D$149,D83/D$149*100,0)</f>
        <v>102.49289045668655</v>
      </c>
      <c r="G83" s="115">
        <v>18652876</v>
      </c>
      <c r="H83" s="115">
        <v>30325357</v>
      </c>
      <c r="I83" s="116">
        <f t="shared" si="15"/>
        <v>411.29724267946995</v>
      </c>
      <c r="K83" s="116">
        <f>IF(I$149,I83/I$149*100,0)</f>
        <v>153.39386673378021</v>
      </c>
      <c r="L83" s="115">
        <v>9369643</v>
      </c>
      <c r="M83" s="116">
        <f t="shared" si="16"/>
        <v>127.07874571075938</v>
      </c>
      <c r="O83" s="116">
        <f>IF(M$149,M83/M$149*100,0)</f>
        <v>93.379263402099198</v>
      </c>
      <c r="P83" s="115">
        <v>4409895</v>
      </c>
      <c r="Q83" s="115">
        <v>4751416</v>
      </c>
      <c r="R83" s="115">
        <v>14287</v>
      </c>
      <c r="S83" s="115">
        <v>1306231</v>
      </c>
      <c r="T83" s="243">
        <f t="shared" si="17"/>
        <v>17.716170945735172</v>
      </c>
      <c r="V83" s="243">
        <f>IF(T$149,T83/T$149*100,0)</f>
        <v>84.424655699819994</v>
      </c>
      <c r="W83" s="115">
        <v>3177447</v>
      </c>
      <c r="X83" s="116">
        <f t="shared" si="18"/>
        <v>43.095129592708631</v>
      </c>
      <c r="Z83" s="116">
        <f>IF(X$149,X83/X$149*100,0)</f>
        <v>72.017563273402672</v>
      </c>
      <c r="AA83" s="115">
        <f t="shared" si="19"/>
        <v>62831554</v>
      </c>
      <c r="AB83" s="115">
        <v>6937481</v>
      </c>
      <c r="AC83" s="243">
        <f t="shared" si="20"/>
        <v>11.04139649323332</v>
      </c>
      <c r="AD83" s="115">
        <v>238555</v>
      </c>
      <c r="AE83" s="243">
        <f t="shared" si="21"/>
        <v>0.37967388169326516</v>
      </c>
      <c r="AF83" s="115">
        <v>1374012</v>
      </c>
      <c r="AG83" s="243">
        <f t="shared" si="22"/>
        <v>2.1868184256591841</v>
      </c>
      <c r="AH83" s="115">
        <v>3261376</v>
      </c>
      <c r="AI83" s="114"/>
      <c r="AJ83" s="115">
        <v>73731</v>
      </c>
      <c r="AK83" s="115">
        <v>73731</v>
      </c>
      <c r="AL83" s="115">
        <v>73731</v>
      </c>
      <c r="AM83" s="115">
        <v>73731</v>
      </c>
      <c r="AN83" s="115">
        <v>73731</v>
      </c>
      <c r="AO83" s="115">
        <v>73731</v>
      </c>
    </row>
    <row r="84" spans="1:41" x14ac:dyDescent="0.25">
      <c r="A84" s="117">
        <v>31</v>
      </c>
      <c r="B84" s="117" t="s">
        <v>110</v>
      </c>
      <c r="C84" s="118">
        <v>2555914</v>
      </c>
      <c r="D84" s="119">
        <f t="shared" si="14"/>
        <v>170.11074875207987</v>
      </c>
      <c r="E84" s="169"/>
      <c r="F84" s="119">
        <f>IF(D$149,D84/D$149*100,0)</f>
        <v>68.917548139776898</v>
      </c>
      <c r="G84" s="118">
        <v>2555914</v>
      </c>
      <c r="H84" s="118">
        <v>1818726</v>
      </c>
      <c r="I84" s="119">
        <f t="shared" si="15"/>
        <v>121.04665557404326</v>
      </c>
      <c r="J84" s="169"/>
      <c r="K84" s="119">
        <f>IF(I$149,I84/I$149*100,0)</f>
        <v>45.144515029401163</v>
      </c>
      <c r="L84" s="118">
        <v>755112</v>
      </c>
      <c r="M84" s="119">
        <f t="shared" si="16"/>
        <v>50.257038269550748</v>
      </c>
      <c r="N84" s="169"/>
      <c r="O84" s="119">
        <f>IF(M$149,M84/M$149*100,0)</f>
        <v>36.929584000327601</v>
      </c>
      <c r="P84" s="118">
        <v>0</v>
      </c>
      <c r="Q84" s="118">
        <v>755112</v>
      </c>
      <c r="R84" s="118">
        <v>0</v>
      </c>
      <c r="S84" s="118">
        <v>187292</v>
      </c>
      <c r="T84" s="123">
        <f t="shared" si="17"/>
        <v>12.465357737104826</v>
      </c>
      <c r="U84" s="169"/>
      <c r="V84" s="123">
        <f>IF(T$149,T84/T$149*100,0)</f>
        <v>59.402426085954161</v>
      </c>
      <c r="W84" s="118">
        <v>222437</v>
      </c>
      <c r="X84" s="119">
        <f t="shared" si="18"/>
        <v>14.804459234608984</v>
      </c>
      <c r="Y84" s="169"/>
      <c r="Z84" s="119">
        <f>IF(X$149,X84/X$149*100,0)</f>
        <v>24.740175739890404</v>
      </c>
      <c r="AA84" s="118">
        <f t="shared" si="19"/>
        <v>5539481</v>
      </c>
      <c r="AB84" s="118">
        <v>1507670</v>
      </c>
      <c r="AC84" s="123">
        <f t="shared" si="20"/>
        <v>27.216809661410519</v>
      </c>
      <c r="AD84" s="118">
        <v>147919</v>
      </c>
      <c r="AE84" s="123">
        <f t="shared" si="21"/>
        <v>2.6702682074367616</v>
      </c>
      <c r="AF84" s="118">
        <v>0</v>
      </c>
      <c r="AG84" s="123">
        <f t="shared" si="22"/>
        <v>0</v>
      </c>
      <c r="AH84" s="118">
        <v>845087</v>
      </c>
      <c r="AI84" s="117"/>
      <c r="AJ84" s="118">
        <v>15025</v>
      </c>
      <c r="AK84" s="118">
        <v>15025</v>
      </c>
      <c r="AL84" s="118">
        <v>15025</v>
      </c>
      <c r="AM84" s="118">
        <v>15025</v>
      </c>
      <c r="AN84" s="118">
        <v>15025</v>
      </c>
      <c r="AO84" s="118">
        <v>15025</v>
      </c>
    </row>
    <row r="85" spans="1:41" x14ac:dyDescent="0.25">
      <c r="A85" s="114">
        <v>32</v>
      </c>
      <c r="B85" s="114" t="s">
        <v>111</v>
      </c>
      <c r="C85" s="115">
        <v>3697989</v>
      </c>
      <c r="D85" s="116">
        <f t="shared" si="14"/>
        <v>131.06929184093005</v>
      </c>
      <c r="F85" s="116">
        <f>IF(D$149,D85/D$149*100,0)</f>
        <v>53.100549473557713</v>
      </c>
      <c r="G85" s="115">
        <v>3697989</v>
      </c>
      <c r="H85" s="115">
        <v>3004693</v>
      </c>
      <c r="I85" s="116">
        <f t="shared" si="15"/>
        <v>106.49652654710428</v>
      </c>
      <c r="K85" s="116">
        <f>IF(I$149,I85/I$149*100,0)</f>
        <v>39.718024595433093</v>
      </c>
      <c r="L85" s="115">
        <v>2990560</v>
      </c>
      <c r="M85" s="116">
        <f t="shared" si="16"/>
        <v>105.995605018785</v>
      </c>
      <c r="O85" s="116">
        <f>IF(M$149,M85/M$149*100,0)</f>
        <v>77.887072815796415</v>
      </c>
      <c r="P85" s="115">
        <v>0</v>
      </c>
      <c r="Q85" s="115">
        <v>1597425</v>
      </c>
      <c r="R85" s="115">
        <v>0</v>
      </c>
      <c r="S85" s="115">
        <v>348801</v>
      </c>
      <c r="T85" s="243">
        <f t="shared" si="17"/>
        <v>12.362692280428156</v>
      </c>
      <c r="V85" s="243">
        <f>IF(T$149,T85/T$149*100,0)</f>
        <v>58.913184033665253</v>
      </c>
      <c r="W85" s="115">
        <v>3043485</v>
      </c>
      <c r="X85" s="116">
        <f t="shared" si="18"/>
        <v>107.87144679946125</v>
      </c>
      <c r="Z85" s="116">
        <f>IF(X$149,X85/X$149*100,0)</f>
        <v>180.26720928083915</v>
      </c>
      <c r="AA85" s="115">
        <f t="shared" si="19"/>
        <v>13085528</v>
      </c>
      <c r="AB85" s="115">
        <v>2511934</v>
      </c>
      <c r="AC85" s="243">
        <f t="shared" si="20"/>
        <v>19.196275457895165</v>
      </c>
      <c r="AD85" s="115">
        <v>311739</v>
      </c>
      <c r="AE85" s="243">
        <f t="shared" si="21"/>
        <v>2.382318848731209</v>
      </c>
      <c r="AF85" s="115">
        <v>0</v>
      </c>
      <c r="AG85" s="243">
        <f t="shared" si="22"/>
        <v>0</v>
      </c>
      <c r="AH85" s="115">
        <v>1683803</v>
      </c>
      <c r="AI85" s="114"/>
      <c r="AJ85" s="115">
        <v>28214</v>
      </c>
      <c r="AK85" s="115">
        <v>28214</v>
      </c>
      <c r="AL85" s="115">
        <v>28214</v>
      </c>
      <c r="AM85" s="115">
        <v>28214</v>
      </c>
      <c r="AN85" s="115">
        <v>28214</v>
      </c>
      <c r="AO85" s="115">
        <v>28214</v>
      </c>
    </row>
    <row r="86" spans="1:41" x14ac:dyDescent="0.25">
      <c r="A86" s="117">
        <v>33</v>
      </c>
      <c r="B86" s="117" t="s">
        <v>27</v>
      </c>
      <c r="C86" s="118">
        <v>8227524</v>
      </c>
      <c r="D86" s="119">
        <f t="shared" ref="D86:D117" si="23">IFERROR((C86/$AJ86),0)</f>
        <v>151.8497656048134</v>
      </c>
      <c r="E86" s="169"/>
      <c r="F86" s="119">
        <f>IF(D$149,D86/D$149*100,0)</f>
        <v>61.519413722265526</v>
      </c>
      <c r="G86" s="118">
        <v>8227524</v>
      </c>
      <c r="H86" s="118">
        <v>8296828</v>
      </c>
      <c r="I86" s="119">
        <f t="shared" ref="I86:I117" si="24">IFERROR((H86/$AJ86),0)</f>
        <v>153.12886198368463</v>
      </c>
      <c r="J86" s="169"/>
      <c r="K86" s="119">
        <f>IF(I$149,I86/I$149*100,0)</f>
        <v>57.109617597232699</v>
      </c>
      <c r="L86" s="118">
        <v>9959963</v>
      </c>
      <c r="M86" s="119">
        <f t="shared" ref="M86:M117" si="25">IFERROR((L86/$AJ86),0)</f>
        <v>183.82420361005501</v>
      </c>
      <c r="N86" s="169"/>
      <c r="O86" s="119">
        <f>IF(M$149,M86/M$149*100,0)</f>
        <v>135.07663010503811</v>
      </c>
      <c r="P86" s="118">
        <v>0</v>
      </c>
      <c r="Q86" s="118">
        <v>9959963</v>
      </c>
      <c r="R86" s="118">
        <v>0</v>
      </c>
      <c r="S86" s="118">
        <v>565929</v>
      </c>
      <c r="T86" s="123">
        <f t="shared" ref="T86:T117" si="26">IFERROR((S86/$AJ86),0)</f>
        <v>10.444963271935329</v>
      </c>
      <c r="U86" s="169"/>
      <c r="V86" s="123">
        <f>IF(T$149,T86/T$149*100,0)</f>
        <v>49.774436628061821</v>
      </c>
      <c r="W86" s="118">
        <v>1838770</v>
      </c>
      <c r="X86" s="119">
        <f t="shared" ref="X86:X117" si="27">IFERROR((W86/$AJ86),0)</f>
        <v>33.936916319072758</v>
      </c>
      <c r="Y86" s="169"/>
      <c r="Z86" s="119">
        <f>IF(X$149,X86/X$149*100,0)</f>
        <v>56.712998462046848</v>
      </c>
      <c r="AA86" s="118">
        <f t="shared" ref="AA86:AA117" si="28">(C86+H86+L86+S86+W86)</f>
        <v>28889014</v>
      </c>
      <c r="AB86" s="118">
        <v>7984621</v>
      </c>
      <c r="AC86" s="123">
        <f t="shared" ref="AC86:AC117" si="29">IF($AA86,AB86/$AA86*100,0)</f>
        <v>27.638952994380496</v>
      </c>
      <c r="AD86" s="118">
        <v>741347</v>
      </c>
      <c r="AE86" s="123">
        <f t="shared" ref="AE86:AE117" si="30">IF($AA86,AD86/$AA86*100,0)</f>
        <v>2.5661900402692872</v>
      </c>
      <c r="AF86" s="118">
        <v>118485</v>
      </c>
      <c r="AG86" s="123">
        <f t="shared" ref="AG86:AG117" si="31">IF($AA86,AF86/$AA86*100,0)</f>
        <v>0.41013860839971894</v>
      </c>
      <c r="AH86" s="118">
        <v>5794639</v>
      </c>
      <c r="AI86" s="117"/>
      <c r="AJ86" s="118">
        <v>54182</v>
      </c>
      <c r="AK86" s="118">
        <v>54182</v>
      </c>
      <c r="AL86" s="118">
        <v>54182</v>
      </c>
      <c r="AM86" s="118">
        <v>54182</v>
      </c>
      <c r="AN86" s="118">
        <v>54182</v>
      </c>
      <c r="AO86" s="118">
        <v>54182</v>
      </c>
    </row>
    <row r="87" spans="1:41" x14ac:dyDescent="0.25">
      <c r="A87" s="114">
        <v>34</v>
      </c>
      <c r="B87" s="114" t="s">
        <v>112</v>
      </c>
      <c r="C87" s="115">
        <v>20382341</v>
      </c>
      <c r="D87" s="116">
        <f t="shared" si="23"/>
        <v>211.52503658194877</v>
      </c>
      <c r="F87" s="116">
        <f>IF(D$149,D87/D$149*100,0)</f>
        <v>85.695859893311336</v>
      </c>
      <c r="G87" s="115">
        <v>20382341</v>
      </c>
      <c r="H87" s="115">
        <v>27823869</v>
      </c>
      <c r="I87" s="116">
        <f t="shared" si="24"/>
        <v>288.75215599995846</v>
      </c>
      <c r="K87" s="116">
        <f>IF(I$149,I87/I$149*100,0)</f>
        <v>107.69050978313363</v>
      </c>
      <c r="L87" s="115">
        <v>13014988</v>
      </c>
      <c r="M87" s="116">
        <f t="shared" si="25"/>
        <v>135.06769476644632</v>
      </c>
      <c r="O87" s="116">
        <f>IF(M$149,M87/M$149*100,0)</f>
        <v>99.249656393503912</v>
      </c>
      <c r="P87" s="115">
        <v>0</v>
      </c>
      <c r="Q87" s="115">
        <v>13014988</v>
      </c>
      <c r="R87" s="115">
        <v>0</v>
      </c>
      <c r="S87" s="115">
        <v>1593910</v>
      </c>
      <c r="T87" s="243">
        <f t="shared" si="26"/>
        <v>16.541371330130033</v>
      </c>
      <c r="V87" s="243">
        <f>IF(T$149,T87/T$149*100,0)</f>
        <v>78.826264638481717</v>
      </c>
      <c r="W87" s="115">
        <v>2318908</v>
      </c>
      <c r="X87" s="116">
        <f t="shared" si="27"/>
        <v>24.065297481293911</v>
      </c>
      <c r="Z87" s="116">
        <f>IF(X$149,X87/X$149*100,0)</f>
        <v>40.216240220926814</v>
      </c>
      <c r="AA87" s="115">
        <f t="shared" si="28"/>
        <v>65134016</v>
      </c>
      <c r="AB87" s="115">
        <v>9277793</v>
      </c>
      <c r="AC87" s="243">
        <f t="shared" si="29"/>
        <v>14.244159303796039</v>
      </c>
      <c r="AD87" s="115">
        <v>878127</v>
      </c>
      <c r="AE87" s="243">
        <f t="shared" si="30"/>
        <v>1.3481849483993125</v>
      </c>
      <c r="AF87" s="115">
        <v>4760</v>
      </c>
      <c r="AG87" s="243">
        <f t="shared" si="31"/>
        <v>7.3080093817645148E-3</v>
      </c>
      <c r="AH87" s="115">
        <v>4677875</v>
      </c>
      <c r="AI87" s="114"/>
      <c r="AJ87" s="115">
        <v>96359</v>
      </c>
      <c r="AK87" s="115">
        <v>96359</v>
      </c>
      <c r="AL87" s="115">
        <v>96359</v>
      </c>
      <c r="AM87" s="115">
        <v>96359</v>
      </c>
      <c r="AN87" s="115">
        <v>96359</v>
      </c>
      <c r="AO87" s="115">
        <v>96359</v>
      </c>
    </row>
    <row r="88" spans="1:41" x14ac:dyDescent="0.25">
      <c r="A88" s="117">
        <v>35</v>
      </c>
      <c r="B88" s="117" t="s">
        <v>113</v>
      </c>
      <c r="C88" s="118">
        <v>2511019</v>
      </c>
      <c r="D88" s="119">
        <f t="shared" si="23"/>
        <v>151.17513546056591</v>
      </c>
      <c r="E88" s="169"/>
      <c r="F88" s="119">
        <f>IF(D$149,D88/D$149*100,0)</f>
        <v>61.246098509771329</v>
      </c>
      <c r="G88" s="118">
        <v>2511019</v>
      </c>
      <c r="H88" s="118">
        <v>934607</v>
      </c>
      <c r="I88" s="119">
        <f t="shared" si="24"/>
        <v>56.26773028296207</v>
      </c>
      <c r="J88" s="169"/>
      <c r="K88" s="119">
        <f>IF(I$149,I88/I$149*100,0)</f>
        <v>20.985126630579767</v>
      </c>
      <c r="L88" s="118">
        <v>1602363</v>
      </c>
      <c r="M88" s="119">
        <f t="shared" si="25"/>
        <v>96.469777242624929</v>
      </c>
      <c r="N88" s="169"/>
      <c r="O88" s="119">
        <f>IF(M$149,M88/M$149*100,0)</f>
        <v>70.88735955880783</v>
      </c>
      <c r="P88" s="118">
        <v>0</v>
      </c>
      <c r="Q88" s="118">
        <v>1602721</v>
      </c>
      <c r="R88" s="118">
        <v>0</v>
      </c>
      <c r="S88" s="118">
        <v>170552</v>
      </c>
      <c r="T88" s="123">
        <f t="shared" si="26"/>
        <v>10.268031306441902</v>
      </c>
      <c r="U88" s="169"/>
      <c r="V88" s="123">
        <f>IF(T$149,T88/T$149*100,0)</f>
        <v>48.931284893139612</v>
      </c>
      <c r="W88" s="118">
        <v>1948223</v>
      </c>
      <c r="X88" s="119">
        <f t="shared" si="27"/>
        <v>117.29217338952438</v>
      </c>
      <c r="Y88" s="169"/>
      <c r="Z88" s="119">
        <f>IF(X$149,X88/X$149*100,0)</f>
        <v>196.01046796676007</v>
      </c>
      <c r="AA88" s="118">
        <f t="shared" si="28"/>
        <v>7166764</v>
      </c>
      <c r="AB88" s="118">
        <v>2229262</v>
      </c>
      <c r="AC88" s="123">
        <f t="shared" si="29"/>
        <v>31.105558938455346</v>
      </c>
      <c r="AD88" s="118">
        <v>27615</v>
      </c>
      <c r="AE88" s="123">
        <f t="shared" si="30"/>
        <v>0.38532034820736388</v>
      </c>
      <c r="AF88" s="118">
        <v>697983</v>
      </c>
      <c r="AG88" s="123">
        <f t="shared" si="31"/>
        <v>9.7391654029628985</v>
      </c>
      <c r="AH88" s="118">
        <v>79090</v>
      </c>
      <c r="AI88" s="117"/>
      <c r="AJ88" s="118">
        <v>16610</v>
      </c>
      <c r="AK88" s="118">
        <v>16610</v>
      </c>
      <c r="AL88" s="118">
        <v>16610</v>
      </c>
      <c r="AM88" s="118">
        <v>16610</v>
      </c>
      <c r="AN88" s="118">
        <v>16610</v>
      </c>
      <c r="AO88" s="118">
        <v>16610</v>
      </c>
    </row>
    <row r="89" spans="1:41" x14ac:dyDescent="0.25">
      <c r="A89" s="114">
        <v>36</v>
      </c>
      <c r="B89" s="114" t="s">
        <v>114</v>
      </c>
      <c r="C89" s="115">
        <v>5262759</v>
      </c>
      <c r="D89" s="116">
        <f t="shared" si="23"/>
        <v>134.38775822885012</v>
      </c>
      <c r="F89" s="116">
        <f>IF(D$149,D89/D$149*100,0)</f>
        <v>54.444971085463159</v>
      </c>
      <c r="G89" s="115">
        <v>5262759</v>
      </c>
      <c r="H89" s="115">
        <v>6979643</v>
      </c>
      <c r="I89" s="116">
        <f t="shared" si="24"/>
        <v>178.22943745052476</v>
      </c>
      <c r="K89" s="116">
        <f>IF(I$149,I89/I$149*100,0)</f>
        <v>66.470911397838705</v>
      </c>
      <c r="L89" s="115">
        <v>7612780</v>
      </c>
      <c r="M89" s="116">
        <f t="shared" si="25"/>
        <v>194.39697658384617</v>
      </c>
      <c r="O89" s="116">
        <f>IF(M$149,M89/M$149*100,0)</f>
        <v>142.84565353132655</v>
      </c>
      <c r="P89" s="115">
        <v>2821730</v>
      </c>
      <c r="Q89" s="115">
        <v>4242713</v>
      </c>
      <c r="R89" s="115">
        <v>548337</v>
      </c>
      <c r="S89" s="115">
        <v>662665</v>
      </c>
      <c r="T89" s="243">
        <f t="shared" si="26"/>
        <v>16.921554607900717</v>
      </c>
      <c r="V89" s="243">
        <f>IF(T$149,T89/T$149*100,0)</f>
        <v>80.637990345291158</v>
      </c>
      <c r="W89" s="115">
        <v>5064386</v>
      </c>
      <c r="X89" s="116">
        <f t="shared" si="27"/>
        <v>129.32218278389215</v>
      </c>
      <c r="Z89" s="116">
        <f>IF(X$149,X89/X$149*100,0)</f>
        <v>216.11417738651531</v>
      </c>
      <c r="AA89" s="115">
        <f t="shared" si="28"/>
        <v>25582233</v>
      </c>
      <c r="AB89" s="115">
        <v>4357561</v>
      </c>
      <c r="AC89" s="243">
        <f t="shared" si="29"/>
        <v>17.033544335242354</v>
      </c>
      <c r="AD89" s="115">
        <v>318486</v>
      </c>
      <c r="AE89" s="243">
        <f t="shared" si="30"/>
        <v>1.2449499619521096</v>
      </c>
      <c r="AF89" s="115">
        <v>148</v>
      </c>
      <c r="AG89" s="243">
        <f t="shared" si="31"/>
        <v>5.7852651095781978E-4</v>
      </c>
      <c r="AH89" s="115">
        <v>64476</v>
      </c>
      <c r="AI89" s="114"/>
      <c r="AJ89" s="115">
        <v>39161</v>
      </c>
      <c r="AK89" s="115">
        <v>39161</v>
      </c>
      <c r="AL89" s="115">
        <v>39161</v>
      </c>
      <c r="AM89" s="115">
        <v>39161</v>
      </c>
      <c r="AN89" s="115">
        <v>39161</v>
      </c>
      <c r="AO89" s="115">
        <v>39161</v>
      </c>
    </row>
    <row r="90" spans="1:41" x14ac:dyDescent="0.25">
      <c r="A90" s="117">
        <v>37</v>
      </c>
      <c r="B90" s="117" t="s">
        <v>115</v>
      </c>
      <c r="C90" s="118">
        <v>6701619</v>
      </c>
      <c r="D90" s="119">
        <f t="shared" si="23"/>
        <v>251.66619099478012</v>
      </c>
      <c r="E90" s="169"/>
      <c r="F90" s="119">
        <f>IF(D$149,D90/D$149*100,0)</f>
        <v>101.9583827610716</v>
      </c>
      <c r="G90" s="118">
        <v>6499091</v>
      </c>
      <c r="H90" s="118">
        <v>13420205</v>
      </c>
      <c r="I90" s="119">
        <f t="shared" si="24"/>
        <v>503.96954448158021</v>
      </c>
      <c r="J90" s="169"/>
      <c r="K90" s="119">
        <f>IF(I$149,I90/I$149*100,0)</f>
        <v>187.95612788568346</v>
      </c>
      <c r="L90" s="118">
        <v>706465</v>
      </c>
      <c r="M90" s="119">
        <f t="shared" si="25"/>
        <v>26.529910999286493</v>
      </c>
      <c r="N90" s="169"/>
      <c r="O90" s="119">
        <f>IF(M$149,M90/M$149*100,0)</f>
        <v>19.494554603767018</v>
      </c>
      <c r="P90" s="118">
        <v>0</v>
      </c>
      <c r="Q90" s="118">
        <v>706465</v>
      </c>
      <c r="R90" s="118">
        <v>0</v>
      </c>
      <c r="S90" s="118">
        <v>1106755</v>
      </c>
      <c r="T90" s="123">
        <f t="shared" si="26"/>
        <v>41.562018851627926</v>
      </c>
      <c r="U90" s="169"/>
      <c r="V90" s="123">
        <f>IF(T$149,T90/T$149*100,0)</f>
        <v>198.05967906303172</v>
      </c>
      <c r="W90" s="118">
        <v>3411362</v>
      </c>
      <c r="X90" s="119">
        <f t="shared" si="27"/>
        <v>128.10702617447143</v>
      </c>
      <c r="Y90" s="169"/>
      <c r="Z90" s="119">
        <f>IF(X$149,X90/X$149*100,0)</f>
        <v>214.08349273994088</v>
      </c>
      <c r="AA90" s="118">
        <f t="shared" si="28"/>
        <v>25346406</v>
      </c>
      <c r="AB90" s="118">
        <v>1598259</v>
      </c>
      <c r="AC90" s="123">
        <f t="shared" si="29"/>
        <v>6.3056632171046259</v>
      </c>
      <c r="AD90" s="118">
        <v>234773</v>
      </c>
      <c r="AE90" s="123">
        <f t="shared" si="30"/>
        <v>0.92625755304322033</v>
      </c>
      <c r="AF90" s="118">
        <v>0</v>
      </c>
      <c r="AG90" s="123">
        <f t="shared" si="31"/>
        <v>0</v>
      </c>
      <c r="AH90" s="118">
        <v>760240</v>
      </c>
      <c r="AI90" s="117"/>
      <c r="AJ90" s="118">
        <v>26629</v>
      </c>
      <c r="AK90" s="118">
        <v>26629</v>
      </c>
      <c r="AL90" s="118">
        <v>26629</v>
      </c>
      <c r="AM90" s="118">
        <v>26629</v>
      </c>
      <c r="AN90" s="118">
        <v>26629</v>
      </c>
      <c r="AO90" s="118">
        <v>26629</v>
      </c>
    </row>
    <row r="91" spans="1:41" x14ac:dyDescent="0.25">
      <c r="A91" s="114">
        <v>38</v>
      </c>
      <c r="B91" s="114" t="s">
        <v>116</v>
      </c>
      <c r="C91" s="115">
        <v>2633647</v>
      </c>
      <c r="D91" s="116">
        <f t="shared" si="23"/>
        <v>173.81513991552271</v>
      </c>
      <c r="F91" s="116">
        <f>IF(D$149,D91/D$149*100,0)</f>
        <v>70.418320772946643</v>
      </c>
      <c r="G91" s="115">
        <v>2633647</v>
      </c>
      <c r="H91" s="115">
        <v>2226245</v>
      </c>
      <c r="I91" s="116">
        <f t="shared" si="24"/>
        <v>146.92746832101372</v>
      </c>
      <c r="K91" s="116">
        <f>IF(I$149,I91/I$149*100,0)</f>
        <v>54.796799386105576</v>
      </c>
      <c r="L91" s="115">
        <v>2524595</v>
      </c>
      <c r="M91" s="116">
        <f t="shared" si="25"/>
        <v>166.61793822597676</v>
      </c>
      <c r="O91" s="116">
        <f>IF(M$149,M91/M$149*100,0)</f>
        <v>122.43322244091736</v>
      </c>
      <c r="P91" s="115">
        <v>0</v>
      </c>
      <c r="Q91" s="115">
        <v>2524595</v>
      </c>
      <c r="R91" s="115">
        <v>0</v>
      </c>
      <c r="S91" s="115">
        <v>195843</v>
      </c>
      <c r="T91" s="243">
        <f t="shared" si="26"/>
        <v>12.92522439281943</v>
      </c>
      <c r="V91" s="243">
        <f>IF(T$149,T91/T$149*100,0)</f>
        <v>61.593875028022495</v>
      </c>
      <c r="W91" s="115">
        <v>317055</v>
      </c>
      <c r="X91" s="116">
        <f t="shared" si="27"/>
        <v>20.92496040126716</v>
      </c>
      <c r="Z91" s="116">
        <f>IF(X$149,X91/X$149*100,0)</f>
        <v>34.968328763226879</v>
      </c>
      <c r="AA91" s="115">
        <f t="shared" si="28"/>
        <v>7897385</v>
      </c>
      <c r="AB91" s="115">
        <v>3309455</v>
      </c>
      <c r="AC91" s="243">
        <f t="shared" si="29"/>
        <v>41.905706762428323</v>
      </c>
      <c r="AD91" s="115">
        <v>85744</v>
      </c>
      <c r="AE91" s="243">
        <f t="shared" si="30"/>
        <v>1.0857264778151248</v>
      </c>
      <c r="AF91" s="115">
        <v>0</v>
      </c>
      <c r="AG91" s="243">
        <f t="shared" si="31"/>
        <v>0</v>
      </c>
      <c r="AH91" s="115">
        <v>16123</v>
      </c>
      <c r="AI91" s="114"/>
      <c r="AJ91" s="115">
        <v>15152</v>
      </c>
      <c r="AK91" s="115">
        <v>15152</v>
      </c>
      <c r="AL91" s="115">
        <v>15152</v>
      </c>
      <c r="AM91" s="115">
        <v>15152</v>
      </c>
      <c r="AN91" s="115">
        <v>15152</v>
      </c>
      <c r="AO91" s="115">
        <v>15152</v>
      </c>
    </row>
    <row r="92" spans="1:41" x14ac:dyDescent="0.25">
      <c r="A92" s="117">
        <v>39</v>
      </c>
      <c r="B92" s="117" t="s">
        <v>118</v>
      </c>
      <c r="C92" s="118">
        <v>5496848</v>
      </c>
      <c r="D92" s="119">
        <f t="shared" si="23"/>
        <v>257.22264857276554</v>
      </c>
      <c r="E92" s="169"/>
      <c r="F92" s="119">
        <f>IF(D$149,D92/D$149*100,0)</f>
        <v>104.2094893808863</v>
      </c>
      <c r="G92" s="118">
        <v>5496848</v>
      </c>
      <c r="H92" s="118">
        <v>5649032</v>
      </c>
      <c r="I92" s="119">
        <f t="shared" si="24"/>
        <v>264.34403369209173</v>
      </c>
      <c r="J92" s="169"/>
      <c r="K92" s="119">
        <f>IF(I$149,I92/I$149*100,0)</f>
        <v>98.587467331102133</v>
      </c>
      <c r="L92" s="118">
        <v>3743142</v>
      </c>
      <c r="M92" s="119">
        <f t="shared" si="25"/>
        <v>175.15872718764624</v>
      </c>
      <c r="N92" s="169"/>
      <c r="O92" s="119">
        <f>IF(M$149,M92/M$149*100,0)</f>
        <v>128.70911521632073</v>
      </c>
      <c r="P92" s="118">
        <v>0</v>
      </c>
      <c r="Q92" s="118">
        <v>3420459</v>
      </c>
      <c r="R92" s="118">
        <v>0</v>
      </c>
      <c r="S92" s="118">
        <v>391430</v>
      </c>
      <c r="T92" s="123">
        <f t="shared" si="26"/>
        <v>18.316799251286852</v>
      </c>
      <c r="U92" s="169"/>
      <c r="V92" s="123">
        <f>IF(T$149,T92/T$149*100,0)</f>
        <v>87.28689032462043</v>
      </c>
      <c r="W92" s="118">
        <v>914626</v>
      </c>
      <c r="X92" s="119">
        <f t="shared" si="27"/>
        <v>42.799532054281705</v>
      </c>
      <c r="Y92" s="169"/>
      <c r="Z92" s="119">
        <f>IF(X$149,X92/X$149*100,0)</f>
        <v>71.523581363420789</v>
      </c>
      <c r="AA92" s="118">
        <f t="shared" si="28"/>
        <v>16195078</v>
      </c>
      <c r="AB92" s="118">
        <v>2763059</v>
      </c>
      <c r="AC92" s="123">
        <f t="shared" si="29"/>
        <v>17.06110337968116</v>
      </c>
      <c r="AD92" s="118">
        <v>128119</v>
      </c>
      <c r="AE92" s="123">
        <f t="shared" si="30"/>
        <v>0.79109838186639181</v>
      </c>
      <c r="AF92" s="118">
        <v>0</v>
      </c>
      <c r="AG92" s="123">
        <f t="shared" si="31"/>
        <v>0</v>
      </c>
      <c r="AH92" s="118">
        <v>1698750</v>
      </c>
      <c r="AI92" s="117"/>
      <c r="AJ92" s="118">
        <v>21370</v>
      </c>
      <c r="AK92" s="118">
        <v>21370</v>
      </c>
      <c r="AL92" s="118">
        <v>21370</v>
      </c>
      <c r="AM92" s="118">
        <v>21370</v>
      </c>
      <c r="AN92" s="118">
        <v>21370</v>
      </c>
      <c r="AO92" s="118">
        <v>21370</v>
      </c>
    </row>
    <row r="93" spans="1:41" x14ac:dyDescent="0.25">
      <c r="A93" s="114">
        <v>40</v>
      </c>
      <c r="B93" s="114" t="s">
        <v>120</v>
      </c>
      <c r="C93" s="121">
        <v>4320594</v>
      </c>
      <c r="D93" s="116">
        <f t="shared" si="23"/>
        <v>397.5518954729481</v>
      </c>
      <c r="F93" s="116">
        <f>IF(D$149,D93/D$149*100,0)</f>
        <v>161.06155604691892</v>
      </c>
      <c r="G93" s="121">
        <v>4320594</v>
      </c>
      <c r="H93" s="121">
        <v>470936</v>
      </c>
      <c r="I93" s="116">
        <f t="shared" si="24"/>
        <v>43.33235185866765</v>
      </c>
      <c r="K93" s="116">
        <f>IF(I$149,I93/I$149*100,0)</f>
        <v>16.160859632724989</v>
      </c>
      <c r="L93" s="121">
        <v>3364867</v>
      </c>
      <c r="M93" s="116">
        <f t="shared" si="25"/>
        <v>309.61234817813767</v>
      </c>
      <c r="O93" s="116">
        <f>IF(M$149,M93/M$149*100,0)</f>
        <v>227.5075414961459</v>
      </c>
      <c r="P93" s="121">
        <v>0</v>
      </c>
      <c r="Q93" s="121">
        <v>3294692</v>
      </c>
      <c r="R93" s="121">
        <v>70175</v>
      </c>
      <c r="S93" s="121">
        <v>184842</v>
      </c>
      <c r="T93" s="243">
        <f t="shared" si="26"/>
        <v>17.007913139492086</v>
      </c>
      <c r="V93" s="243">
        <f>IF(T$149,T93/T$149*100,0)</f>
        <v>81.049523363270893</v>
      </c>
      <c r="W93" s="121">
        <v>392550</v>
      </c>
      <c r="X93" s="116">
        <f t="shared" si="27"/>
        <v>36.119801251380196</v>
      </c>
      <c r="Z93" s="116">
        <f>IF(X$149,X93/X$149*100,0)</f>
        <v>60.360882926411151</v>
      </c>
      <c r="AA93" s="121">
        <f t="shared" si="28"/>
        <v>8733789</v>
      </c>
      <c r="AB93" s="121">
        <v>2529197</v>
      </c>
      <c r="AC93" s="243">
        <f t="shared" si="29"/>
        <v>28.958760052481232</v>
      </c>
      <c r="AD93" s="121">
        <v>472858</v>
      </c>
      <c r="AE93" s="243">
        <f t="shared" si="30"/>
        <v>5.4141220952326643</v>
      </c>
      <c r="AF93" s="121">
        <v>0</v>
      </c>
      <c r="AG93" s="243">
        <f t="shared" si="31"/>
        <v>0</v>
      </c>
      <c r="AH93" s="121">
        <v>14066</v>
      </c>
      <c r="AI93" s="114"/>
      <c r="AJ93" s="121">
        <v>10868</v>
      </c>
      <c r="AK93" s="121">
        <v>10868</v>
      </c>
      <c r="AL93" s="115">
        <v>10868</v>
      </c>
      <c r="AM93" s="115">
        <v>10868</v>
      </c>
      <c r="AN93" s="115">
        <v>10868</v>
      </c>
      <c r="AO93" s="115">
        <v>10868</v>
      </c>
    </row>
    <row r="94" spans="1:41" x14ac:dyDescent="0.25">
      <c r="A94" s="117">
        <v>41</v>
      </c>
      <c r="B94" s="117" t="s">
        <v>250</v>
      </c>
      <c r="C94" s="118">
        <v>6117929</v>
      </c>
      <c r="D94" s="119">
        <f t="shared" si="23"/>
        <v>185.07771660212973</v>
      </c>
      <c r="E94" s="169"/>
      <c r="F94" s="119">
        <f>IF(D$149,D94/D$149*100,0)</f>
        <v>74.981166899198129</v>
      </c>
      <c r="G94" s="118">
        <v>6117929</v>
      </c>
      <c r="H94" s="118">
        <v>1656204</v>
      </c>
      <c r="I94" s="119">
        <f t="shared" si="24"/>
        <v>50.102976766698937</v>
      </c>
      <c r="J94" s="169"/>
      <c r="K94" s="119">
        <f>IF(I$149,I94/I$149*100,0)</f>
        <v>18.685973411949469</v>
      </c>
      <c r="L94" s="118">
        <v>9238830</v>
      </c>
      <c r="M94" s="119">
        <f t="shared" si="25"/>
        <v>279.49025895450143</v>
      </c>
      <c r="N94" s="169"/>
      <c r="O94" s="119">
        <f>IF(M$149,M94/M$149*100,0)</f>
        <v>205.37340342212408</v>
      </c>
      <c r="P94" s="118">
        <v>0</v>
      </c>
      <c r="Q94" s="118">
        <v>7681787</v>
      </c>
      <c r="R94" s="118">
        <v>0</v>
      </c>
      <c r="S94" s="118">
        <v>284135</v>
      </c>
      <c r="T94" s="123">
        <f t="shared" si="26"/>
        <v>8.5955651016456915</v>
      </c>
      <c r="U94" s="169"/>
      <c r="V94" s="123">
        <f>IF(T$149,T94/T$149*100,0)</f>
        <v>40.961313055433045</v>
      </c>
      <c r="W94" s="118">
        <v>290126</v>
      </c>
      <c r="X94" s="119">
        <f t="shared" si="27"/>
        <v>8.7768030009680533</v>
      </c>
      <c r="Y94" s="169"/>
      <c r="Z94" s="119">
        <f>IF(X$149,X94/X$149*100,0)</f>
        <v>14.667178668082043</v>
      </c>
      <c r="AA94" s="118">
        <f t="shared" si="28"/>
        <v>17587224</v>
      </c>
      <c r="AB94" s="118">
        <v>7257273</v>
      </c>
      <c r="AC94" s="123">
        <f t="shared" si="29"/>
        <v>41.264459928411668</v>
      </c>
      <c r="AD94" s="118">
        <v>656956</v>
      </c>
      <c r="AE94" s="123">
        <f t="shared" si="30"/>
        <v>3.7354161179729104</v>
      </c>
      <c r="AF94" s="118">
        <v>0</v>
      </c>
      <c r="AG94" s="123">
        <f t="shared" si="31"/>
        <v>0</v>
      </c>
      <c r="AH94" s="118">
        <v>373832</v>
      </c>
      <c r="AI94" s="117"/>
      <c r="AJ94" s="118">
        <v>33056</v>
      </c>
      <c r="AK94" s="118">
        <v>33056</v>
      </c>
      <c r="AL94" s="118">
        <v>33056</v>
      </c>
      <c r="AM94" s="118">
        <v>33056</v>
      </c>
      <c r="AN94" s="118">
        <v>33056</v>
      </c>
      <c r="AO94" s="118">
        <v>33056</v>
      </c>
    </row>
    <row r="95" spans="1:41" x14ac:dyDescent="0.25">
      <c r="A95" s="114">
        <v>42</v>
      </c>
      <c r="B95" s="114" t="s">
        <v>124</v>
      </c>
      <c r="C95" s="115">
        <v>32726838</v>
      </c>
      <c r="D95" s="116">
        <f t="shared" si="23"/>
        <v>289.55141294923294</v>
      </c>
      <c r="F95" s="116">
        <f>IF(D$149,D95/D$149*100,0)</f>
        <v>117.3069520136669</v>
      </c>
      <c r="G95" s="115">
        <v>32726838</v>
      </c>
      <c r="H95" s="115">
        <v>41698438</v>
      </c>
      <c r="I95" s="116">
        <f t="shared" si="24"/>
        <v>368.92783961212467</v>
      </c>
      <c r="K95" s="116">
        <f>IF(I$149,I95/I$149*100,0)</f>
        <v>137.59214016405676</v>
      </c>
      <c r="L95" s="115">
        <v>14233809</v>
      </c>
      <c r="M95" s="116">
        <f t="shared" si="25"/>
        <v>125.93393555465114</v>
      </c>
      <c r="O95" s="116">
        <f>IF(M$149,M95/M$149*100,0)</f>
        <v>92.538040674295885</v>
      </c>
      <c r="P95" s="115">
        <v>0</v>
      </c>
      <c r="Q95" s="115">
        <v>12873688</v>
      </c>
      <c r="R95" s="115">
        <v>674043</v>
      </c>
      <c r="S95" s="115">
        <v>2120490</v>
      </c>
      <c r="T95" s="243">
        <f t="shared" si="26"/>
        <v>18.76108152106595</v>
      </c>
      <c r="V95" s="243">
        <f>IF(T$149,T95/T$149*100,0)</f>
        <v>89.40407342104254</v>
      </c>
      <c r="W95" s="115">
        <v>1646188</v>
      </c>
      <c r="X95" s="116">
        <f t="shared" si="27"/>
        <v>14.564684231946632</v>
      </c>
      <c r="Z95" s="116">
        <f>IF(X$149,X95/X$149*100,0)</f>
        <v>24.339480543268049</v>
      </c>
      <c r="AA95" s="115">
        <f t="shared" si="28"/>
        <v>92425763</v>
      </c>
      <c r="AB95" s="115">
        <v>9824014</v>
      </c>
      <c r="AC95" s="243">
        <f t="shared" si="29"/>
        <v>10.629086178060549</v>
      </c>
      <c r="AD95" s="115">
        <v>555261</v>
      </c>
      <c r="AE95" s="243">
        <f t="shared" si="30"/>
        <v>0.60076431286804743</v>
      </c>
      <c r="AF95" s="115">
        <v>366270</v>
      </c>
      <c r="AG95" s="243">
        <f t="shared" si="31"/>
        <v>0.39628561140469026</v>
      </c>
      <c r="AH95" s="115">
        <v>4555099</v>
      </c>
      <c r="AI95" s="114"/>
      <c r="AJ95" s="115">
        <v>113026</v>
      </c>
      <c r="AK95" s="115">
        <v>113026</v>
      </c>
      <c r="AL95" s="115">
        <v>113026</v>
      </c>
      <c r="AM95" s="115">
        <v>113026</v>
      </c>
      <c r="AN95" s="115">
        <v>113026</v>
      </c>
      <c r="AO95" s="115">
        <v>113026</v>
      </c>
    </row>
    <row r="96" spans="1:41" x14ac:dyDescent="0.25">
      <c r="A96" s="117">
        <v>43</v>
      </c>
      <c r="B96" s="117" t="s">
        <v>126</v>
      </c>
      <c r="C96" s="118">
        <v>104089652</v>
      </c>
      <c r="D96" s="119">
        <f t="shared" si="23"/>
        <v>306.21988832600806</v>
      </c>
      <c r="E96" s="169"/>
      <c r="F96" s="119">
        <f>IF(D$149,D96/D$149*100,0)</f>
        <v>124.05990832373392</v>
      </c>
      <c r="G96" s="118">
        <v>0</v>
      </c>
      <c r="H96" s="118">
        <v>102241141</v>
      </c>
      <c r="I96" s="119">
        <f t="shared" si="24"/>
        <v>300.78177972334504</v>
      </c>
      <c r="J96" s="169"/>
      <c r="K96" s="119">
        <f>IF(I$149,I96/I$149*100,0)</f>
        <v>112.17697433188998</v>
      </c>
      <c r="L96" s="118">
        <v>55380950</v>
      </c>
      <c r="M96" s="119">
        <f t="shared" si="25"/>
        <v>162.92444060038008</v>
      </c>
      <c r="N96" s="169"/>
      <c r="O96" s="119">
        <f>IF(M$149,M96/M$149*100,0)</f>
        <v>119.71918803865289</v>
      </c>
      <c r="P96" s="118">
        <v>45305726</v>
      </c>
      <c r="Q96" s="118">
        <v>2670488</v>
      </c>
      <c r="R96" s="118">
        <v>739658</v>
      </c>
      <c r="S96" s="118">
        <v>5238849</v>
      </c>
      <c r="T96" s="123">
        <f t="shared" si="26"/>
        <v>15.412096446790109</v>
      </c>
      <c r="U96" s="169"/>
      <c r="V96" s="123">
        <f>IF(T$149,T96/T$149*100,0)</f>
        <v>73.444817173990046</v>
      </c>
      <c r="W96" s="118">
        <v>3772992</v>
      </c>
      <c r="X96" s="119">
        <f t="shared" si="27"/>
        <v>11.099712283550739</v>
      </c>
      <c r="Y96" s="169"/>
      <c r="Z96" s="119">
        <f>IF(X$149,X96/X$149*100,0)</f>
        <v>18.549062022833045</v>
      </c>
      <c r="AA96" s="118">
        <f t="shared" si="28"/>
        <v>270723584</v>
      </c>
      <c r="AB96" s="118">
        <v>24219177</v>
      </c>
      <c r="AC96" s="123">
        <f t="shared" si="29"/>
        <v>8.9460905629854555</v>
      </c>
      <c r="AD96" s="118">
        <v>941705</v>
      </c>
      <c r="AE96" s="123">
        <f t="shared" si="30"/>
        <v>0.34784741915946266</v>
      </c>
      <c r="AF96" s="118">
        <v>85711</v>
      </c>
      <c r="AG96" s="123">
        <f t="shared" si="31"/>
        <v>3.165996797678329E-2</v>
      </c>
      <c r="AH96" s="118">
        <v>2305596</v>
      </c>
      <c r="AI96" s="117"/>
      <c r="AJ96" s="118">
        <v>339918</v>
      </c>
      <c r="AK96" s="118">
        <v>339918</v>
      </c>
      <c r="AL96" s="118">
        <v>339918</v>
      </c>
      <c r="AM96" s="118">
        <v>339918</v>
      </c>
      <c r="AN96" s="118">
        <v>339918</v>
      </c>
      <c r="AO96" s="118">
        <v>339918</v>
      </c>
    </row>
    <row r="97" spans="1:41" x14ac:dyDescent="0.25">
      <c r="A97" s="114">
        <v>44</v>
      </c>
      <c r="B97" s="114" t="s">
        <v>128</v>
      </c>
      <c r="C97" s="115">
        <v>8459764</v>
      </c>
      <c r="D97" s="116">
        <f t="shared" si="23"/>
        <v>174.18390709932467</v>
      </c>
      <c r="F97" s="116">
        <f>IF(D$149,D97/D$149*100,0)</f>
        <v>70.56772068052733</v>
      </c>
      <c r="G97" s="115">
        <v>8459764</v>
      </c>
      <c r="H97" s="115">
        <v>3032504</v>
      </c>
      <c r="I97" s="116">
        <f t="shared" si="24"/>
        <v>62.438313292703015</v>
      </c>
      <c r="K97" s="116">
        <f>IF(I$149,I97/I$149*100,0)</f>
        <v>23.286453966740819</v>
      </c>
      <c r="L97" s="115">
        <v>10551659</v>
      </c>
      <c r="M97" s="116">
        <f t="shared" si="25"/>
        <v>217.25537390874649</v>
      </c>
      <c r="O97" s="116">
        <f>IF(M$149,M97/M$149*100,0)</f>
        <v>159.64232785175133</v>
      </c>
      <c r="P97" s="115">
        <v>10223655</v>
      </c>
      <c r="Q97" s="115">
        <v>0</v>
      </c>
      <c r="R97" s="115">
        <v>328004</v>
      </c>
      <c r="S97" s="115">
        <v>422579</v>
      </c>
      <c r="T97" s="243">
        <f t="shared" si="26"/>
        <v>8.700770054356779</v>
      </c>
      <c r="V97" s="243">
        <f>IF(T$149,T97/T$149*100,0)</f>
        <v>41.462656824227942</v>
      </c>
      <c r="W97" s="115">
        <v>4029196</v>
      </c>
      <c r="X97" s="116">
        <f t="shared" si="27"/>
        <v>82.959891286443749</v>
      </c>
      <c r="Z97" s="116">
        <f>IF(X$149,X97/X$149*100,0)</f>
        <v>138.63676188798192</v>
      </c>
      <c r="AA97" s="115">
        <f t="shared" si="28"/>
        <v>26495702</v>
      </c>
      <c r="AB97" s="115">
        <v>11364093</v>
      </c>
      <c r="AC97" s="243">
        <f t="shared" si="29"/>
        <v>42.890326136669259</v>
      </c>
      <c r="AD97" s="115">
        <v>421620</v>
      </c>
      <c r="AE97" s="243">
        <f t="shared" si="30"/>
        <v>1.5912769550321786</v>
      </c>
      <c r="AF97" s="115">
        <v>176547</v>
      </c>
      <c r="AG97" s="243">
        <f t="shared" si="31"/>
        <v>0.6663231644136095</v>
      </c>
      <c r="AH97" s="115">
        <v>86633</v>
      </c>
      <c r="AI97" s="114"/>
      <c r="AJ97" s="115">
        <v>48568</v>
      </c>
      <c r="AK97" s="115">
        <v>48568</v>
      </c>
      <c r="AL97" s="115">
        <v>48568</v>
      </c>
      <c r="AM97" s="115">
        <v>48568</v>
      </c>
      <c r="AN97" s="115">
        <v>48568</v>
      </c>
      <c r="AO97" s="115">
        <v>48568</v>
      </c>
    </row>
    <row r="98" spans="1:41" x14ac:dyDescent="0.25">
      <c r="A98" s="117">
        <v>45</v>
      </c>
      <c r="B98" s="117" t="s">
        <v>130</v>
      </c>
      <c r="C98" s="118">
        <v>1104750</v>
      </c>
      <c r="D98" s="119">
        <f t="shared" si="23"/>
        <v>490.78187472234561</v>
      </c>
      <c r="E98" s="169"/>
      <c r="F98" s="119">
        <f>IF(D$149,D98/D$149*100,0)</f>
        <v>198.83213568474557</v>
      </c>
      <c r="G98" s="118">
        <v>1104750</v>
      </c>
      <c r="H98" s="118">
        <v>1089336</v>
      </c>
      <c r="I98" s="119">
        <f t="shared" si="24"/>
        <v>483.93425144380274</v>
      </c>
      <c r="J98" s="169"/>
      <c r="K98" s="119">
        <f>IF(I$149,I98/I$149*100,0)</f>
        <v>180.48393806455175</v>
      </c>
      <c r="L98" s="118">
        <v>72657</v>
      </c>
      <c r="M98" s="119">
        <f t="shared" si="25"/>
        <v>32.277654375832967</v>
      </c>
      <c r="N98" s="169"/>
      <c r="O98" s="119">
        <f>IF(M$149,M98/M$149*100,0)</f>
        <v>23.718077898117269</v>
      </c>
      <c r="P98" s="118">
        <v>0</v>
      </c>
      <c r="Q98" s="118">
        <v>72657</v>
      </c>
      <c r="R98" s="118">
        <v>0</v>
      </c>
      <c r="S98" s="118">
        <v>98436</v>
      </c>
      <c r="T98" s="123">
        <f t="shared" si="26"/>
        <v>43.729897823189695</v>
      </c>
      <c r="U98" s="169"/>
      <c r="V98" s="123">
        <f>IF(T$149,T98/T$149*100,0)</f>
        <v>208.39049130985313</v>
      </c>
      <c r="W98" s="118">
        <v>260389</v>
      </c>
      <c r="X98" s="119">
        <f t="shared" si="27"/>
        <v>115.67703243003109</v>
      </c>
      <c r="Y98" s="169"/>
      <c r="Z98" s="119">
        <f>IF(X$149,X98/X$149*100,0)</f>
        <v>193.3113574792155</v>
      </c>
      <c r="AA98" s="118">
        <f t="shared" si="28"/>
        <v>2625568</v>
      </c>
      <c r="AB98" s="118">
        <v>852629</v>
      </c>
      <c r="AC98" s="123">
        <f t="shared" si="29"/>
        <v>32.474077989981595</v>
      </c>
      <c r="AD98" s="118">
        <v>99917</v>
      </c>
      <c r="AE98" s="123">
        <f t="shared" si="30"/>
        <v>3.8055384587258838</v>
      </c>
      <c r="AF98" s="118">
        <v>196957</v>
      </c>
      <c r="AG98" s="123">
        <f t="shared" si="31"/>
        <v>7.5015006276737068</v>
      </c>
      <c r="AH98" s="118">
        <v>518152</v>
      </c>
      <c r="AI98" s="117"/>
      <c r="AJ98" s="118">
        <v>2251</v>
      </c>
      <c r="AK98" s="118">
        <v>2251</v>
      </c>
      <c r="AL98" s="118">
        <v>2251</v>
      </c>
      <c r="AM98" s="118">
        <v>2251</v>
      </c>
      <c r="AN98" s="118">
        <v>2251</v>
      </c>
      <c r="AO98" s="118">
        <v>2251</v>
      </c>
    </row>
    <row r="99" spans="1:41" x14ac:dyDescent="0.25">
      <c r="A99" s="114">
        <v>46</v>
      </c>
      <c r="B99" s="114" t="s">
        <v>132</v>
      </c>
      <c r="C99" s="115">
        <v>6612647</v>
      </c>
      <c r="D99" s="116">
        <f t="shared" si="23"/>
        <v>161.78521273212144</v>
      </c>
      <c r="F99" s="116">
        <f>IF(D$149,D99/D$149*100,0)</f>
        <v>65.544595321368263</v>
      </c>
      <c r="G99" s="115">
        <v>6612647</v>
      </c>
      <c r="H99" s="115">
        <v>11008931</v>
      </c>
      <c r="I99" s="116">
        <f t="shared" si="24"/>
        <v>269.34482421158219</v>
      </c>
      <c r="K99" s="116">
        <f>IF(I$149,I99/I$149*100,0)</f>
        <v>100.4525189650808</v>
      </c>
      <c r="L99" s="115">
        <v>3796482</v>
      </c>
      <c r="M99" s="116">
        <f t="shared" si="25"/>
        <v>92.884838401878994</v>
      </c>
      <c r="O99" s="116">
        <f>IF(M$149,M99/M$149*100,0)</f>
        <v>68.253095690226957</v>
      </c>
      <c r="P99" s="115">
        <v>0</v>
      </c>
      <c r="Q99" s="115">
        <v>3796482</v>
      </c>
      <c r="R99" s="115">
        <v>0</v>
      </c>
      <c r="S99" s="115">
        <v>742115</v>
      </c>
      <c r="T99" s="243">
        <f t="shared" si="26"/>
        <v>18.156607051109535</v>
      </c>
      <c r="V99" s="243">
        <f>IF(T$149,T99/T$149*100,0)</f>
        <v>86.523510281201837</v>
      </c>
      <c r="W99" s="115">
        <v>4134155</v>
      </c>
      <c r="X99" s="116">
        <f t="shared" si="27"/>
        <v>101.14635578499254</v>
      </c>
      <c r="Z99" s="116">
        <f>IF(X$149,X99/X$149*100,0)</f>
        <v>169.02870803414987</v>
      </c>
      <c r="AA99" s="115">
        <f t="shared" si="28"/>
        <v>26294330</v>
      </c>
      <c r="AB99" s="115">
        <v>4103622</v>
      </c>
      <c r="AC99" s="243">
        <f t="shared" si="29"/>
        <v>15.606490068391171</v>
      </c>
      <c r="AD99" s="115">
        <v>259482</v>
      </c>
      <c r="AE99" s="243">
        <f t="shared" si="30"/>
        <v>0.98683632555003309</v>
      </c>
      <c r="AF99" s="115">
        <v>0</v>
      </c>
      <c r="AG99" s="243">
        <f t="shared" si="31"/>
        <v>0</v>
      </c>
      <c r="AH99" s="115">
        <v>2968866</v>
      </c>
      <c r="AI99" s="114"/>
      <c r="AJ99" s="115">
        <v>40873</v>
      </c>
      <c r="AK99" s="115">
        <v>40873</v>
      </c>
      <c r="AL99" s="115">
        <v>40873</v>
      </c>
      <c r="AM99" s="115">
        <v>40873</v>
      </c>
      <c r="AN99" s="115">
        <v>40873</v>
      </c>
      <c r="AO99" s="115">
        <v>40873</v>
      </c>
    </row>
    <row r="100" spans="1:41" x14ac:dyDescent="0.25">
      <c r="A100" s="117">
        <v>47</v>
      </c>
      <c r="B100" s="117" t="s">
        <v>134</v>
      </c>
      <c r="C100" s="118">
        <v>21293795</v>
      </c>
      <c r="D100" s="119">
        <f t="shared" si="23"/>
        <v>263.93558343042713</v>
      </c>
      <c r="E100" s="169"/>
      <c r="F100" s="119">
        <f>IF(D$149,D100/D$149*100,0)</f>
        <v>106.92912358746034</v>
      </c>
      <c r="G100" s="118">
        <v>0</v>
      </c>
      <c r="H100" s="118">
        <v>17745563</v>
      </c>
      <c r="I100" s="119">
        <f t="shared" si="24"/>
        <v>219.95541535486751</v>
      </c>
      <c r="J100" s="169"/>
      <c r="K100" s="119">
        <f>IF(I$149,I100/I$149*100,0)</f>
        <v>82.032671676847983</v>
      </c>
      <c r="L100" s="118">
        <v>5264507</v>
      </c>
      <c r="M100" s="119">
        <f t="shared" si="25"/>
        <v>65.253315649867375</v>
      </c>
      <c r="N100" s="169"/>
      <c r="O100" s="119">
        <f>IF(M$149,M100/M$149*100,0)</f>
        <v>47.949061157702197</v>
      </c>
      <c r="P100" s="118">
        <v>0</v>
      </c>
      <c r="Q100" s="118">
        <v>5264507</v>
      </c>
      <c r="R100" s="118">
        <v>0</v>
      </c>
      <c r="S100" s="118">
        <v>1664594</v>
      </c>
      <c r="T100" s="123">
        <f t="shared" si="26"/>
        <v>20.632564019931085</v>
      </c>
      <c r="U100" s="169"/>
      <c r="V100" s="123">
        <f>IF(T$149,T100/T$149*100,0)</f>
        <v>98.32243767135833</v>
      </c>
      <c r="W100" s="118">
        <v>712117</v>
      </c>
      <c r="X100" s="119">
        <f t="shared" si="27"/>
        <v>8.8266565854384087</v>
      </c>
      <c r="Y100" s="169"/>
      <c r="Z100" s="119">
        <f>IF(X$149,X100/X$149*100,0)</f>
        <v>14.750490487954309</v>
      </c>
      <c r="AA100" s="118">
        <f t="shared" si="28"/>
        <v>46680576</v>
      </c>
      <c r="AB100" s="118">
        <v>5041906</v>
      </c>
      <c r="AC100" s="123">
        <f t="shared" si="29"/>
        <v>10.800865010748796</v>
      </c>
      <c r="AD100" s="118">
        <v>572341</v>
      </c>
      <c r="AE100" s="123">
        <f t="shared" si="30"/>
        <v>1.2260795582299584</v>
      </c>
      <c r="AF100" s="118">
        <v>165577</v>
      </c>
      <c r="AG100" s="123">
        <f t="shared" si="31"/>
        <v>0.35470213563774361</v>
      </c>
      <c r="AH100" s="118">
        <v>3087630</v>
      </c>
      <c r="AI100" s="117"/>
      <c r="AJ100" s="118">
        <v>80678</v>
      </c>
      <c r="AK100" s="118">
        <v>80678</v>
      </c>
      <c r="AL100" s="118">
        <v>80678</v>
      </c>
      <c r="AM100" s="118">
        <v>80678</v>
      </c>
      <c r="AN100" s="118">
        <v>80678</v>
      </c>
      <c r="AO100" s="118">
        <v>80678</v>
      </c>
    </row>
    <row r="101" spans="1:41" x14ac:dyDescent="0.25">
      <c r="A101" s="114">
        <v>48</v>
      </c>
      <c r="B101" s="114" t="s">
        <v>136</v>
      </c>
      <c r="C101" s="115">
        <v>2311265</v>
      </c>
      <c r="D101" s="116">
        <f t="shared" si="23"/>
        <v>346.2569288389513</v>
      </c>
      <c r="F101" s="116">
        <f>IF(D$149,D101/D$149*100,0)</f>
        <v>140.28025117194699</v>
      </c>
      <c r="G101" s="115">
        <v>2311265</v>
      </c>
      <c r="H101" s="115">
        <v>2936033</v>
      </c>
      <c r="I101" s="116">
        <f t="shared" si="24"/>
        <v>439.85513108614231</v>
      </c>
      <c r="K101" s="116">
        <f>IF(I$149,I101/I$149*100,0)</f>
        <v>164.04457010322909</v>
      </c>
      <c r="L101" s="115">
        <v>1003720</v>
      </c>
      <c r="M101" s="116">
        <f t="shared" si="25"/>
        <v>150.37003745318353</v>
      </c>
      <c r="O101" s="116">
        <f>IF(M$149,M101/M$149*100,0)</f>
        <v>110.4940346758199</v>
      </c>
      <c r="P101" s="115">
        <v>0</v>
      </c>
      <c r="Q101" s="115">
        <v>1003720</v>
      </c>
      <c r="R101" s="115">
        <v>0</v>
      </c>
      <c r="S101" s="115">
        <v>154592</v>
      </c>
      <c r="T101" s="243">
        <f t="shared" si="26"/>
        <v>23.159850187265917</v>
      </c>
      <c r="V101" s="243">
        <f>IF(T$149,T101/T$149*100,0)</f>
        <v>110.36596926662806</v>
      </c>
      <c r="W101" s="115">
        <v>829248</v>
      </c>
      <c r="X101" s="116">
        <f t="shared" si="27"/>
        <v>124.23191011235956</v>
      </c>
      <c r="Z101" s="116">
        <f>IF(X$149,X101/X$149*100,0)</f>
        <v>207.60767009286991</v>
      </c>
      <c r="AA101" s="115">
        <f t="shared" si="28"/>
        <v>7234858</v>
      </c>
      <c r="AB101" s="115">
        <v>1060912</v>
      </c>
      <c r="AC101" s="243">
        <f t="shared" si="29"/>
        <v>14.66389526926444</v>
      </c>
      <c r="AD101" s="115">
        <v>359450</v>
      </c>
      <c r="AE101" s="243">
        <f t="shared" si="30"/>
        <v>4.9683076018907357</v>
      </c>
      <c r="AF101" s="115">
        <v>2266</v>
      </c>
      <c r="AG101" s="243">
        <f t="shared" si="31"/>
        <v>3.132058707993992E-2</v>
      </c>
      <c r="AH101" s="115">
        <v>384401</v>
      </c>
      <c r="AI101" s="114"/>
      <c r="AJ101" s="115">
        <v>6675</v>
      </c>
      <c r="AK101" s="115">
        <v>6675</v>
      </c>
      <c r="AL101" s="115">
        <v>6675</v>
      </c>
      <c r="AM101" s="115">
        <v>6675</v>
      </c>
      <c r="AN101" s="115">
        <v>6675</v>
      </c>
      <c r="AO101" s="115">
        <v>6675</v>
      </c>
    </row>
    <row r="102" spans="1:41" x14ac:dyDescent="0.25">
      <c r="A102" s="117">
        <v>49</v>
      </c>
      <c r="B102" s="117" t="s">
        <v>138</v>
      </c>
      <c r="C102" s="118">
        <v>5236416</v>
      </c>
      <c r="D102" s="119">
        <f t="shared" si="23"/>
        <v>188.91071106461271</v>
      </c>
      <c r="E102" s="169"/>
      <c r="F102" s="119">
        <f>IF(D$149,D102/D$149*100,0)</f>
        <v>76.534041025762917</v>
      </c>
      <c r="G102" s="118">
        <v>5236416</v>
      </c>
      <c r="H102" s="118">
        <v>10948120</v>
      </c>
      <c r="I102" s="119">
        <f t="shared" si="24"/>
        <v>394.96807244128576</v>
      </c>
      <c r="J102" s="169"/>
      <c r="K102" s="119">
        <f>IF(I$149,I102/I$149*100,0)</f>
        <v>147.30388045750152</v>
      </c>
      <c r="L102" s="118">
        <v>3056361</v>
      </c>
      <c r="M102" s="119">
        <f t="shared" si="25"/>
        <v>110.26231105018219</v>
      </c>
      <c r="N102" s="169"/>
      <c r="O102" s="119">
        <f>IF(M$149,M102/M$149*100,0)</f>
        <v>81.02230887857597</v>
      </c>
      <c r="P102" s="118">
        <v>0</v>
      </c>
      <c r="Q102" s="118">
        <v>1452737</v>
      </c>
      <c r="R102" s="118">
        <v>0</v>
      </c>
      <c r="S102" s="118">
        <v>393314</v>
      </c>
      <c r="T102" s="123">
        <f t="shared" si="26"/>
        <v>14.189328619358562</v>
      </c>
      <c r="U102" s="169"/>
      <c r="V102" s="123">
        <f>IF(T$149,T102/T$149*100,0)</f>
        <v>67.617838356280217</v>
      </c>
      <c r="W102" s="118">
        <v>5209145</v>
      </c>
      <c r="X102" s="119">
        <f t="shared" si="27"/>
        <v>187.92687326382625</v>
      </c>
      <c r="Y102" s="169"/>
      <c r="Z102" s="119">
        <f>IF(X$149,X102/X$149*100,0)</f>
        <v>314.05023291402722</v>
      </c>
      <c r="AA102" s="118">
        <f t="shared" si="28"/>
        <v>24843356</v>
      </c>
      <c r="AB102" s="118">
        <v>2475004</v>
      </c>
      <c r="AC102" s="123">
        <f t="shared" si="29"/>
        <v>9.9624382470709669</v>
      </c>
      <c r="AD102" s="118">
        <v>877871</v>
      </c>
      <c r="AE102" s="123">
        <f t="shared" si="30"/>
        <v>3.5336248452101238</v>
      </c>
      <c r="AF102" s="118">
        <v>0</v>
      </c>
      <c r="AG102" s="123">
        <f t="shared" si="31"/>
        <v>0</v>
      </c>
      <c r="AH102" s="118">
        <v>300474</v>
      </c>
      <c r="AI102" s="117"/>
      <c r="AJ102" s="118">
        <v>27719</v>
      </c>
      <c r="AK102" s="118">
        <v>27719</v>
      </c>
      <c r="AL102" s="118">
        <v>27719</v>
      </c>
      <c r="AM102" s="118">
        <v>27719</v>
      </c>
      <c r="AN102" s="118">
        <v>27719</v>
      </c>
      <c r="AO102" s="118">
        <v>27719</v>
      </c>
    </row>
    <row r="103" spans="1:41" x14ac:dyDescent="0.25">
      <c r="A103" s="114">
        <v>50</v>
      </c>
      <c r="B103" s="114" t="s">
        <v>140</v>
      </c>
      <c r="C103" s="121">
        <v>3533576</v>
      </c>
      <c r="D103" s="116">
        <f t="shared" si="23"/>
        <v>192.40816771031854</v>
      </c>
      <c r="F103" s="116">
        <f>IF(D$149,D103/D$149*100,0)</f>
        <v>77.950977571604014</v>
      </c>
      <c r="G103" s="121">
        <v>3533576</v>
      </c>
      <c r="H103" s="121">
        <v>2537832</v>
      </c>
      <c r="I103" s="116">
        <f t="shared" si="24"/>
        <v>138.18851075415191</v>
      </c>
      <c r="K103" s="116">
        <f>IF(I$149,I103/I$149*100,0)</f>
        <v>51.537593261429372</v>
      </c>
      <c r="L103" s="121">
        <v>1800659</v>
      </c>
      <c r="M103" s="116">
        <f t="shared" si="25"/>
        <v>98.048407296487881</v>
      </c>
      <c r="O103" s="116">
        <f>IF(M$149,M103/M$149*100,0)</f>
        <v>72.04735929589728</v>
      </c>
      <c r="P103" s="121">
        <v>0</v>
      </c>
      <c r="Q103" s="121">
        <v>1800659</v>
      </c>
      <c r="R103" s="121">
        <v>0</v>
      </c>
      <c r="S103" s="121">
        <v>296383</v>
      </c>
      <c r="T103" s="243">
        <f t="shared" si="26"/>
        <v>16.138469915600325</v>
      </c>
      <c r="V103" s="243">
        <f>IF(T$149,T103/T$149*100,0)</f>
        <v>76.906277903942481</v>
      </c>
      <c r="W103" s="121">
        <v>373255</v>
      </c>
      <c r="X103" s="116">
        <f t="shared" si="27"/>
        <v>20.324258099646066</v>
      </c>
      <c r="Z103" s="116">
        <f>IF(X$149,X103/X$149*100,0)</f>
        <v>33.964477134879644</v>
      </c>
      <c r="AA103" s="121">
        <f t="shared" si="28"/>
        <v>8541705</v>
      </c>
      <c r="AB103" s="121">
        <v>1165835</v>
      </c>
      <c r="AC103" s="243">
        <f t="shared" si="29"/>
        <v>13.648738747123671</v>
      </c>
      <c r="AD103" s="121">
        <v>237799</v>
      </c>
      <c r="AE103" s="243">
        <f t="shared" si="30"/>
        <v>2.7839757987427571</v>
      </c>
      <c r="AF103" s="121">
        <v>0</v>
      </c>
      <c r="AG103" s="243">
        <f t="shared" si="31"/>
        <v>0</v>
      </c>
      <c r="AH103" s="121">
        <v>624254</v>
      </c>
      <c r="AI103" s="114"/>
      <c r="AJ103" s="115">
        <v>18365</v>
      </c>
      <c r="AK103" s="115">
        <v>18365</v>
      </c>
      <c r="AL103" s="115">
        <v>18365</v>
      </c>
      <c r="AM103" s="115">
        <v>18365</v>
      </c>
      <c r="AN103" s="115">
        <v>18365</v>
      </c>
      <c r="AO103" s="115">
        <v>18365</v>
      </c>
    </row>
    <row r="104" spans="1:41" x14ac:dyDescent="0.25">
      <c r="A104" s="117">
        <v>51</v>
      </c>
      <c r="B104" s="117" t="s">
        <v>142</v>
      </c>
      <c r="C104" s="122">
        <v>4390720</v>
      </c>
      <c r="D104" s="119">
        <f t="shared" si="23"/>
        <v>405.98428109107721</v>
      </c>
      <c r="E104" s="169"/>
      <c r="F104" s="119">
        <f t="shared" ref="F104:F117" si="32">IF(D$149,D104/D$149*100,0)</f>
        <v>164.4777972076555</v>
      </c>
      <c r="G104" s="122">
        <v>4390720</v>
      </c>
      <c r="H104" s="122">
        <v>2808898</v>
      </c>
      <c r="I104" s="119">
        <f t="shared" si="24"/>
        <v>259.72242256125753</v>
      </c>
      <c r="J104" s="169"/>
      <c r="K104" s="119">
        <f t="shared" ref="K104:K117" si="33">IF(I$149,I104/I$149*100,0)</f>
        <v>96.86383116646337</v>
      </c>
      <c r="L104" s="122">
        <v>1498505</v>
      </c>
      <c r="M104" s="119">
        <f t="shared" si="25"/>
        <v>138.55802126675914</v>
      </c>
      <c r="N104" s="169"/>
      <c r="O104" s="119">
        <f t="shared" ref="O104:O117" si="34">IF(M$149,M104/M$149*100,0)</f>
        <v>101.81439777341859</v>
      </c>
      <c r="P104" s="122">
        <v>1375495</v>
      </c>
      <c r="Q104" s="122">
        <v>66500</v>
      </c>
      <c r="R104" s="122">
        <v>56510</v>
      </c>
      <c r="S104" s="122">
        <v>230650</v>
      </c>
      <c r="T104" s="123">
        <f t="shared" si="26"/>
        <v>21.326860841423947</v>
      </c>
      <c r="U104" s="169"/>
      <c r="V104" s="123">
        <f t="shared" ref="V104:V117" si="35">IF(T$149,T104/T$149*100,0)</f>
        <v>101.63104031961427</v>
      </c>
      <c r="W104" s="122">
        <v>245076</v>
      </c>
      <c r="X104" s="119">
        <f t="shared" si="27"/>
        <v>22.660748959778086</v>
      </c>
      <c r="Y104" s="169"/>
      <c r="Z104" s="119">
        <f t="shared" ref="Z104:Z117" si="36">IF(X$149,X104/X$149*100,0)</f>
        <v>37.869057071118064</v>
      </c>
      <c r="AA104" s="122">
        <f t="shared" si="28"/>
        <v>9173849</v>
      </c>
      <c r="AB104" s="122">
        <v>1843957</v>
      </c>
      <c r="AC104" s="123">
        <f t="shared" si="29"/>
        <v>20.100145533243463</v>
      </c>
      <c r="AD104" s="122">
        <v>191755</v>
      </c>
      <c r="AE104" s="123">
        <f t="shared" si="30"/>
        <v>2.0902349711664101</v>
      </c>
      <c r="AF104" s="122">
        <v>367462</v>
      </c>
      <c r="AG104" s="123">
        <f t="shared" si="31"/>
        <v>4.0055379154376753</v>
      </c>
      <c r="AH104" s="122">
        <v>444021</v>
      </c>
      <c r="AI104" s="117"/>
      <c r="AJ104" s="118">
        <v>10815</v>
      </c>
      <c r="AK104" s="118">
        <v>10815</v>
      </c>
      <c r="AL104" s="118">
        <v>10815</v>
      </c>
      <c r="AM104" s="118">
        <v>10815</v>
      </c>
      <c r="AN104" s="118">
        <v>10815</v>
      </c>
      <c r="AO104" s="118">
        <v>10815</v>
      </c>
    </row>
    <row r="105" spans="1:41" x14ac:dyDescent="0.25">
      <c r="A105" s="114">
        <v>52</v>
      </c>
      <c r="B105" s="114" t="s">
        <v>144</v>
      </c>
      <c r="C105" s="115">
        <v>0</v>
      </c>
      <c r="D105" s="116">
        <f t="shared" si="23"/>
        <v>0</v>
      </c>
      <c r="F105" s="116">
        <f t="shared" si="32"/>
        <v>0</v>
      </c>
      <c r="G105" s="115">
        <v>0</v>
      </c>
      <c r="H105" s="115">
        <v>0</v>
      </c>
      <c r="I105" s="116">
        <f t="shared" si="24"/>
        <v>0</v>
      </c>
      <c r="K105" s="116">
        <f t="shared" si="33"/>
        <v>0</v>
      </c>
      <c r="L105" s="115">
        <v>0</v>
      </c>
      <c r="M105" s="116">
        <f t="shared" si="25"/>
        <v>0</v>
      </c>
      <c r="O105" s="116">
        <f t="shared" si="34"/>
        <v>0</v>
      </c>
      <c r="P105" s="115">
        <v>0</v>
      </c>
      <c r="Q105" s="115">
        <v>0</v>
      </c>
      <c r="R105" s="115">
        <v>0</v>
      </c>
      <c r="S105" s="115">
        <v>0</v>
      </c>
      <c r="T105" s="243">
        <f t="shared" si="26"/>
        <v>0</v>
      </c>
      <c r="V105" s="243">
        <f t="shared" si="35"/>
        <v>0</v>
      </c>
      <c r="W105" s="115">
        <v>0</v>
      </c>
      <c r="X105" s="116">
        <f t="shared" si="27"/>
        <v>0</v>
      </c>
      <c r="Z105" s="116">
        <f t="shared" si="36"/>
        <v>0</v>
      </c>
      <c r="AA105" s="115">
        <f t="shared" si="28"/>
        <v>0</v>
      </c>
      <c r="AB105" s="115">
        <v>0</v>
      </c>
      <c r="AC105" s="116">
        <f t="shared" si="29"/>
        <v>0</v>
      </c>
      <c r="AD105" s="115">
        <v>0</v>
      </c>
      <c r="AE105" s="116">
        <f t="shared" si="30"/>
        <v>0</v>
      </c>
      <c r="AF105" s="115">
        <v>0</v>
      </c>
      <c r="AG105" s="116">
        <f t="shared" si="31"/>
        <v>0</v>
      </c>
      <c r="AH105" s="115">
        <v>0</v>
      </c>
      <c r="AI105" s="114"/>
      <c r="AJ105" s="115">
        <v>0</v>
      </c>
      <c r="AK105" s="115">
        <v>0</v>
      </c>
      <c r="AL105" s="115">
        <v>0</v>
      </c>
      <c r="AM105" s="115">
        <v>0</v>
      </c>
      <c r="AN105" s="115">
        <v>0</v>
      </c>
      <c r="AO105" s="115">
        <v>0</v>
      </c>
    </row>
    <row r="106" spans="1:41" x14ac:dyDescent="0.25">
      <c r="A106" s="117">
        <v>53</v>
      </c>
      <c r="B106" s="117" t="s">
        <v>146</v>
      </c>
      <c r="C106" s="118">
        <v>100066507</v>
      </c>
      <c r="D106" s="119">
        <f t="shared" si="23"/>
        <v>230.60571429888299</v>
      </c>
      <c r="E106" s="169"/>
      <c r="F106" s="119">
        <f t="shared" si="32"/>
        <v>93.426079969015433</v>
      </c>
      <c r="G106" s="118">
        <v>99477818</v>
      </c>
      <c r="H106" s="118">
        <v>155828428</v>
      </c>
      <c r="I106" s="119">
        <f t="shared" si="24"/>
        <v>359.11042589916781</v>
      </c>
      <c r="J106" s="169"/>
      <c r="K106" s="119">
        <f t="shared" si="33"/>
        <v>133.93072235112655</v>
      </c>
      <c r="L106" s="118">
        <v>50659039</v>
      </c>
      <c r="M106" s="119">
        <f t="shared" si="25"/>
        <v>116.74499514897599</v>
      </c>
      <c r="N106" s="169"/>
      <c r="O106" s="119">
        <f t="shared" si="34"/>
        <v>85.785877031756215</v>
      </c>
      <c r="P106" s="118">
        <v>34245422</v>
      </c>
      <c r="Q106" s="118">
        <v>7004119</v>
      </c>
      <c r="R106" s="118">
        <v>3247410</v>
      </c>
      <c r="S106" s="118">
        <v>12600917</v>
      </c>
      <c r="T106" s="123">
        <f t="shared" si="26"/>
        <v>29.039121607451911</v>
      </c>
      <c r="U106" s="169"/>
      <c r="V106" s="123">
        <f t="shared" si="35"/>
        <v>138.38305416241826</v>
      </c>
      <c r="W106" s="118">
        <v>20359854</v>
      </c>
      <c r="X106" s="119">
        <f t="shared" si="27"/>
        <v>46.919781807622904</v>
      </c>
      <c r="Y106" s="169"/>
      <c r="Z106" s="119">
        <f t="shared" si="36"/>
        <v>78.409054272259098</v>
      </c>
      <c r="AA106" s="118">
        <f t="shared" si="28"/>
        <v>339514745</v>
      </c>
      <c r="AB106" s="118">
        <v>20258462</v>
      </c>
      <c r="AC106" s="119">
        <f t="shared" si="29"/>
        <v>5.9668872407883198</v>
      </c>
      <c r="AD106" s="118">
        <v>737879</v>
      </c>
      <c r="AE106" s="119">
        <f t="shared" si="30"/>
        <v>0.2173334180228314</v>
      </c>
      <c r="AF106" s="118">
        <v>1740213</v>
      </c>
      <c r="AG106" s="119">
        <f t="shared" si="31"/>
        <v>0.51255888753815393</v>
      </c>
      <c r="AH106" s="118">
        <v>7704766</v>
      </c>
      <c r="AI106" s="117"/>
      <c r="AJ106" s="118">
        <v>433929</v>
      </c>
      <c r="AK106" s="118">
        <v>433929</v>
      </c>
      <c r="AL106" s="118">
        <v>433929</v>
      </c>
      <c r="AM106" s="118">
        <v>433929</v>
      </c>
      <c r="AN106" s="118">
        <v>433929</v>
      </c>
      <c r="AO106" s="118">
        <v>433929</v>
      </c>
    </row>
    <row r="107" spans="1:41" x14ac:dyDescent="0.25">
      <c r="A107" s="114">
        <v>54</v>
      </c>
      <c r="B107" s="114" t="s">
        <v>148</v>
      </c>
      <c r="C107" s="115">
        <v>8071911</v>
      </c>
      <c r="D107" s="116">
        <f t="shared" si="23"/>
        <v>199.63177029232824</v>
      </c>
      <c r="F107" s="116">
        <f t="shared" si="32"/>
        <v>80.877500335981551</v>
      </c>
      <c r="G107" s="115">
        <v>8071911</v>
      </c>
      <c r="H107" s="115">
        <v>12594588</v>
      </c>
      <c r="I107" s="116">
        <f t="shared" si="24"/>
        <v>311.48508680813177</v>
      </c>
      <c r="K107" s="116">
        <f t="shared" si="33"/>
        <v>116.1687872841932</v>
      </c>
      <c r="L107" s="115">
        <v>5867633</v>
      </c>
      <c r="M107" s="116">
        <f t="shared" si="25"/>
        <v>145.11631300390761</v>
      </c>
      <c r="O107" s="116">
        <f t="shared" si="34"/>
        <v>106.63352349082913</v>
      </c>
      <c r="P107" s="115">
        <v>0</v>
      </c>
      <c r="Q107" s="115">
        <v>3713258</v>
      </c>
      <c r="R107" s="115">
        <v>0</v>
      </c>
      <c r="S107" s="115">
        <v>1004596</v>
      </c>
      <c r="T107" s="243">
        <f t="shared" si="26"/>
        <v>24.845328189147747</v>
      </c>
      <c r="V107" s="243">
        <f t="shared" si="35"/>
        <v>118.39794753294461</v>
      </c>
      <c r="W107" s="115">
        <v>1447181</v>
      </c>
      <c r="X107" s="116">
        <f t="shared" si="27"/>
        <v>35.791190582183312</v>
      </c>
      <c r="Z107" s="116">
        <f t="shared" si="36"/>
        <v>59.811731783698129</v>
      </c>
      <c r="AA107" s="115">
        <f t="shared" si="28"/>
        <v>28985909</v>
      </c>
      <c r="AB107" s="115">
        <v>4151965</v>
      </c>
      <c r="AC107" s="116">
        <f t="shared" si="29"/>
        <v>14.324080711079304</v>
      </c>
      <c r="AD107" s="115">
        <v>1260005</v>
      </c>
      <c r="AE107" s="116">
        <f t="shared" si="30"/>
        <v>4.346956999002515</v>
      </c>
      <c r="AF107" s="115">
        <v>54812</v>
      </c>
      <c r="AG107" s="116">
        <f t="shared" si="31"/>
        <v>0.18909877899637373</v>
      </c>
      <c r="AH107" s="115">
        <v>3884696</v>
      </c>
      <c r="AI107" s="114"/>
      <c r="AJ107" s="115">
        <v>40434</v>
      </c>
      <c r="AK107" s="115">
        <v>40434</v>
      </c>
      <c r="AL107" s="115">
        <v>40434</v>
      </c>
      <c r="AM107" s="115">
        <v>40434</v>
      </c>
      <c r="AN107" s="115">
        <v>40434</v>
      </c>
      <c r="AO107" s="115">
        <v>40434</v>
      </c>
    </row>
    <row r="108" spans="1:41" x14ac:dyDescent="0.25">
      <c r="A108" s="117">
        <v>55</v>
      </c>
      <c r="B108" s="117" t="s">
        <v>150</v>
      </c>
      <c r="C108" s="118">
        <v>1745516</v>
      </c>
      <c r="D108" s="119">
        <f t="shared" si="23"/>
        <v>144.73598673300165</v>
      </c>
      <c r="E108" s="169"/>
      <c r="F108" s="119">
        <f t="shared" si="32"/>
        <v>58.637384212370613</v>
      </c>
      <c r="G108" s="118">
        <v>1745516</v>
      </c>
      <c r="H108" s="118">
        <v>585987</v>
      </c>
      <c r="I108" s="119">
        <f t="shared" si="24"/>
        <v>48.589303482587063</v>
      </c>
      <c r="J108" s="169"/>
      <c r="K108" s="119">
        <f t="shared" si="33"/>
        <v>18.12144689942313</v>
      </c>
      <c r="L108" s="118">
        <v>1854712</v>
      </c>
      <c r="M108" s="119">
        <f t="shared" si="25"/>
        <v>153.79038142620232</v>
      </c>
      <c r="N108" s="169"/>
      <c r="O108" s="119">
        <f t="shared" si="34"/>
        <v>113.00735190283487</v>
      </c>
      <c r="P108" s="118">
        <v>0</v>
      </c>
      <c r="Q108" s="118">
        <v>1854712</v>
      </c>
      <c r="R108" s="118">
        <v>0</v>
      </c>
      <c r="S108" s="118">
        <v>108820</v>
      </c>
      <c r="T108" s="123">
        <f t="shared" si="26"/>
        <v>9.0232172470978433</v>
      </c>
      <c r="U108" s="169"/>
      <c r="V108" s="123">
        <f t="shared" si="35"/>
        <v>42.999246943612121</v>
      </c>
      <c r="W108" s="118">
        <v>327101</v>
      </c>
      <c r="X108" s="119">
        <f t="shared" si="27"/>
        <v>27.122802653399667</v>
      </c>
      <c r="Y108" s="169"/>
      <c r="Z108" s="119">
        <f t="shared" si="36"/>
        <v>45.325728793578357</v>
      </c>
      <c r="AA108" s="118">
        <f t="shared" si="28"/>
        <v>4622136</v>
      </c>
      <c r="AB108" s="118">
        <v>1642577</v>
      </c>
      <c r="AC108" s="123">
        <f t="shared" si="29"/>
        <v>35.537184539788527</v>
      </c>
      <c r="AD108" s="118">
        <v>709113</v>
      </c>
      <c r="AE108" s="123">
        <f t="shared" si="30"/>
        <v>15.341673200442393</v>
      </c>
      <c r="AF108" s="118">
        <v>416177</v>
      </c>
      <c r="AG108" s="123">
        <f t="shared" si="31"/>
        <v>9.0039972861032211</v>
      </c>
      <c r="AH108" s="118">
        <v>245546</v>
      </c>
      <c r="AI108" s="117"/>
      <c r="AJ108" s="118">
        <v>12060</v>
      </c>
      <c r="AK108" s="118">
        <v>12060</v>
      </c>
      <c r="AL108" s="118">
        <v>12060</v>
      </c>
      <c r="AM108" s="118">
        <v>12060</v>
      </c>
      <c r="AN108" s="118">
        <v>12060</v>
      </c>
      <c r="AO108" s="118">
        <v>12060</v>
      </c>
    </row>
    <row r="109" spans="1:41" x14ac:dyDescent="0.25">
      <c r="A109" s="114">
        <v>56</v>
      </c>
      <c r="B109" s="114" t="s">
        <v>152</v>
      </c>
      <c r="C109" s="115">
        <v>2973611</v>
      </c>
      <c r="D109" s="116">
        <f t="shared" si="23"/>
        <v>212.00705832026236</v>
      </c>
      <c r="F109" s="116">
        <f t="shared" si="32"/>
        <v>85.891143005039112</v>
      </c>
      <c r="G109" s="115">
        <v>2973611</v>
      </c>
      <c r="H109" s="115">
        <v>3062270</v>
      </c>
      <c r="I109" s="116">
        <f t="shared" si="24"/>
        <v>218.32810494795379</v>
      </c>
      <c r="K109" s="116">
        <f t="shared" si="33"/>
        <v>81.425764044629418</v>
      </c>
      <c r="L109" s="115">
        <v>1776504</v>
      </c>
      <c r="M109" s="116">
        <f t="shared" si="25"/>
        <v>126.65792100384999</v>
      </c>
      <c r="O109" s="116">
        <f t="shared" si="34"/>
        <v>93.070035443223659</v>
      </c>
      <c r="P109" s="115">
        <v>0</v>
      </c>
      <c r="Q109" s="115">
        <v>1510025</v>
      </c>
      <c r="R109" s="115">
        <v>266479</v>
      </c>
      <c r="S109" s="115">
        <v>379346</v>
      </c>
      <c r="T109" s="243">
        <f t="shared" si="26"/>
        <v>27.045914729787537</v>
      </c>
      <c r="V109" s="243">
        <f t="shared" si="35"/>
        <v>128.88462445654341</v>
      </c>
      <c r="W109" s="115">
        <v>469562</v>
      </c>
      <c r="X109" s="116">
        <f t="shared" si="27"/>
        <v>33.477969485241694</v>
      </c>
      <c r="Z109" s="116">
        <f t="shared" si="36"/>
        <v>55.946038646472964</v>
      </c>
      <c r="AA109" s="115">
        <f t="shared" si="28"/>
        <v>8661293</v>
      </c>
      <c r="AB109" s="115">
        <v>1587831</v>
      </c>
      <c r="AC109" s="243">
        <f t="shared" si="29"/>
        <v>18.332493774312912</v>
      </c>
      <c r="AD109" s="115">
        <v>289818</v>
      </c>
      <c r="AE109" s="243">
        <f t="shared" si="30"/>
        <v>3.3461285745673308</v>
      </c>
      <c r="AF109" s="115">
        <v>85670</v>
      </c>
      <c r="AG109" s="243">
        <f t="shared" si="31"/>
        <v>0.98911328828155332</v>
      </c>
      <c r="AH109" s="115">
        <v>535134</v>
      </c>
      <c r="AI109" s="114"/>
      <c r="AJ109" s="115">
        <v>14026</v>
      </c>
      <c r="AK109" s="115">
        <v>14026</v>
      </c>
      <c r="AL109" s="115">
        <v>14026</v>
      </c>
      <c r="AM109" s="115">
        <v>14026</v>
      </c>
      <c r="AN109" s="115">
        <v>14026</v>
      </c>
      <c r="AO109" s="115">
        <v>14026</v>
      </c>
    </row>
    <row r="110" spans="1:41" x14ac:dyDescent="0.25">
      <c r="A110" s="117">
        <v>57</v>
      </c>
      <c r="B110" s="117" t="s">
        <v>154</v>
      </c>
      <c r="C110" s="118">
        <v>2210570</v>
      </c>
      <c r="D110" s="119">
        <f t="shared" si="23"/>
        <v>263.91714422158549</v>
      </c>
      <c r="E110" s="169"/>
      <c r="F110" s="119">
        <f t="shared" si="32"/>
        <v>106.92165324785907</v>
      </c>
      <c r="G110" s="118">
        <v>2210570</v>
      </c>
      <c r="H110" s="118">
        <v>1119742</v>
      </c>
      <c r="I110" s="119">
        <f t="shared" si="24"/>
        <v>133.68457497612226</v>
      </c>
      <c r="J110" s="169"/>
      <c r="K110" s="119">
        <f t="shared" si="33"/>
        <v>49.857844279861332</v>
      </c>
      <c r="L110" s="118">
        <v>1051423</v>
      </c>
      <c r="M110" s="119">
        <f t="shared" si="25"/>
        <v>125.52805635148042</v>
      </c>
      <c r="N110" s="169"/>
      <c r="O110" s="119">
        <f t="shared" si="34"/>
        <v>92.23979488338621</v>
      </c>
      <c r="P110" s="118">
        <v>0</v>
      </c>
      <c r="Q110" s="118">
        <v>1051423</v>
      </c>
      <c r="R110" s="118">
        <v>0</v>
      </c>
      <c r="S110" s="118">
        <v>224367</v>
      </c>
      <c r="T110" s="123">
        <f t="shared" si="26"/>
        <v>26.786891117478511</v>
      </c>
      <c r="U110" s="169"/>
      <c r="V110" s="123">
        <f t="shared" si="35"/>
        <v>127.65027311988635</v>
      </c>
      <c r="W110" s="118">
        <v>188258</v>
      </c>
      <c r="X110" s="119">
        <f t="shared" si="27"/>
        <v>22.475883476599808</v>
      </c>
      <c r="Y110" s="169"/>
      <c r="Z110" s="119">
        <f t="shared" si="36"/>
        <v>37.560122818972033</v>
      </c>
      <c r="AA110" s="118">
        <f t="shared" si="28"/>
        <v>4794360</v>
      </c>
      <c r="AB110" s="118">
        <v>871785</v>
      </c>
      <c r="AC110" s="123">
        <f t="shared" si="29"/>
        <v>18.183553174980602</v>
      </c>
      <c r="AD110" s="118">
        <v>123809</v>
      </c>
      <c r="AE110" s="123">
        <f t="shared" si="30"/>
        <v>2.5823884731225855</v>
      </c>
      <c r="AF110" s="118">
        <v>0</v>
      </c>
      <c r="AG110" s="123">
        <f t="shared" si="31"/>
        <v>0</v>
      </c>
      <c r="AH110" s="118">
        <v>127196</v>
      </c>
      <c r="AI110" s="117"/>
      <c r="AJ110" s="118">
        <v>8376</v>
      </c>
      <c r="AK110" s="118">
        <v>8376</v>
      </c>
      <c r="AL110" s="118">
        <v>8376</v>
      </c>
      <c r="AM110" s="118">
        <v>8376</v>
      </c>
      <c r="AN110" s="118">
        <v>8376</v>
      </c>
      <c r="AO110" s="118">
        <v>8376</v>
      </c>
    </row>
    <row r="111" spans="1:41" x14ac:dyDescent="0.25">
      <c r="A111" s="114">
        <v>58</v>
      </c>
      <c r="B111" s="114" t="s">
        <v>156</v>
      </c>
      <c r="C111" s="115">
        <v>7052574</v>
      </c>
      <c r="D111" s="116">
        <f t="shared" si="23"/>
        <v>233.28175443238953</v>
      </c>
      <c r="F111" s="116">
        <f t="shared" si="32"/>
        <v>94.510233240209914</v>
      </c>
      <c r="G111" s="115">
        <v>7052574</v>
      </c>
      <c r="H111" s="115">
        <v>1759013</v>
      </c>
      <c r="I111" s="116">
        <f t="shared" si="24"/>
        <v>58.183811854988093</v>
      </c>
      <c r="K111" s="116">
        <f t="shared" si="33"/>
        <v>21.699731862055788</v>
      </c>
      <c r="L111" s="115">
        <v>7534402</v>
      </c>
      <c r="M111" s="116">
        <f t="shared" si="25"/>
        <v>249.21943635882508</v>
      </c>
      <c r="O111" s="116">
        <f t="shared" si="34"/>
        <v>183.12997395836794</v>
      </c>
      <c r="P111" s="115">
        <v>0</v>
      </c>
      <c r="Q111" s="115">
        <v>7534402</v>
      </c>
      <c r="R111" s="115">
        <v>0</v>
      </c>
      <c r="S111" s="115">
        <v>482854</v>
      </c>
      <c r="T111" s="243">
        <f t="shared" si="26"/>
        <v>15.971619476051865</v>
      </c>
      <c r="V111" s="243">
        <f t="shared" si="35"/>
        <v>76.111168681109348</v>
      </c>
      <c r="W111" s="115">
        <v>4693113</v>
      </c>
      <c r="X111" s="116">
        <f t="shared" si="27"/>
        <v>155.23660359883567</v>
      </c>
      <c r="Z111" s="116">
        <f t="shared" si="36"/>
        <v>259.42054305642017</v>
      </c>
      <c r="AA111" s="115">
        <f t="shared" si="28"/>
        <v>21521956</v>
      </c>
      <c r="AB111" s="115">
        <v>6825901</v>
      </c>
      <c r="AC111" s="243">
        <f t="shared" si="29"/>
        <v>31.715988082124134</v>
      </c>
      <c r="AD111" s="115">
        <v>506235</v>
      </c>
      <c r="AE111" s="243">
        <f t="shared" si="30"/>
        <v>2.3521793279384084</v>
      </c>
      <c r="AF111" s="115">
        <v>0</v>
      </c>
      <c r="AG111" s="243">
        <f t="shared" si="31"/>
        <v>0</v>
      </c>
      <c r="AH111" s="115">
        <v>1084906</v>
      </c>
      <c r="AI111" s="114"/>
      <c r="AJ111" s="115">
        <v>30232</v>
      </c>
      <c r="AK111" s="115">
        <v>30232</v>
      </c>
      <c r="AL111" s="115">
        <v>30232</v>
      </c>
      <c r="AM111" s="115">
        <v>30232</v>
      </c>
      <c r="AN111" s="115">
        <v>30232</v>
      </c>
      <c r="AO111" s="115">
        <v>30232</v>
      </c>
    </row>
    <row r="112" spans="1:41" x14ac:dyDescent="0.25">
      <c r="A112" s="117">
        <v>59</v>
      </c>
      <c r="B112" s="117" t="s">
        <v>158</v>
      </c>
      <c r="C112" s="118">
        <v>2809938</v>
      </c>
      <c r="D112" s="119">
        <f t="shared" si="23"/>
        <v>261.31665581698132</v>
      </c>
      <c r="E112" s="169"/>
      <c r="F112" s="119">
        <f t="shared" si="32"/>
        <v>105.86810850641282</v>
      </c>
      <c r="G112" s="118">
        <v>2809938</v>
      </c>
      <c r="H112" s="118">
        <v>625506</v>
      </c>
      <c r="I112" s="119">
        <f t="shared" si="24"/>
        <v>58.17037105923928</v>
      </c>
      <c r="J112" s="169"/>
      <c r="K112" s="119">
        <f t="shared" si="33"/>
        <v>21.69471909897851</v>
      </c>
      <c r="L112" s="118">
        <v>1938816</v>
      </c>
      <c r="M112" s="119">
        <f t="shared" si="25"/>
        <v>180.30465916488421</v>
      </c>
      <c r="N112" s="169"/>
      <c r="O112" s="119">
        <f t="shared" si="34"/>
        <v>132.4904189651435</v>
      </c>
      <c r="P112" s="118">
        <v>0</v>
      </c>
      <c r="Q112" s="118">
        <v>1938816</v>
      </c>
      <c r="R112" s="118">
        <v>0</v>
      </c>
      <c r="S112" s="118">
        <v>188761</v>
      </c>
      <c r="T112" s="123">
        <f t="shared" si="26"/>
        <v>17.554263926346135</v>
      </c>
      <c r="U112" s="169"/>
      <c r="V112" s="123">
        <f t="shared" si="35"/>
        <v>83.653103855509414</v>
      </c>
      <c r="W112" s="118">
        <v>1432294</v>
      </c>
      <c r="X112" s="119">
        <f t="shared" si="27"/>
        <v>133.19947921510277</v>
      </c>
      <c r="Y112" s="169"/>
      <c r="Z112" s="119">
        <f t="shared" si="36"/>
        <v>222.59364371376574</v>
      </c>
      <c r="AA112" s="118">
        <f t="shared" si="28"/>
        <v>6995315</v>
      </c>
      <c r="AB112" s="118">
        <v>1259732</v>
      </c>
      <c r="AC112" s="123">
        <f t="shared" si="29"/>
        <v>18.008224075684939</v>
      </c>
      <c r="AD112" s="118">
        <v>53098</v>
      </c>
      <c r="AE112" s="123">
        <f t="shared" si="30"/>
        <v>0.75905087905262303</v>
      </c>
      <c r="AF112" s="118">
        <v>0</v>
      </c>
      <c r="AG112" s="123">
        <f t="shared" si="31"/>
        <v>0</v>
      </c>
      <c r="AH112" s="118">
        <v>193054</v>
      </c>
      <c r="AI112" s="117"/>
      <c r="AJ112" s="118">
        <v>10753</v>
      </c>
      <c r="AK112" s="118">
        <v>10753</v>
      </c>
      <c r="AL112" s="118">
        <v>10753</v>
      </c>
      <c r="AM112" s="118">
        <v>10753</v>
      </c>
      <c r="AN112" s="118">
        <v>10753</v>
      </c>
      <c r="AO112" s="118">
        <v>10753</v>
      </c>
    </row>
    <row r="113" spans="1:41" x14ac:dyDescent="0.25">
      <c r="A113" s="114">
        <v>60</v>
      </c>
      <c r="B113" s="114" t="s">
        <v>160</v>
      </c>
      <c r="C113" s="115">
        <v>8819873</v>
      </c>
      <c r="D113" s="116">
        <f t="shared" si="23"/>
        <v>86.559296916403326</v>
      </c>
      <c r="F113" s="116">
        <f t="shared" si="32"/>
        <v>35.068063340756595</v>
      </c>
      <c r="G113" s="115">
        <v>8819873</v>
      </c>
      <c r="H113" s="115">
        <v>4882472</v>
      </c>
      <c r="I113" s="116">
        <f t="shared" si="24"/>
        <v>47.917168822501814</v>
      </c>
      <c r="K113" s="116">
        <f t="shared" si="33"/>
        <v>17.870773362677298</v>
      </c>
      <c r="L113" s="115">
        <v>12070015</v>
      </c>
      <c r="M113" s="116">
        <f t="shared" si="25"/>
        <v>118.45658233065735</v>
      </c>
      <c r="O113" s="116">
        <f t="shared" si="34"/>
        <v>87.043575550733252</v>
      </c>
      <c r="P113" s="115">
        <v>3161863</v>
      </c>
      <c r="Q113" s="115">
        <v>8908152</v>
      </c>
      <c r="R113" s="115">
        <v>0</v>
      </c>
      <c r="S113" s="115">
        <v>463294</v>
      </c>
      <c r="T113" s="243">
        <f t="shared" si="26"/>
        <v>4.5468231691758101</v>
      </c>
      <c r="V113" s="243">
        <f t="shared" si="35"/>
        <v>21.667434896706052</v>
      </c>
      <c r="W113" s="115">
        <v>2815593</v>
      </c>
      <c r="X113" s="116">
        <f t="shared" si="27"/>
        <v>27.632569140479323</v>
      </c>
      <c r="Z113" s="116">
        <f t="shared" si="36"/>
        <v>46.17761485552748</v>
      </c>
      <c r="AA113" s="115">
        <f t="shared" si="28"/>
        <v>29051247</v>
      </c>
      <c r="AB113" s="115">
        <v>9246239</v>
      </c>
      <c r="AC113" s="243">
        <f t="shared" si="29"/>
        <v>31.827339459817335</v>
      </c>
      <c r="AD113" s="115">
        <v>109244</v>
      </c>
      <c r="AE113" s="243">
        <f t="shared" si="30"/>
        <v>0.37603893560920121</v>
      </c>
      <c r="AF113" s="115">
        <v>0</v>
      </c>
      <c r="AG113" s="243">
        <f t="shared" si="31"/>
        <v>0</v>
      </c>
      <c r="AH113" s="115">
        <v>4566202</v>
      </c>
      <c r="AI113" s="114"/>
      <c r="AJ113" s="115">
        <v>101894</v>
      </c>
      <c r="AK113" s="115">
        <v>101894</v>
      </c>
      <c r="AL113" s="115">
        <v>101894</v>
      </c>
      <c r="AM113" s="115">
        <v>101894</v>
      </c>
      <c r="AN113" s="115">
        <v>101894</v>
      </c>
      <c r="AO113" s="115">
        <v>101894</v>
      </c>
    </row>
    <row r="114" spans="1:41" x14ac:dyDescent="0.25">
      <c r="A114" s="117">
        <v>61</v>
      </c>
      <c r="B114" s="117" t="s">
        <v>162</v>
      </c>
      <c r="C114" s="118">
        <v>2879025</v>
      </c>
      <c r="D114" s="119">
        <f t="shared" si="23"/>
        <v>195.6789913681778</v>
      </c>
      <c r="E114" s="169"/>
      <c r="F114" s="119">
        <f t="shared" si="32"/>
        <v>79.276097521700535</v>
      </c>
      <c r="G114" s="118">
        <v>2879025</v>
      </c>
      <c r="H114" s="118">
        <v>2520232</v>
      </c>
      <c r="I114" s="119">
        <f t="shared" si="24"/>
        <v>171.29287025079861</v>
      </c>
      <c r="J114" s="169"/>
      <c r="K114" s="119">
        <f t="shared" si="33"/>
        <v>63.883909214957768</v>
      </c>
      <c r="L114" s="118">
        <v>2641380</v>
      </c>
      <c r="M114" s="119">
        <f t="shared" si="25"/>
        <v>179.52694895670496</v>
      </c>
      <c r="N114" s="169"/>
      <c r="O114" s="119">
        <f t="shared" si="34"/>
        <v>131.91894648188998</v>
      </c>
      <c r="P114" s="118">
        <v>0</v>
      </c>
      <c r="Q114" s="118">
        <v>2641380</v>
      </c>
      <c r="R114" s="118">
        <v>0</v>
      </c>
      <c r="S114" s="118">
        <v>328651</v>
      </c>
      <c r="T114" s="123">
        <f t="shared" si="26"/>
        <v>22.33745667097125</v>
      </c>
      <c r="U114" s="169"/>
      <c r="V114" s="123">
        <f t="shared" si="35"/>
        <v>106.44693452285597</v>
      </c>
      <c r="W114" s="118">
        <v>374683</v>
      </c>
      <c r="X114" s="119">
        <f t="shared" si="27"/>
        <v>25.466118398695031</v>
      </c>
      <c r="Y114" s="169"/>
      <c r="Z114" s="119">
        <f t="shared" si="36"/>
        <v>42.55719405972696</v>
      </c>
      <c r="AA114" s="118">
        <f t="shared" si="28"/>
        <v>8743971</v>
      </c>
      <c r="AB114" s="118">
        <v>2166960</v>
      </c>
      <c r="AC114" s="123">
        <f t="shared" si="29"/>
        <v>24.782332878276929</v>
      </c>
      <c r="AD114" s="118">
        <v>142523</v>
      </c>
      <c r="AE114" s="123">
        <f t="shared" si="30"/>
        <v>1.6299573729144343</v>
      </c>
      <c r="AF114" s="118">
        <v>107911</v>
      </c>
      <c r="AG114" s="123">
        <f t="shared" si="31"/>
        <v>1.2341189146212859</v>
      </c>
      <c r="AH114" s="118">
        <v>83945</v>
      </c>
      <c r="AI114" s="117"/>
      <c r="AJ114" s="118">
        <v>14713</v>
      </c>
      <c r="AK114" s="118">
        <v>14713</v>
      </c>
      <c r="AL114" s="118">
        <v>14713</v>
      </c>
      <c r="AM114" s="118">
        <v>14713</v>
      </c>
      <c r="AN114" s="118">
        <v>14713</v>
      </c>
      <c r="AO114" s="118">
        <v>14713</v>
      </c>
    </row>
    <row r="115" spans="1:41" x14ac:dyDescent="0.25">
      <c r="A115" s="114">
        <v>62</v>
      </c>
      <c r="B115" s="114" t="s">
        <v>251</v>
      </c>
      <c r="C115" s="115">
        <v>5976006</v>
      </c>
      <c r="D115" s="116">
        <f t="shared" si="23"/>
        <v>232.75583252190847</v>
      </c>
      <c r="F115" s="116">
        <f t="shared" si="32"/>
        <v>94.297164701923933</v>
      </c>
      <c r="G115" s="115">
        <v>5976006</v>
      </c>
      <c r="H115" s="115">
        <v>8059181</v>
      </c>
      <c r="I115" s="116">
        <f t="shared" si="24"/>
        <v>313.8921518987342</v>
      </c>
      <c r="K115" s="116">
        <f t="shared" si="33"/>
        <v>117.06650548751007</v>
      </c>
      <c r="L115" s="115">
        <v>1822625</v>
      </c>
      <c r="M115" s="116">
        <f t="shared" si="25"/>
        <v>70.988315481986362</v>
      </c>
      <c r="O115" s="116">
        <f t="shared" si="34"/>
        <v>52.163220314996217</v>
      </c>
      <c r="P115" s="115">
        <v>0</v>
      </c>
      <c r="Q115" s="115">
        <v>137167</v>
      </c>
      <c r="R115" s="115">
        <v>171026</v>
      </c>
      <c r="S115" s="115">
        <v>606541</v>
      </c>
      <c r="T115" s="243">
        <f t="shared" si="26"/>
        <v>23.623797468354429</v>
      </c>
      <c r="V115" s="243">
        <f t="shared" si="35"/>
        <v>112.57686402423334</v>
      </c>
      <c r="W115" s="115">
        <v>1859432</v>
      </c>
      <c r="X115" s="116">
        <f t="shared" si="27"/>
        <v>72.421888997078867</v>
      </c>
      <c r="Z115" s="116">
        <f t="shared" si="36"/>
        <v>121.02639027935351</v>
      </c>
      <c r="AA115" s="115">
        <f t="shared" si="28"/>
        <v>18323785</v>
      </c>
      <c r="AB115" s="115">
        <v>1258386</v>
      </c>
      <c r="AC115" s="243">
        <f t="shared" si="29"/>
        <v>6.8675003554123775</v>
      </c>
      <c r="AD115" s="115">
        <v>287599</v>
      </c>
      <c r="AE115" s="243">
        <f t="shared" si="30"/>
        <v>1.5695392627669447</v>
      </c>
      <c r="AF115" s="115">
        <v>0</v>
      </c>
      <c r="AG115" s="243">
        <f t="shared" si="31"/>
        <v>0</v>
      </c>
      <c r="AH115" s="115">
        <v>18885</v>
      </c>
      <c r="AI115" s="114"/>
      <c r="AJ115" s="115">
        <v>25675</v>
      </c>
      <c r="AK115" s="115">
        <v>25675</v>
      </c>
      <c r="AL115" s="115">
        <v>25675</v>
      </c>
      <c r="AM115" s="115">
        <v>25675</v>
      </c>
      <c r="AN115" s="115">
        <v>25675</v>
      </c>
      <c r="AO115" s="115">
        <v>25675</v>
      </c>
    </row>
    <row r="116" spans="1:41" x14ac:dyDescent="0.25">
      <c r="A116" s="117">
        <v>63</v>
      </c>
      <c r="B116" s="117" t="s">
        <v>166</v>
      </c>
      <c r="C116" s="118">
        <v>3312033</v>
      </c>
      <c r="D116" s="119">
        <f t="shared" si="23"/>
        <v>273.72173553719006</v>
      </c>
      <c r="E116" s="169"/>
      <c r="F116" s="119">
        <f t="shared" si="32"/>
        <v>110.89382078542482</v>
      </c>
      <c r="G116" s="118">
        <v>3312033</v>
      </c>
      <c r="H116" s="118">
        <v>3140264</v>
      </c>
      <c r="I116" s="119">
        <f t="shared" si="24"/>
        <v>259.52595041322314</v>
      </c>
      <c r="J116" s="169"/>
      <c r="K116" s="119">
        <f t="shared" si="33"/>
        <v>96.790556611311601</v>
      </c>
      <c r="L116" s="118">
        <v>5329557</v>
      </c>
      <c r="M116" s="119">
        <f t="shared" si="25"/>
        <v>440.45925619834713</v>
      </c>
      <c r="N116" s="169"/>
      <c r="O116" s="119">
        <f t="shared" si="34"/>
        <v>323.65570396840815</v>
      </c>
      <c r="P116" s="118">
        <v>5258981</v>
      </c>
      <c r="Q116" s="118">
        <v>0</v>
      </c>
      <c r="R116" s="118">
        <v>70576</v>
      </c>
      <c r="S116" s="118">
        <v>970096</v>
      </c>
      <c r="T116" s="123">
        <f t="shared" si="26"/>
        <v>80.173223140495864</v>
      </c>
      <c r="U116" s="169"/>
      <c r="V116" s="123">
        <f t="shared" si="35"/>
        <v>382.05754396440921</v>
      </c>
      <c r="W116" s="118">
        <v>699103</v>
      </c>
      <c r="X116" s="119">
        <f t="shared" si="27"/>
        <v>57.777107438016529</v>
      </c>
      <c r="Y116" s="169"/>
      <c r="Z116" s="119">
        <f t="shared" si="36"/>
        <v>96.553056691017431</v>
      </c>
      <c r="AA116" s="118">
        <f t="shared" si="28"/>
        <v>13451053</v>
      </c>
      <c r="AB116" s="118">
        <v>3759790</v>
      </c>
      <c r="AC116" s="123">
        <f t="shared" si="29"/>
        <v>27.951640663374089</v>
      </c>
      <c r="AD116" s="118">
        <v>659400</v>
      </c>
      <c r="AE116" s="123">
        <f t="shared" si="30"/>
        <v>4.9022184359841567</v>
      </c>
      <c r="AF116" s="118">
        <v>50000</v>
      </c>
      <c r="AG116" s="123">
        <f t="shared" si="31"/>
        <v>0.37171811009888966</v>
      </c>
      <c r="AH116" s="118">
        <v>681801</v>
      </c>
      <c r="AI116" s="117"/>
      <c r="AJ116" s="118">
        <v>12100</v>
      </c>
      <c r="AK116" s="118">
        <v>12100</v>
      </c>
      <c r="AL116" s="118">
        <v>12100</v>
      </c>
      <c r="AM116" s="118">
        <v>12100</v>
      </c>
      <c r="AN116" s="118">
        <v>12100</v>
      </c>
      <c r="AO116" s="118">
        <v>12100</v>
      </c>
    </row>
    <row r="117" spans="1:41" x14ac:dyDescent="0.25">
      <c r="A117" s="114">
        <v>64</v>
      </c>
      <c r="B117" s="114" t="s">
        <v>168</v>
      </c>
      <c r="C117" s="115">
        <v>2797927</v>
      </c>
      <c r="D117" s="116">
        <f t="shared" si="23"/>
        <v>239.6716635257838</v>
      </c>
      <c r="F117" s="116">
        <f t="shared" si="32"/>
        <v>97.098998916590574</v>
      </c>
      <c r="G117" s="115">
        <v>2797927</v>
      </c>
      <c r="H117" s="115">
        <v>2586845</v>
      </c>
      <c r="I117" s="116">
        <f t="shared" si="24"/>
        <v>221.59028610587632</v>
      </c>
      <c r="K117" s="116">
        <f t="shared" si="33"/>
        <v>82.642398949691952</v>
      </c>
      <c r="L117" s="115">
        <v>176382</v>
      </c>
      <c r="M117" s="116">
        <f t="shared" si="25"/>
        <v>15.108960082234024</v>
      </c>
      <c r="O117" s="116">
        <f t="shared" si="34"/>
        <v>11.102278003765974</v>
      </c>
      <c r="P117" s="115">
        <v>0</v>
      </c>
      <c r="Q117" s="115">
        <v>176382</v>
      </c>
      <c r="R117" s="115">
        <v>0</v>
      </c>
      <c r="S117" s="115">
        <v>227916</v>
      </c>
      <c r="T117" s="243">
        <f t="shared" si="26"/>
        <v>19.523385300668153</v>
      </c>
      <c r="V117" s="243">
        <f t="shared" si="35"/>
        <v>93.036756483805618</v>
      </c>
      <c r="W117" s="115">
        <v>656030</v>
      </c>
      <c r="X117" s="116">
        <f t="shared" si="27"/>
        <v>56.195819770430013</v>
      </c>
      <c r="Z117" s="116">
        <f t="shared" si="36"/>
        <v>93.910519454672041</v>
      </c>
      <c r="AA117" s="115">
        <f t="shared" si="28"/>
        <v>6445100</v>
      </c>
      <c r="AB117" s="115">
        <v>991969</v>
      </c>
      <c r="AC117" s="243">
        <f t="shared" si="29"/>
        <v>15.391056771811144</v>
      </c>
      <c r="AD117" s="115">
        <v>10708</v>
      </c>
      <c r="AE117" s="243">
        <f t="shared" si="30"/>
        <v>0.16614172006640704</v>
      </c>
      <c r="AF117" s="115">
        <v>0</v>
      </c>
      <c r="AG117" s="243">
        <f t="shared" si="31"/>
        <v>0</v>
      </c>
      <c r="AH117" s="115">
        <v>285624</v>
      </c>
      <c r="AI117" s="114"/>
      <c r="AJ117" s="115">
        <v>11674</v>
      </c>
      <c r="AK117" s="115">
        <v>11674</v>
      </c>
      <c r="AL117" s="115">
        <v>11674</v>
      </c>
      <c r="AM117" s="115">
        <v>11674</v>
      </c>
      <c r="AN117" s="115">
        <v>11674</v>
      </c>
      <c r="AO117" s="115">
        <v>11674</v>
      </c>
    </row>
    <row r="118" spans="1:41" x14ac:dyDescent="0.25">
      <c r="A118" s="117">
        <v>65</v>
      </c>
      <c r="B118" s="117" t="s">
        <v>170</v>
      </c>
      <c r="C118" s="118">
        <v>3116493</v>
      </c>
      <c r="D118" s="119">
        <f t="shared" ref="D118:D148" si="37">IFERROR((C118/$AJ118),0)</f>
        <v>199.50662569617822</v>
      </c>
      <c r="E118" s="169"/>
      <c r="F118" s="119">
        <f t="shared" ref="F118:F149" si="38">IF(D$149,D118/D$149*100,0)</f>
        <v>80.826800078691107</v>
      </c>
      <c r="G118" s="118">
        <v>3116493</v>
      </c>
      <c r="H118" s="118">
        <v>835763</v>
      </c>
      <c r="I118" s="119">
        <f t="shared" ref="I118:I148" si="39">IFERROR((H118/$AJ118),0)</f>
        <v>53.502528647333719</v>
      </c>
      <c r="J118" s="169"/>
      <c r="K118" s="119">
        <f t="shared" ref="K118:K149" si="40">IF(I$149,I118/I$149*100,0)</f>
        <v>19.953840915109595</v>
      </c>
      <c r="L118" s="118">
        <v>4138614</v>
      </c>
      <c r="M118" s="119">
        <f t="shared" ref="M118:M148" si="41">IFERROR((L118/$AJ118),0)</f>
        <v>264.93912041482622</v>
      </c>
      <c r="N118" s="169"/>
      <c r="O118" s="119">
        <f t="shared" ref="O118:O149" si="42">IF(M$149,M118/M$149*100,0)</f>
        <v>194.68102059368917</v>
      </c>
      <c r="P118" s="118">
        <v>0</v>
      </c>
      <c r="Q118" s="118">
        <v>4138614</v>
      </c>
      <c r="R118" s="118">
        <v>0</v>
      </c>
      <c r="S118" s="118">
        <v>97096</v>
      </c>
      <c r="T118" s="123">
        <f t="shared" ref="T118:T148" si="43">IFERROR((S118/$AJ118),0)</f>
        <v>6.2157352282184242</v>
      </c>
      <c r="U118" s="169"/>
      <c r="V118" s="123">
        <f t="shared" ref="V118:V149" si="44">IF(T$149,T118/T$149*100,0)</f>
        <v>29.620469805294398</v>
      </c>
      <c r="W118" s="118">
        <v>186966</v>
      </c>
      <c r="X118" s="119">
        <f t="shared" ref="X118:X148" si="45">IFERROR((W118/$AJ118),0)</f>
        <v>11.968888035337047</v>
      </c>
      <c r="Y118" s="169"/>
      <c r="Z118" s="119">
        <f t="shared" ref="Z118:Z149" si="46">IF(X$149,X118/X$149*100,0)</f>
        <v>20.001567683949993</v>
      </c>
      <c r="AA118" s="118">
        <f t="shared" ref="AA118:AA148" si="47">(C118+H118+L118+S118+W118)</f>
        <v>8374932</v>
      </c>
      <c r="AB118" s="118">
        <v>3170763</v>
      </c>
      <c r="AC118" s="123">
        <f t="shared" ref="AC118:AC149" si="48">IF($AA118,AB118/$AA118*100,0)</f>
        <v>37.86016411834747</v>
      </c>
      <c r="AD118" s="118">
        <v>350818</v>
      </c>
      <c r="AE118" s="123">
        <f t="shared" ref="AE118:AE149" si="49">IF($AA118,AD118/$AA118*100,0)</f>
        <v>4.1889056532041096</v>
      </c>
      <c r="AF118" s="118">
        <v>677009</v>
      </c>
      <c r="AG118" s="123">
        <f t="shared" ref="AG118:AG149" si="50">IF($AA118,AF118/$AA118*100,0)</f>
        <v>8.0837551875048064</v>
      </c>
      <c r="AH118" s="118">
        <v>527408</v>
      </c>
      <c r="AI118" s="117"/>
      <c r="AJ118" s="118">
        <v>15621</v>
      </c>
      <c r="AK118" s="118">
        <v>15621</v>
      </c>
      <c r="AL118" s="118">
        <v>15621</v>
      </c>
      <c r="AM118" s="118">
        <v>15621</v>
      </c>
      <c r="AN118" s="118">
        <v>15621</v>
      </c>
      <c r="AO118" s="118">
        <v>15621</v>
      </c>
    </row>
    <row r="119" spans="1:41" x14ac:dyDescent="0.25">
      <c r="A119" s="114">
        <v>66</v>
      </c>
      <c r="B119" s="114" t="s">
        <v>172</v>
      </c>
      <c r="C119" s="115">
        <v>6096893</v>
      </c>
      <c r="D119" s="116">
        <f t="shared" si="37"/>
        <v>162.02644237157511</v>
      </c>
      <c r="F119" s="116">
        <f t="shared" si="38"/>
        <v>65.64232550838905</v>
      </c>
      <c r="G119" s="115">
        <v>6096893</v>
      </c>
      <c r="H119" s="115">
        <v>8466924</v>
      </c>
      <c r="I119" s="116">
        <f t="shared" si="39"/>
        <v>225.01060352387785</v>
      </c>
      <c r="K119" s="116">
        <f t="shared" si="40"/>
        <v>83.918010988290092</v>
      </c>
      <c r="L119" s="115">
        <v>6033655</v>
      </c>
      <c r="M119" s="116">
        <f t="shared" si="41"/>
        <v>160.34587685030164</v>
      </c>
      <c r="O119" s="116">
        <f t="shared" si="42"/>
        <v>117.82442284978549</v>
      </c>
      <c r="P119" s="115">
        <v>0</v>
      </c>
      <c r="Q119" s="115">
        <v>6027251</v>
      </c>
      <c r="R119" s="115">
        <v>0</v>
      </c>
      <c r="S119" s="115">
        <v>340230</v>
      </c>
      <c r="T119" s="243">
        <f t="shared" si="43"/>
        <v>9.0416965638204569</v>
      </c>
      <c r="V119" s="243">
        <f t="shared" si="44"/>
        <v>43.087308294829221</v>
      </c>
      <c r="W119" s="115">
        <v>3002383</v>
      </c>
      <c r="X119" s="116">
        <f t="shared" si="45"/>
        <v>79.789072258098813</v>
      </c>
      <c r="Z119" s="116">
        <f t="shared" si="46"/>
        <v>133.33791113244374</v>
      </c>
      <c r="AA119" s="115">
        <f t="shared" si="47"/>
        <v>23940085</v>
      </c>
      <c r="AB119" s="115">
        <v>4200637</v>
      </c>
      <c r="AC119" s="243">
        <f t="shared" si="48"/>
        <v>17.546458168381605</v>
      </c>
      <c r="AD119" s="115">
        <v>299034</v>
      </c>
      <c r="AE119" s="243">
        <f t="shared" si="49"/>
        <v>1.2490933094013659</v>
      </c>
      <c r="AF119" s="115">
        <v>0</v>
      </c>
      <c r="AG119" s="243">
        <f t="shared" si="50"/>
        <v>0</v>
      </c>
      <c r="AH119" s="115">
        <v>2613970</v>
      </c>
      <c r="AI119" s="114"/>
      <c r="AJ119" s="115">
        <v>37629</v>
      </c>
      <c r="AK119" s="115">
        <v>37629</v>
      </c>
      <c r="AL119" s="115">
        <v>37629</v>
      </c>
      <c r="AM119" s="115">
        <v>37629</v>
      </c>
      <c r="AN119" s="115">
        <v>37629</v>
      </c>
      <c r="AO119" s="115">
        <v>37629</v>
      </c>
    </row>
    <row r="120" spans="1:41" x14ac:dyDescent="0.25">
      <c r="A120" s="117">
        <v>67</v>
      </c>
      <c r="B120" s="117" t="s">
        <v>252</v>
      </c>
      <c r="C120" s="118">
        <v>5175838</v>
      </c>
      <c r="D120" s="119">
        <f t="shared" si="37"/>
        <v>221.74876826185681</v>
      </c>
      <c r="E120" s="169"/>
      <c r="F120" s="119">
        <f t="shared" si="38"/>
        <v>89.837835196971326</v>
      </c>
      <c r="G120" s="118">
        <v>5175838</v>
      </c>
      <c r="H120" s="118">
        <v>4910579</v>
      </c>
      <c r="I120" s="119">
        <f t="shared" si="39"/>
        <v>210.38425945760679</v>
      </c>
      <c r="J120" s="169"/>
      <c r="K120" s="119">
        <f t="shared" si="40"/>
        <v>78.463096051618692</v>
      </c>
      <c r="L120" s="118">
        <v>4993777</v>
      </c>
      <c r="M120" s="119">
        <f t="shared" si="41"/>
        <v>213.94871685017779</v>
      </c>
      <c r="N120" s="169"/>
      <c r="O120" s="119">
        <f t="shared" si="42"/>
        <v>157.21254938072923</v>
      </c>
      <c r="P120" s="118">
        <v>4575857</v>
      </c>
      <c r="Q120" s="118">
        <v>150008</v>
      </c>
      <c r="R120" s="118">
        <v>0</v>
      </c>
      <c r="S120" s="118">
        <v>47219</v>
      </c>
      <c r="T120" s="123">
        <f t="shared" si="43"/>
        <v>2.0230067263613383</v>
      </c>
      <c r="U120" s="169"/>
      <c r="V120" s="123">
        <f t="shared" si="44"/>
        <v>9.6404379295397771</v>
      </c>
      <c r="W120" s="118">
        <v>483998</v>
      </c>
      <c r="X120" s="119">
        <f t="shared" si="45"/>
        <v>20.735958185167732</v>
      </c>
      <c r="Y120" s="169"/>
      <c r="Z120" s="119">
        <f t="shared" si="46"/>
        <v>34.652481492656037</v>
      </c>
      <c r="AA120" s="118">
        <f t="shared" si="47"/>
        <v>15611411</v>
      </c>
      <c r="AB120" s="118">
        <v>3333824</v>
      </c>
      <c r="AC120" s="123">
        <f t="shared" si="48"/>
        <v>21.35504599808435</v>
      </c>
      <c r="AD120" s="118">
        <v>478885</v>
      </c>
      <c r="AE120" s="123">
        <f t="shared" si="49"/>
        <v>3.0675318201538606</v>
      </c>
      <c r="AF120" s="118">
        <v>3760</v>
      </c>
      <c r="AG120" s="123">
        <f t="shared" si="50"/>
        <v>2.4084946581702321E-2</v>
      </c>
      <c r="AH120" s="118">
        <v>825720</v>
      </c>
      <c r="AI120" s="117"/>
      <c r="AJ120" s="118">
        <v>23341</v>
      </c>
      <c r="AK120" s="118">
        <v>23341</v>
      </c>
      <c r="AL120" s="118">
        <v>23341</v>
      </c>
      <c r="AM120" s="118">
        <v>23341</v>
      </c>
      <c r="AN120" s="118">
        <v>23341</v>
      </c>
      <c r="AO120" s="118">
        <v>23341</v>
      </c>
    </row>
    <row r="121" spans="1:41" x14ac:dyDescent="0.25">
      <c r="A121" s="114">
        <v>68</v>
      </c>
      <c r="B121" s="114" t="s">
        <v>176</v>
      </c>
      <c r="C121" s="115">
        <v>4150821</v>
      </c>
      <c r="D121" s="116">
        <f t="shared" si="37"/>
        <v>244.58317129220436</v>
      </c>
      <c r="F121" s="116">
        <f t="shared" si="38"/>
        <v>99.088814818374019</v>
      </c>
      <c r="G121" s="115">
        <v>4150821</v>
      </c>
      <c r="H121" s="115">
        <v>2141746</v>
      </c>
      <c r="I121" s="116">
        <f t="shared" si="39"/>
        <v>126.20034175947204</v>
      </c>
      <c r="K121" s="116">
        <f t="shared" si="40"/>
        <v>47.066589310194402</v>
      </c>
      <c r="L121" s="115">
        <v>2436510</v>
      </c>
      <c r="M121" s="116">
        <f t="shared" si="41"/>
        <v>143.56902952094751</v>
      </c>
      <c r="O121" s="116">
        <f t="shared" si="42"/>
        <v>105.49655765830586</v>
      </c>
      <c r="P121" s="115">
        <v>2415314</v>
      </c>
      <c r="Q121" s="115">
        <v>0</v>
      </c>
      <c r="R121" s="115">
        <v>0</v>
      </c>
      <c r="S121" s="115">
        <v>130893</v>
      </c>
      <c r="T121" s="243">
        <f t="shared" si="43"/>
        <v>7.712745271345236</v>
      </c>
      <c r="V121" s="243">
        <f t="shared" si="44"/>
        <v>36.754322704844249</v>
      </c>
      <c r="W121" s="115">
        <v>438519</v>
      </c>
      <c r="X121" s="116">
        <f t="shared" si="45"/>
        <v>25.839314124094042</v>
      </c>
      <c r="Z121" s="116">
        <f t="shared" si="46"/>
        <v>43.18085262674596</v>
      </c>
      <c r="AA121" s="115">
        <f t="shared" si="47"/>
        <v>9298489</v>
      </c>
      <c r="AB121" s="115">
        <v>3174282</v>
      </c>
      <c r="AC121" s="243">
        <f t="shared" si="48"/>
        <v>34.137610960232358</v>
      </c>
      <c r="AD121" s="115">
        <v>76926</v>
      </c>
      <c r="AE121" s="243">
        <f t="shared" si="49"/>
        <v>0.82729570363528959</v>
      </c>
      <c r="AF121" s="115">
        <v>0</v>
      </c>
      <c r="AG121" s="243">
        <f t="shared" si="50"/>
        <v>0</v>
      </c>
      <c r="AH121" s="115">
        <v>434870</v>
      </c>
      <c r="AI121" s="114"/>
      <c r="AJ121" s="115">
        <v>16971</v>
      </c>
      <c r="AK121" s="115">
        <v>16971</v>
      </c>
      <c r="AL121" s="115">
        <v>16971</v>
      </c>
      <c r="AM121" s="115">
        <v>16971</v>
      </c>
      <c r="AN121" s="115">
        <v>16971</v>
      </c>
      <c r="AO121" s="115">
        <v>16971</v>
      </c>
    </row>
    <row r="122" spans="1:41" x14ac:dyDescent="0.25">
      <c r="A122" s="117">
        <v>69</v>
      </c>
      <c r="B122" s="117" t="s">
        <v>178</v>
      </c>
      <c r="C122" s="118">
        <v>10797478</v>
      </c>
      <c r="D122" s="119">
        <f t="shared" si="37"/>
        <v>182.47922124013454</v>
      </c>
      <c r="E122" s="169"/>
      <c r="F122" s="119">
        <f t="shared" si="38"/>
        <v>73.928429605905251</v>
      </c>
      <c r="G122" s="118">
        <v>10797478</v>
      </c>
      <c r="H122" s="118">
        <v>6112312</v>
      </c>
      <c r="I122" s="119">
        <f t="shared" si="39"/>
        <v>103.29911612107283</v>
      </c>
      <c r="J122" s="169"/>
      <c r="K122" s="119">
        <f t="shared" si="40"/>
        <v>38.525546023029698</v>
      </c>
      <c r="L122" s="118">
        <v>5568422</v>
      </c>
      <c r="M122" s="119">
        <f t="shared" si="41"/>
        <v>94.107282283551058</v>
      </c>
      <c r="N122" s="169"/>
      <c r="O122" s="119">
        <f t="shared" si="42"/>
        <v>69.151364779857062</v>
      </c>
      <c r="P122" s="118">
        <v>5568422</v>
      </c>
      <c r="Q122" s="118">
        <v>0</v>
      </c>
      <c r="R122" s="118">
        <v>0</v>
      </c>
      <c r="S122" s="118">
        <v>327893</v>
      </c>
      <c r="T122" s="123">
        <f t="shared" si="43"/>
        <v>5.5414476686214531</v>
      </c>
      <c r="U122" s="169"/>
      <c r="V122" s="123">
        <f t="shared" si="44"/>
        <v>26.407219310251612</v>
      </c>
      <c r="W122" s="118">
        <v>3016107</v>
      </c>
      <c r="X122" s="119">
        <f t="shared" si="45"/>
        <v>50.97272312450356</v>
      </c>
      <c r="Y122" s="169"/>
      <c r="Z122" s="119">
        <f t="shared" si="46"/>
        <v>85.182046034679161</v>
      </c>
      <c r="AA122" s="118">
        <f t="shared" si="47"/>
        <v>25822212</v>
      </c>
      <c r="AB122" s="118">
        <v>6540102</v>
      </c>
      <c r="AC122" s="123">
        <f t="shared" si="48"/>
        <v>25.3274274101692</v>
      </c>
      <c r="AD122" s="118">
        <v>260245</v>
      </c>
      <c r="AE122" s="123">
        <f t="shared" si="49"/>
        <v>1.0078338757345806</v>
      </c>
      <c r="AF122" s="118">
        <v>0</v>
      </c>
      <c r="AG122" s="123">
        <f t="shared" si="50"/>
        <v>0</v>
      </c>
      <c r="AH122" s="118">
        <v>1651057</v>
      </c>
      <c r="AI122" s="117"/>
      <c r="AJ122" s="118">
        <v>59171</v>
      </c>
      <c r="AK122" s="118">
        <v>59171</v>
      </c>
      <c r="AL122" s="118">
        <v>59171</v>
      </c>
      <c r="AM122" s="118">
        <v>59171</v>
      </c>
      <c r="AN122" s="118">
        <v>59171</v>
      </c>
      <c r="AO122" s="118">
        <v>59171</v>
      </c>
    </row>
    <row r="123" spans="1:41" x14ac:dyDescent="0.25">
      <c r="A123" s="114">
        <v>70</v>
      </c>
      <c r="B123" s="114" t="s">
        <v>180</v>
      </c>
      <c r="C123" s="115">
        <v>7597159</v>
      </c>
      <c r="D123" s="116">
        <f t="shared" si="37"/>
        <v>239.16007681168546</v>
      </c>
      <c r="F123" s="116">
        <f t="shared" si="38"/>
        <v>96.89173804533354</v>
      </c>
      <c r="G123" s="115">
        <v>7597159</v>
      </c>
      <c r="H123" s="115">
        <v>2279334</v>
      </c>
      <c r="I123" s="116">
        <f t="shared" si="39"/>
        <v>71.753887804570923</v>
      </c>
      <c r="K123" s="116">
        <f t="shared" si="40"/>
        <v>26.760710166254587</v>
      </c>
      <c r="L123" s="115">
        <v>1006874</v>
      </c>
      <c r="M123" s="116">
        <f t="shared" si="41"/>
        <v>31.696593842473085</v>
      </c>
      <c r="O123" s="116">
        <f t="shared" si="42"/>
        <v>23.291106382985429</v>
      </c>
      <c r="P123" s="115">
        <v>0</v>
      </c>
      <c r="Q123" s="115">
        <v>1006874</v>
      </c>
      <c r="R123" s="115">
        <v>0</v>
      </c>
      <c r="S123" s="115">
        <v>401131</v>
      </c>
      <c r="T123" s="243">
        <f t="shared" si="43"/>
        <v>12.627683686960902</v>
      </c>
      <c r="V123" s="243">
        <f t="shared" si="44"/>
        <v>60.175974301859391</v>
      </c>
      <c r="W123" s="115">
        <v>3434446</v>
      </c>
      <c r="X123" s="116">
        <f t="shared" si="45"/>
        <v>108.11704337971416</v>
      </c>
      <c r="Z123" s="116">
        <f t="shared" si="46"/>
        <v>180.67763309033356</v>
      </c>
      <c r="AA123" s="115">
        <f t="shared" si="47"/>
        <v>14718944</v>
      </c>
      <c r="AB123" s="115">
        <v>1930334</v>
      </c>
      <c r="AC123" s="243">
        <f t="shared" si="48"/>
        <v>13.114622896859993</v>
      </c>
      <c r="AD123" s="115">
        <v>388183</v>
      </c>
      <c r="AE123" s="243">
        <f t="shared" si="49"/>
        <v>2.6373019694891155</v>
      </c>
      <c r="AF123" s="115">
        <v>0</v>
      </c>
      <c r="AG123" s="243">
        <f t="shared" si="50"/>
        <v>0</v>
      </c>
      <c r="AH123" s="115">
        <v>950736</v>
      </c>
      <c r="AI123" s="114"/>
      <c r="AJ123" s="115">
        <v>31766</v>
      </c>
      <c r="AK123" s="115">
        <v>31766</v>
      </c>
      <c r="AL123" s="115">
        <v>31766</v>
      </c>
      <c r="AM123" s="115">
        <v>31766</v>
      </c>
      <c r="AN123" s="115">
        <v>31766</v>
      </c>
      <c r="AO123" s="115">
        <v>31766</v>
      </c>
    </row>
    <row r="124" spans="1:41" x14ac:dyDescent="0.25">
      <c r="A124" s="117">
        <v>71</v>
      </c>
      <c r="B124" s="117" t="s">
        <v>182</v>
      </c>
      <c r="C124" s="118">
        <v>3568428</v>
      </c>
      <c r="D124" s="119">
        <f t="shared" si="37"/>
        <v>161.65751562924709</v>
      </c>
      <c r="E124" s="169"/>
      <c r="F124" s="119">
        <f t="shared" si="38"/>
        <v>65.492860958318218</v>
      </c>
      <c r="G124" s="118">
        <v>3568428</v>
      </c>
      <c r="H124" s="118">
        <v>877908</v>
      </c>
      <c r="I124" s="119">
        <f t="shared" si="39"/>
        <v>39.771133460179399</v>
      </c>
      <c r="J124" s="169"/>
      <c r="K124" s="119">
        <f t="shared" si="40"/>
        <v>14.832698381584999</v>
      </c>
      <c r="L124" s="118">
        <v>4523821</v>
      </c>
      <c r="M124" s="119">
        <f t="shared" si="41"/>
        <v>204.9388873788167</v>
      </c>
      <c r="N124" s="169"/>
      <c r="O124" s="119">
        <f t="shared" si="42"/>
        <v>150.59199899121597</v>
      </c>
      <c r="P124" s="118">
        <v>0</v>
      </c>
      <c r="Q124" s="118">
        <v>3587601</v>
      </c>
      <c r="R124" s="118">
        <v>0</v>
      </c>
      <c r="S124" s="118">
        <v>165385</v>
      </c>
      <c r="T124" s="123">
        <f t="shared" si="43"/>
        <v>7.4922986318746032</v>
      </c>
      <c r="U124" s="169"/>
      <c r="V124" s="123">
        <f t="shared" si="44"/>
        <v>35.703806106506121</v>
      </c>
      <c r="W124" s="118">
        <v>258525</v>
      </c>
      <c r="X124" s="119">
        <f t="shared" si="45"/>
        <v>11.711742321282957</v>
      </c>
      <c r="Y124" s="169"/>
      <c r="Z124" s="119">
        <f t="shared" si="46"/>
        <v>19.571843770658688</v>
      </c>
      <c r="AA124" s="118">
        <f t="shared" si="47"/>
        <v>9394067</v>
      </c>
      <c r="AB124" s="118">
        <v>3406138</v>
      </c>
      <c r="AC124" s="123">
        <f t="shared" si="48"/>
        <v>36.258395857725944</v>
      </c>
      <c r="AD124" s="118">
        <v>431043</v>
      </c>
      <c r="AE124" s="123">
        <f t="shared" si="49"/>
        <v>4.5884599290169001</v>
      </c>
      <c r="AF124" s="118">
        <v>12595</v>
      </c>
      <c r="AG124" s="123">
        <f t="shared" si="50"/>
        <v>0.13407398520789771</v>
      </c>
      <c r="AH124" s="118">
        <v>594905</v>
      </c>
      <c r="AI124" s="117"/>
      <c r="AJ124" s="118">
        <v>22074</v>
      </c>
      <c r="AK124" s="118">
        <v>22074</v>
      </c>
      <c r="AL124" s="118">
        <v>22074</v>
      </c>
      <c r="AM124" s="118">
        <v>22074</v>
      </c>
      <c r="AN124" s="118">
        <v>22074</v>
      </c>
      <c r="AO124" s="118">
        <v>22074</v>
      </c>
    </row>
    <row r="125" spans="1:41" x14ac:dyDescent="0.25">
      <c r="A125" s="114">
        <v>72</v>
      </c>
      <c r="B125" s="114" t="s">
        <v>184</v>
      </c>
      <c r="C125" s="115">
        <v>9937923</v>
      </c>
      <c r="D125" s="116">
        <f t="shared" si="37"/>
        <v>232.50410593547483</v>
      </c>
      <c r="F125" s="116">
        <f t="shared" si="38"/>
        <v>94.195181850952608</v>
      </c>
      <c r="G125" s="115">
        <v>0</v>
      </c>
      <c r="H125" s="115">
        <v>6387292</v>
      </c>
      <c r="I125" s="116">
        <f t="shared" si="39"/>
        <v>149.4348080387432</v>
      </c>
      <c r="K125" s="116">
        <f t="shared" si="40"/>
        <v>55.731915148156631</v>
      </c>
      <c r="L125" s="115">
        <v>6699068</v>
      </c>
      <c r="M125" s="116">
        <f t="shared" si="41"/>
        <v>156.72900825866225</v>
      </c>
      <c r="O125" s="116">
        <f t="shared" si="42"/>
        <v>115.1666965477161</v>
      </c>
      <c r="P125" s="115">
        <v>0</v>
      </c>
      <c r="Q125" s="115">
        <v>2991676</v>
      </c>
      <c r="R125" s="115">
        <v>964653</v>
      </c>
      <c r="S125" s="115">
        <v>833395</v>
      </c>
      <c r="T125" s="243">
        <f t="shared" si="43"/>
        <v>19.497812507311139</v>
      </c>
      <c r="V125" s="243">
        <f t="shared" si="44"/>
        <v>92.914891873159135</v>
      </c>
      <c r="W125" s="115">
        <v>2189816</v>
      </c>
      <c r="X125" s="116">
        <f t="shared" si="45"/>
        <v>51.232154972744077</v>
      </c>
      <c r="Z125" s="116">
        <f t="shared" si="46"/>
        <v>85.615590375359332</v>
      </c>
      <c r="AA125" s="115">
        <f t="shared" si="47"/>
        <v>26047494</v>
      </c>
      <c r="AB125" s="115">
        <v>5090090</v>
      </c>
      <c r="AC125" s="243">
        <f t="shared" si="48"/>
        <v>19.541572790073396</v>
      </c>
      <c r="AD125" s="115">
        <v>1958850</v>
      </c>
      <c r="AE125" s="243">
        <f t="shared" si="49"/>
        <v>7.5203011852119053</v>
      </c>
      <c r="AF125" s="115">
        <v>5738</v>
      </c>
      <c r="AG125" s="243">
        <f t="shared" si="50"/>
        <v>2.2028990581589154E-2</v>
      </c>
      <c r="AH125" s="115">
        <v>1598153</v>
      </c>
      <c r="AI125" s="114"/>
      <c r="AJ125" s="115">
        <v>42743</v>
      </c>
      <c r="AK125" s="115">
        <v>42743</v>
      </c>
      <c r="AL125" s="115">
        <v>42743</v>
      </c>
      <c r="AM125" s="115">
        <v>42743</v>
      </c>
      <c r="AN125" s="115">
        <v>42743</v>
      </c>
      <c r="AO125" s="115">
        <v>42743</v>
      </c>
    </row>
    <row r="126" spans="1:41" x14ac:dyDescent="0.25">
      <c r="A126" s="117">
        <v>73</v>
      </c>
      <c r="B126" s="117" t="s">
        <v>186</v>
      </c>
      <c r="C126" s="118">
        <v>141976000</v>
      </c>
      <c r="D126" s="119">
        <f t="shared" si="37"/>
        <v>288.00772478035697</v>
      </c>
      <c r="E126" s="169"/>
      <c r="F126" s="119">
        <f t="shared" si="38"/>
        <v>116.68155235802043</v>
      </c>
      <c r="G126" s="118">
        <v>0</v>
      </c>
      <c r="H126" s="118">
        <v>166498000</v>
      </c>
      <c r="I126" s="119">
        <f t="shared" si="39"/>
        <v>337.75222685862315</v>
      </c>
      <c r="J126" s="169"/>
      <c r="K126" s="119">
        <f t="shared" si="40"/>
        <v>125.96515293481984</v>
      </c>
      <c r="L126" s="118">
        <v>67064000</v>
      </c>
      <c r="M126" s="119">
        <f t="shared" si="41"/>
        <v>136.04376834584622</v>
      </c>
      <c r="N126" s="169"/>
      <c r="O126" s="119">
        <f t="shared" si="42"/>
        <v>99.96688909328256</v>
      </c>
      <c r="P126" s="118">
        <v>0</v>
      </c>
      <c r="Q126" s="118">
        <v>58218000</v>
      </c>
      <c r="R126" s="118">
        <v>1622000</v>
      </c>
      <c r="S126" s="118">
        <v>24105000</v>
      </c>
      <c r="T126" s="123">
        <f t="shared" si="43"/>
        <v>48.89858994358557</v>
      </c>
      <c r="U126" s="169"/>
      <c r="V126" s="123">
        <f t="shared" si="44"/>
        <v>233.02138102182224</v>
      </c>
      <c r="W126" s="118">
        <v>20038000</v>
      </c>
      <c r="X126" s="119">
        <f t="shared" si="45"/>
        <v>40.648410922612229</v>
      </c>
      <c r="Y126" s="169"/>
      <c r="Z126" s="119">
        <f t="shared" si="46"/>
        <v>67.928778338742774</v>
      </c>
      <c r="AA126" s="118">
        <f t="shared" si="47"/>
        <v>419681000</v>
      </c>
      <c r="AB126" s="118">
        <v>23552000</v>
      </c>
      <c r="AC126" s="123">
        <f t="shared" si="48"/>
        <v>5.6118814051624923</v>
      </c>
      <c r="AD126" s="118">
        <v>2063000</v>
      </c>
      <c r="AE126" s="123">
        <f t="shared" si="49"/>
        <v>0.49156383062373565</v>
      </c>
      <c r="AF126" s="118">
        <v>1384000</v>
      </c>
      <c r="AG126" s="123">
        <f t="shared" si="50"/>
        <v>0.32977428094195355</v>
      </c>
      <c r="AH126" s="118">
        <v>7046000</v>
      </c>
      <c r="AI126" s="117"/>
      <c r="AJ126" s="118">
        <v>492959</v>
      </c>
      <c r="AK126" s="118">
        <v>492959</v>
      </c>
      <c r="AL126" s="118">
        <v>492959</v>
      </c>
      <c r="AM126" s="118">
        <v>492959</v>
      </c>
      <c r="AN126" s="118">
        <v>492959</v>
      </c>
      <c r="AO126" s="118">
        <v>492959</v>
      </c>
    </row>
    <row r="127" spans="1:41" x14ac:dyDescent="0.25">
      <c r="A127" s="114">
        <v>74</v>
      </c>
      <c r="B127" s="114" t="s">
        <v>188</v>
      </c>
      <c r="C127" s="115">
        <v>4772486</v>
      </c>
      <c r="D127" s="116">
        <f t="shared" si="37"/>
        <v>143.73659006716261</v>
      </c>
      <c r="F127" s="116">
        <f t="shared" si="38"/>
        <v>58.232495230727977</v>
      </c>
      <c r="G127" s="115">
        <v>4772486</v>
      </c>
      <c r="H127" s="115">
        <v>4845276</v>
      </c>
      <c r="I127" s="116">
        <f t="shared" si="39"/>
        <v>145.92886184983286</v>
      </c>
      <c r="K127" s="116">
        <f t="shared" si="40"/>
        <v>54.424367742844638</v>
      </c>
      <c r="L127" s="115">
        <v>6950635</v>
      </c>
      <c r="M127" s="116">
        <f t="shared" si="41"/>
        <v>209.33755985904889</v>
      </c>
      <c r="O127" s="116">
        <f t="shared" si="42"/>
        <v>153.82420587092545</v>
      </c>
      <c r="P127" s="115">
        <v>0</v>
      </c>
      <c r="Q127" s="115">
        <v>5815611</v>
      </c>
      <c r="R127" s="115">
        <v>0</v>
      </c>
      <c r="S127" s="115">
        <v>435208</v>
      </c>
      <c r="T127" s="243">
        <f t="shared" si="43"/>
        <v>13.107490287022257</v>
      </c>
      <c r="V127" s="243">
        <f t="shared" si="44"/>
        <v>62.462445071234782</v>
      </c>
      <c r="W127" s="115">
        <v>2166148</v>
      </c>
      <c r="X127" s="116">
        <f t="shared" si="45"/>
        <v>65.239526548805827</v>
      </c>
      <c r="Z127" s="116">
        <f t="shared" si="46"/>
        <v>109.02372902831203</v>
      </c>
      <c r="AA127" s="115">
        <f t="shared" si="47"/>
        <v>19169753</v>
      </c>
      <c r="AB127" s="115">
        <v>7650928</v>
      </c>
      <c r="AC127" s="243">
        <f t="shared" si="48"/>
        <v>39.911458431415362</v>
      </c>
      <c r="AD127" s="115">
        <v>790601</v>
      </c>
      <c r="AE127" s="243">
        <f t="shared" si="49"/>
        <v>4.1242106771015781</v>
      </c>
      <c r="AF127" s="115">
        <v>566133</v>
      </c>
      <c r="AG127" s="243">
        <f t="shared" si="50"/>
        <v>2.9532618391066383</v>
      </c>
      <c r="AH127" s="115">
        <v>1349010</v>
      </c>
      <c r="AI127" s="114"/>
      <c r="AJ127" s="115">
        <v>33203</v>
      </c>
      <c r="AK127" s="115">
        <v>33203</v>
      </c>
      <c r="AL127" s="115">
        <v>33203</v>
      </c>
      <c r="AM127" s="115">
        <v>33203</v>
      </c>
      <c r="AN127" s="115">
        <v>33203</v>
      </c>
      <c r="AO127" s="115">
        <v>33203</v>
      </c>
    </row>
    <row r="128" spans="1:41" x14ac:dyDescent="0.25">
      <c r="A128" s="117">
        <v>75</v>
      </c>
      <c r="B128" s="117" t="s">
        <v>190</v>
      </c>
      <c r="C128" s="118">
        <v>1941162</v>
      </c>
      <c r="D128" s="119">
        <f t="shared" si="37"/>
        <v>261.89449541284404</v>
      </c>
      <c r="E128" s="169"/>
      <c r="F128" s="119">
        <f t="shared" si="38"/>
        <v>106.10221063374503</v>
      </c>
      <c r="G128" s="118">
        <v>1941162</v>
      </c>
      <c r="H128" s="118">
        <v>1495195</v>
      </c>
      <c r="I128" s="119">
        <f t="shared" si="39"/>
        <v>201.72625472207233</v>
      </c>
      <c r="J128" s="169"/>
      <c r="K128" s="119">
        <f t="shared" si="40"/>
        <v>75.23408139562207</v>
      </c>
      <c r="L128" s="118">
        <v>599743</v>
      </c>
      <c r="M128" s="119">
        <f t="shared" si="41"/>
        <v>80.915137614678898</v>
      </c>
      <c r="N128" s="169"/>
      <c r="O128" s="119">
        <f t="shared" si="42"/>
        <v>59.457589908353015</v>
      </c>
      <c r="P128" s="118">
        <v>0</v>
      </c>
      <c r="Q128" s="118">
        <v>599743</v>
      </c>
      <c r="R128" s="118">
        <v>0</v>
      </c>
      <c r="S128" s="118">
        <v>248698</v>
      </c>
      <c r="T128" s="123">
        <f t="shared" si="43"/>
        <v>33.553426875337294</v>
      </c>
      <c r="U128" s="169"/>
      <c r="V128" s="123">
        <f t="shared" si="44"/>
        <v>159.89552822537902</v>
      </c>
      <c r="W128" s="118">
        <v>814360</v>
      </c>
      <c r="X128" s="119">
        <f t="shared" si="45"/>
        <v>109.87048030221263</v>
      </c>
      <c r="Y128" s="169"/>
      <c r="Z128" s="119">
        <f t="shared" si="46"/>
        <v>183.60785410847197</v>
      </c>
      <c r="AA128" s="118">
        <f t="shared" si="47"/>
        <v>5099158</v>
      </c>
      <c r="AB128" s="118">
        <v>1067128</v>
      </c>
      <c r="AC128" s="123">
        <f t="shared" si="48"/>
        <v>20.927533526123334</v>
      </c>
      <c r="AD128" s="118">
        <v>239720</v>
      </c>
      <c r="AE128" s="123">
        <f t="shared" si="49"/>
        <v>4.7011683105328368</v>
      </c>
      <c r="AF128" s="118">
        <v>0</v>
      </c>
      <c r="AG128" s="123">
        <f t="shared" si="50"/>
        <v>0</v>
      </c>
      <c r="AH128" s="118">
        <v>131307</v>
      </c>
      <c r="AI128" s="117"/>
      <c r="AJ128" s="118">
        <v>7412</v>
      </c>
      <c r="AK128" s="118">
        <v>7412</v>
      </c>
      <c r="AL128" s="118">
        <v>7412</v>
      </c>
      <c r="AM128" s="118">
        <v>7412</v>
      </c>
      <c r="AN128" s="118">
        <v>7412</v>
      </c>
      <c r="AO128" s="118">
        <v>7412</v>
      </c>
    </row>
    <row r="129" spans="1:41" x14ac:dyDescent="0.25">
      <c r="A129" s="114">
        <v>76</v>
      </c>
      <c r="B129" s="114" t="s">
        <v>63</v>
      </c>
      <c r="C129" s="115">
        <v>2124631</v>
      </c>
      <c r="D129" s="116">
        <f t="shared" si="37"/>
        <v>230.43720173535792</v>
      </c>
      <c r="F129" s="116">
        <f t="shared" si="38"/>
        <v>93.357809899110435</v>
      </c>
      <c r="G129" s="115">
        <v>2124631</v>
      </c>
      <c r="H129" s="115">
        <v>1689268</v>
      </c>
      <c r="I129" s="116">
        <f t="shared" si="39"/>
        <v>183.21778741865509</v>
      </c>
      <c r="K129" s="116">
        <f t="shared" si="40"/>
        <v>68.331323311246933</v>
      </c>
      <c r="L129" s="115">
        <v>60329</v>
      </c>
      <c r="M129" s="116">
        <f t="shared" si="41"/>
        <v>6.5432754880694146</v>
      </c>
      <c r="O129" s="116">
        <f t="shared" si="42"/>
        <v>4.8080915647659008</v>
      </c>
      <c r="P129" s="115">
        <v>0</v>
      </c>
      <c r="Q129" s="115">
        <v>60329</v>
      </c>
      <c r="R129" s="115">
        <v>0</v>
      </c>
      <c r="S129" s="115">
        <v>86815</v>
      </c>
      <c r="T129" s="243">
        <f t="shared" si="43"/>
        <v>9.4159436008676796</v>
      </c>
      <c r="V129" s="243">
        <f t="shared" si="44"/>
        <v>44.870745435177859</v>
      </c>
      <c r="W129" s="115">
        <v>969823</v>
      </c>
      <c r="X129" s="116">
        <f t="shared" si="45"/>
        <v>105.18687635574837</v>
      </c>
      <c r="Z129" s="116">
        <f t="shared" si="46"/>
        <v>175.78094311528363</v>
      </c>
      <c r="AA129" s="115">
        <f t="shared" si="47"/>
        <v>4930866</v>
      </c>
      <c r="AB129" s="115">
        <v>957751</v>
      </c>
      <c r="AC129" s="243">
        <f t="shared" si="48"/>
        <v>19.423586039450271</v>
      </c>
      <c r="AD129" s="115">
        <v>1317249</v>
      </c>
      <c r="AE129" s="243">
        <f t="shared" si="49"/>
        <v>26.714354030306236</v>
      </c>
      <c r="AF129" s="115">
        <v>0</v>
      </c>
      <c r="AG129" s="243">
        <f t="shared" si="50"/>
        <v>0</v>
      </c>
      <c r="AH129" s="115">
        <v>460663</v>
      </c>
      <c r="AI129" s="114"/>
      <c r="AJ129" s="115">
        <v>9220</v>
      </c>
      <c r="AK129" s="115">
        <v>9220</v>
      </c>
      <c r="AL129" s="115">
        <v>9220</v>
      </c>
      <c r="AM129" s="115">
        <v>9220</v>
      </c>
      <c r="AN129" s="115">
        <v>9220</v>
      </c>
      <c r="AO129" s="115">
        <v>9220</v>
      </c>
    </row>
    <row r="130" spans="1:41" x14ac:dyDescent="0.25">
      <c r="A130" s="117">
        <v>77</v>
      </c>
      <c r="B130" s="117" t="s">
        <v>65</v>
      </c>
      <c r="C130" s="118">
        <v>20872982</v>
      </c>
      <c r="D130" s="119">
        <f t="shared" si="37"/>
        <v>216.25775235963903</v>
      </c>
      <c r="E130" s="169"/>
      <c r="F130" s="119">
        <f t="shared" si="38"/>
        <v>87.613241186578165</v>
      </c>
      <c r="G130" s="118">
        <v>0</v>
      </c>
      <c r="H130" s="118">
        <v>29290944</v>
      </c>
      <c r="I130" s="119">
        <f t="shared" si="39"/>
        <v>303.47334721661019</v>
      </c>
      <c r="J130" s="169"/>
      <c r="K130" s="119">
        <f t="shared" si="40"/>
        <v>113.18079809369586</v>
      </c>
      <c r="L130" s="118">
        <v>18033365</v>
      </c>
      <c r="M130" s="119">
        <f t="shared" si="41"/>
        <v>186.83746205410333</v>
      </c>
      <c r="N130" s="169"/>
      <c r="O130" s="119">
        <f t="shared" si="42"/>
        <v>137.2908151158488</v>
      </c>
      <c r="P130" s="118">
        <v>13219762</v>
      </c>
      <c r="Q130" s="118">
        <v>3929775</v>
      </c>
      <c r="R130" s="118">
        <v>883828</v>
      </c>
      <c r="S130" s="118">
        <v>1140982</v>
      </c>
      <c r="T130" s="123">
        <f t="shared" si="43"/>
        <v>11.821320154580963</v>
      </c>
      <c r="U130" s="169"/>
      <c r="V130" s="123">
        <f t="shared" si="44"/>
        <v>56.333328856712839</v>
      </c>
      <c r="W130" s="118">
        <v>5700429</v>
      </c>
      <c r="X130" s="119">
        <f t="shared" si="45"/>
        <v>59.060174680632826</v>
      </c>
      <c r="Y130" s="169"/>
      <c r="Z130" s="119">
        <f t="shared" si="46"/>
        <v>98.697228833030977</v>
      </c>
      <c r="AA130" s="118">
        <f t="shared" si="47"/>
        <v>75038702</v>
      </c>
      <c r="AB130" s="118">
        <v>10869985</v>
      </c>
      <c r="AC130" s="123">
        <f t="shared" si="48"/>
        <v>14.485838254504987</v>
      </c>
      <c r="AD130" s="118">
        <v>659698</v>
      </c>
      <c r="AE130" s="123">
        <f t="shared" si="49"/>
        <v>0.87914367175487651</v>
      </c>
      <c r="AF130" s="118">
        <v>505246</v>
      </c>
      <c r="AG130" s="123">
        <f t="shared" si="50"/>
        <v>0.67331388541342307</v>
      </c>
      <c r="AH130" s="118">
        <v>8334021</v>
      </c>
      <c r="AI130" s="117"/>
      <c r="AJ130" s="118">
        <v>96519</v>
      </c>
      <c r="AK130" s="118">
        <v>96519</v>
      </c>
      <c r="AL130" s="118">
        <v>96519</v>
      </c>
      <c r="AM130" s="118">
        <v>96519</v>
      </c>
      <c r="AN130" s="118">
        <v>96519</v>
      </c>
      <c r="AO130" s="118">
        <v>96519</v>
      </c>
    </row>
    <row r="131" spans="1:41" x14ac:dyDescent="0.25">
      <c r="A131" s="114">
        <v>78</v>
      </c>
      <c r="B131" s="114" t="s">
        <v>194</v>
      </c>
      <c r="C131" s="115">
        <v>4313365</v>
      </c>
      <c r="D131" s="116">
        <f t="shared" si="37"/>
        <v>192.02942747751757</v>
      </c>
      <c r="F131" s="116">
        <f t="shared" si="38"/>
        <v>77.797537248649633</v>
      </c>
      <c r="G131" s="115">
        <v>4313365</v>
      </c>
      <c r="H131" s="115">
        <v>7251236</v>
      </c>
      <c r="I131" s="116">
        <f t="shared" si="39"/>
        <v>322.82236666369869</v>
      </c>
      <c r="K131" s="116">
        <f t="shared" si="40"/>
        <v>120.39704124465965</v>
      </c>
      <c r="L131" s="115">
        <v>4766121</v>
      </c>
      <c r="M131" s="116">
        <f t="shared" si="41"/>
        <v>212.18595850770188</v>
      </c>
      <c r="O131" s="116">
        <f t="shared" si="42"/>
        <v>155.91724956756491</v>
      </c>
      <c r="P131" s="115">
        <v>0</v>
      </c>
      <c r="Q131" s="115">
        <v>4610252</v>
      </c>
      <c r="R131" s="115">
        <v>3076</v>
      </c>
      <c r="S131" s="115">
        <v>280520</v>
      </c>
      <c r="T131" s="243">
        <f t="shared" si="43"/>
        <v>12.488647493544653</v>
      </c>
      <c r="V131" s="243">
        <f t="shared" si="44"/>
        <v>59.513411110584343</v>
      </c>
      <c r="W131" s="115">
        <v>531511</v>
      </c>
      <c r="X131" s="116">
        <f t="shared" si="45"/>
        <v>23.662674739560146</v>
      </c>
      <c r="Z131" s="116">
        <f t="shared" si="46"/>
        <v>39.54340528453929</v>
      </c>
      <c r="AA131" s="115">
        <f t="shared" si="47"/>
        <v>17142753</v>
      </c>
      <c r="AB131" s="115">
        <v>3769250</v>
      </c>
      <c r="AC131" s="243">
        <f t="shared" si="48"/>
        <v>21.987425240275002</v>
      </c>
      <c r="AD131" s="115">
        <v>461825</v>
      </c>
      <c r="AE131" s="243">
        <f t="shared" si="49"/>
        <v>2.6939955326895277</v>
      </c>
      <c r="AF131" s="115">
        <v>295918</v>
      </c>
      <c r="AG131" s="243">
        <f t="shared" si="50"/>
        <v>1.7261988199911649</v>
      </c>
      <c r="AH131" s="115">
        <v>223106</v>
      </c>
      <c r="AI131" s="114"/>
      <c r="AJ131" s="115">
        <v>22462</v>
      </c>
      <c r="AK131" s="115">
        <v>22462</v>
      </c>
      <c r="AL131" s="115">
        <v>22462</v>
      </c>
      <c r="AM131" s="115">
        <v>22462</v>
      </c>
      <c r="AN131" s="115">
        <v>22462</v>
      </c>
      <c r="AO131" s="115">
        <v>22462</v>
      </c>
    </row>
    <row r="132" spans="1:41" x14ac:dyDescent="0.25">
      <c r="A132" s="117">
        <v>79</v>
      </c>
      <c r="B132" s="117" t="s">
        <v>196</v>
      </c>
      <c r="C132" s="118">
        <v>7356455</v>
      </c>
      <c r="D132" s="119">
        <f t="shared" si="37"/>
        <v>86.032359545305695</v>
      </c>
      <c r="E132" s="169"/>
      <c r="F132" s="119">
        <f t="shared" si="38"/>
        <v>34.85458340544578</v>
      </c>
      <c r="G132" s="118">
        <v>7395719</v>
      </c>
      <c r="H132" s="118">
        <v>20412638</v>
      </c>
      <c r="I132" s="119">
        <f t="shared" si="39"/>
        <v>238.72196753520137</v>
      </c>
      <c r="J132" s="169"/>
      <c r="K132" s="119">
        <f t="shared" si="40"/>
        <v>89.031682867511506</v>
      </c>
      <c r="L132" s="118">
        <v>13493062</v>
      </c>
      <c r="M132" s="119">
        <f t="shared" si="41"/>
        <v>157.79882584085701</v>
      </c>
      <c r="N132" s="169"/>
      <c r="O132" s="119">
        <f t="shared" si="42"/>
        <v>115.95281366935765</v>
      </c>
      <c r="P132" s="118">
        <v>9868107</v>
      </c>
      <c r="Q132" s="118">
        <v>1949105</v>
      </c>
      <c r="R132" s="118">
        <v>1675850</v>
      </c>
      <c r="S132" s="118">
        <v>844510</v>
      </c>
      <c r="T132" s="123">
        <f t="shared" si="43"/>
        <v>9.8763858352434859</v>
      </c>
      <c r="U132" s="169"/>
      <c r="V132" s="123">
        <f t="shared" si="44"/>
        <v>47.064937240275064</v>
      </c>
      <c r="W132" s="118">
        <v>5416603</v>
      </c>
      <c r="X132" s="119">
        <f t="shared" si="45"/>
        <v>63.346154745754781</v>
      </c>
      <c r="Y132" s="169"/>
      <c r="Z132" s="119">
        <f t="shared" si="46"/>
        <v>105.85965863532323</v>
      </c>
      <c r="AA132" s="118">
        <f t="shared" si="47"/>
        <v>47523268</v>
      </c>
      <c r="AB132" s="118">
        <v>11580660</v>
      </c>
      <c r="AC132" s="123">
        <f t="shared" si="48"/>
        <v>24.368399917278417</v>
      </c>
      <c r="AD132" s="118">
        <v>375747</v>
      </c>
      <c r="AE132" s="123">
        <f t="shared" si="49"/>
        <v>0.79065900939304079</v>
      </c>
      <c r="AF132" s="118">
        <v>283719</v>
      </c>
      <c r="AG132" s="123">
        <f t="shared" si="50"/>
        <v>0.59701071062705535</v>
      </c>
      <c r="AH132" s="118">
        <v>4428295</v>
      </c>
      <c r="AI132" s="117"/>
      <c r="AJ132" s="118">
        <v>85508</v>
      </c>
      <c r="AK132" s="118">
        <v>85508</v>
      </c>
      <c r="AL132" s="118">
        <v>85508</v>
      </c>
      <c r="AM132" s="118">
        <v>85508</v>
      </c>
      <c r="AN132" s="118">
        <v>85508</v>
      </c>
      <c r="AO132" s="118">
        <v>85508</v>
      </c>
    </row>
    <row r="133" spans="1:41" x14ac:dyDescent="0.25">
      <c r="A133" s="114">
        <v>80</v>
      </c>
      <c r="B133" s="114" t="s">
        <v>198</v>
      </c>
      <c r="C133" s="115">
        <v>3100037</v>
      </c>
      <c r="D133" s="116">
        <f t="shared" si="37"/>
        <v>123.83801382175528</v>
      </c>
      <c r="F133" s="116">
        <f t="shared" si="38"/>
        <v>50.170917133129286</v>
      </c>
      <c r="G133" s="115">
        <v>3100037</v>
      </c>
      <c r="H133" s="115">
        <v>724545</v>
      </c>
      <c r="I133" s="116">
        <f t="shared" si="39"/>
        <v>28.94359445531898</v>
      </c>
      <c r="K133" s="116">
        <f t="shared" si="40"/>
        <v>10.794552965519777</v>
      </c>
      <c r="L133" s="115">
        <v>3999675</v>
      </c>
      <c r="M133" s="116">
        <f t="shared" si="41"/>
        <v>159.77609555386888</v>
      </c>
      <c r="O133" s="116">
        <f t="shared" si="42"/>
        <v>117.4057394778054</v>
      </c>
      <c r="P133" s="115">
        <v>0</v>
      </c>
      <c r="Q133" s="115">
        <v>3906330</v>
      </c>
      <c r="R133" s="115">
        <v>93345</v>
      </c>
      <c r="S133" s="115">
        <v>137834</v>
      </c>
      <c r="T133" s="243">
        <f t="shared" si="43"/>
        <v>5.5060919586146291</v>
      </c>
      <c r="V133" s="243">
        <f t="shared" si="44"/>
        <v>26.238735180498541</v>
      </c>
      <c r="W133" s="115">
        <v>1112281</v>
      </c>
      <c r="X133" s="116">
        <f t="shared" si="45"/>
        <v>44.432588982543045</v>
      </c>
      <c r="Z133" s="116">
        <f t="shared" si="46"/>
        <v>74.252631763585455</v>
      </c>
      <c r="AA133" s="115">
        <f t="shared" si="47"/>
        <v>9074372</v>
      </c>
      <c r="AB133" s="115">
        <v>3785322</v>
      </c>
      <c r="AC133" s="243">
        <f t="shared" si="48"/>
        <v>41.714423874181044</v>
      </c>
      <c r="AD133" s="115">
        <v>651145</v>
      </c>
      <c r="AE133" s="243">
        <f t="shared" si="49"/>
        <v>7.1756480779055565</v>
      </c>
      <c r="AF133" s="115">
        <v>15554</v>
      </c>
      <c r="AG133" s="243">
        <f t="shared" si="50"/>
        <v>0.17140580086423612</v>
      </c>
      <c r="AH133" s="115">
        <v>370126</v>
      </c>
      <c r="AI133" s="114"/>
      <c r="AJ133" s="115">
        <v>25033</v>
      </c>
      <c r="AK133" s="115">
        <v>25033</v>
      </c>
      <c r="AL133" s="115">
        <v>25033</v>
      </c>
      <c r="AM133" s="115">
        <v>25033</v>
      </c>
      <c r="AN133" s="115">
        <v>25033</v>
      </c>
      <c r="AO133" s="115">
        <v>25033</v>
      </c>
    </row>
    <row r="134" spans="1:41" x14ac:dyDescent="0.25">
      <c r="A134" s="117">
        <v>81</v>
      </c>
      <c r="B134" s="117" t="s">
        <v>200</v>
      </c>
      <c r="C134" s="118">
        <v>5233746</v>
      </c>
      <c r="D134" s="119">
        <f t="shared" si="37"/>
        <v>245.66963950431844</v>
      </c>
      <c r="E134" s="169"/>
      <c r="F134" s="119">
        <f t="shared" si="38"/>
        <v>99.528979392688115</v>
      </c>
      <c r="G134" s="118">
        <v>5233746</v>
      </c>
      <c r="H134" s="118">
        <v>917005</v>
      </c>
      <c r="I134" s="119">
        <f t="shared" si="39"/>
        <v>43.04379459256478</v>
      </c>
      <c r="J134" s="169"/>
      <c r="K134" s="119">
        <f t="shared" si="40"/>
        <v>16.053241807394361</v>
      </c>
      <c r="L134" s="118">
        <v>5430737</v>
      </c>
      <c r="M134" s="119">
        <f t="shared" si="41"/>
        <v>254.91630679684567</v>
      </c>
      <c r="N134" s="169"/>
      <c r="O134" s="119">
        <f t="shared" si="42"/>
        <v>187.31611509648053</v>
      </c>
      <c r="P134" s="118">
        <v>0</v>
      </c>
      <c r="Q134" s="118">
        <v>5430737</v>
      </c>
      <c r="R134" s="118">
        <v>0</v>
      </c>
      <c r="S134" s="118">
        <v>169888</v>
      </c>
      <c r="T134" s="123">
        <f t="shared" si="43"/>
        <v>7.9744648892226815</v>
      </c>
      <c r="U134" s="169"/>
      <c r="V134" s="123">
        <f t="shared" si="44"/>
        <v>38.001521588670265</v>
      </c>
      <c r="W134" s="118">
        <v>785556</v>
      </c>
      <c r="X134" s="119">
        <f t="shared" si="45"/>
        <v>36.873638753285768</v>
      </c>
      <c r="Y134" s="169"/>
      <c r="Z134" s="119">
        <f t="shared" si="46"/>
        <v>61.620643379725436</v>
      </c>
      <c r="AA134" s="118">
        <f t="shared" si="47"/>
        <v>12536932</v>
      </c>
      <c r="AB134" s="118">
        <v>4839165</v>
      </c>
      <c r="AC134" s="123">
        <f t="shared" si="48"/>
        <v>38.5992761227388</v>
      </c>
      <c r="AD134" s="118">
        <v>73761</v>
      </c>
      <c r="AE134" s="123">
        <f t="shared" si="49"/>
        <v>0.58834968555305234</v>
      </c>
      <c r="AF134" s="118">
        <v>9104</v>
      </c>
      <c r="AG134" s="123">
        <f t="shared" si="50"/>
        <v>7.2617447394625737E-2</v>
      </c>
      <c r="AH134" s="118">
        <v>668534</v>
      </c>
      <c r="AI134" s="117"/>
      <c r="AJ134" s="118">
        <v>21304</v>
      </c>
      <c r="AK134" s="118">
        <v>21304</v>
      </c>
      <c r="AL134" s="118">
        <v>21304</v>
      </c>
      <c r="AM134" s="118">
        <v>21304</v>
      </c>
      <c r="AN134" s="118">
        <v>21304</v>
      </c>
      <c r="AO134" s="118">
        <v>21304</v>
      </c>
    </row>
    <row r="135" spans="1:41" x14ac:dyDescent="0.25">
      <c r="A135" s="114">
        <v>82</v>
      </c>
      <c r="B135" s="114" t="s">
        <v>202</v>
      </c>
      <c r="C135" s="115">
        <v>8334013</v>
      </c>
      <c r="D135" s="116">
        <f t="shared" si="37"/>
        <v>187.00383700578917</v>
      </c>
      <c r="F135" s="116">
        <f t="shared" si="38"/>
        <v>75.761502631161008</v>
      </c>
      <c r="G135" s="115">
        <v>8334013</v>
      </c>
      <c r="H135" s="115">
        <v>11437638</v>
      </c>
      <c r="I135" s="116">
        <f t="shared" si="39"/>
        <v>256.64493111340482</v>
      </c>
      <c r="K135" s="116">
        <f t="shared" si="40"/>
        <v>95.716076540269214</v>
      </c>
      <c r="L135" s="115">
        <v>7587766</v>
      </c>
      <c r="M135" s="116">
        <f t="shared" si="41"/>
        <v>170.25907642597497</v>
      </c>
      <c r="O135" s="116">
        <f t="shared" si="42"/>
        <v>125.10878239517564</v>
      </c>
      <c r="P135" s="115">
        <v>0</v>
      </c>
      <c r="Q135" s="115">
        <v>6780862</v>
      </c>
      <c r="R135" s="115">
        <v>806904</v>
      </c>
      <c r="S135" s="115">
        <v>673630</v>
      </c>
      <c r="T135" s="243">
        <f t="shared" si="43"/>
        <v>15.115334559978459</v>
      </c>
      <c r="V135" s="243">
        <f t="shared" si="44"/>
        <v>72.030627832758057</v>
      </c>
      <c r="W135" s="115">
        <v>3382532</v>
      </c>
      <c r="X135" s="116">
        <f t="shared" si="45"/>
        <v>75.899385181528515</v>
      </c>
      <c r="Z135" s="116">
        <f t="shared" si="46"/>
        <v>126.83773842619821</v>
      </c>
      <c r="AA135" s="115">
        <f t="shared" si="47"/>
        <v>31415579</v>
      </c>
      <c r="AB135" s="115">
        <v>6131157</v>
      </c>
      <c r="AC135" s="243">
        <f t="shared" si="48"/>
        <v>19.51629476572754</v>
      </c>
      <c r="AD135" s="115">
        <v>47194</v>
      </c>
      <c r="AE135" s="243">
        <f t="shared" si="49"/>
        <v>0.15022482953441668</v>
      </c>
      <c r="AF135" s="115">
        <v>16213</v>
      </c>
      <c r="AG135" s="243">
        <f t="shared" si="50"/>
        <v>5.1608152757585651E-2</v>
      </c>
      <c r="AH135" s="115">
        <v>2268883</v>
      </c>
      <c r="AI135" s="114"/>
      <c r="AJ135" s="115">
        <v>44566</v>
      </c>
      <c r="AK135" s="115">
        <v>44566</v>
      </c>
      <c r="AL135" s="115">
        <v>44566</v>
      </c>
      <c r="AM135" s="115">
        <v>44566</v>
      </c>
      <c r="AN135" s="115">
        <v>44566</v>
      </c>
      <c r="AO135" s="115">
        <v>44566</v>
      </c>
    </row>
    <row r="136" spans="1:41" x14ac:dyDescent="0.25">
      <c r="A136" s="117">
        <v>83</v>
      </c>
      <c r="B136" s="117" t="s">
        <v>204</v>
      </c>
      <c r="C136" s="118">
        <v>5492378</v>
      </c>
      <c r="D136" s="119">
        <f t="shared" si="37"/>
        <v>189.63429202775956</v>
      </c>
      <c r="E136" s="169"/>
      <c r="F136" s="119">
        <f t="shared" si="38"/>
        <v>76.827187850561018</v>
      </c>
      <c r="G136" s="118">
        <v>5492378</v>
      </c>
      <c r="H136" s="118">
        <v>3045442</v>
      </c>
      <c r="I136" s="119">
        <f t="shared" si="39"/>
        <v>105.14939750716431</v>
      </c>
      <c r="J136" s="169"/>
      <c r="K136" s="119">
        <f t="shared" si="40"/>
        <v>39.215610985559238</v>
      </c>
      <c r="L136" s="118">
        <v>4851289</v>
      </c>
      <c r="M136" s="119">
        <f t="shared" si="41"/>
        <v>167.49953388806409</v>
      </c>
      <c r="N136" s="169"/>
      <c r="O136" s="119">
        <f t="shared" si="42"/>
        <v>123.08103142804394</v>
      </c>
      <c r="P136" s="118">
        <v>0</v>
      </c>
      <c r="Q136" s="118">
        <v>4762273</v>
      </c>
      <c r="R136" s="118">
        <v>0</v>
      </c>
      <c r="S136" s="118">
        <v>454207</v>
      </c>
      <c r="T136" s="123">
        <f t="shared" si="43"/>
        <v>15.682318820564168</v>
      </c>
      <c r="U136" s="169"/>
      <c r="V136" s="123">
        <f t="shared" si="44"/>
        <v>74.732535097808963</v>
      </c>
      <c r="W136" s="118">
        <v>1570804</v>
      </c>
      <c r="X136" s="119">
        <f t="shared" si="45"/>
        <v>54.234851362082658</v>
      </c>
      <c r="Y136" s="169"/>
      <c r="Z136" s="119">
        <f t="shared" si="46"/>
        <v>90.633486347682762</v>
      </c>
      <c r="AA136" s="118">
        <f t="shared" si="47"/>
        <v>15414120</v>
      </c>
      <c r="AB136" s="118">
        <v>4929103</v>
      </c>
      <c r="AC136" s="123">
        <f t="shared" si="48"/>
        <v>31.97784239385706</v>
      </c>
      <c r="AD136" s="118">
        <v>137529</v>
      </c>
      <c r="AE136" s="123">
        <f t="shared" si="49"/>
        <v>0.89222738631851828</v>
      </c>
      <c r="AF136" s="118">
        <v>577802</v>
      </c>
      <c r="AG136" s="123">
        <f t="shared" si="50"/>
        <v>3.7485240805183819</v>
      </c>
      <c r="AH136" s="118">
        <v>665071</v>
      </c>
      <c r="AI136" s="117"/>
      <c r="AJ136" s="118">
        <v>28963</v>
      </c>
      <c r="AK136" s="118">
        <v>28963</v>
      </c>
      <c r="AL136" s="118">
        <v>28963</v>
      </c>
      <c r="AM136" s="118">
        <v>28963</v>
      </c>
      <c r="AN136" s="118">
        <v>28963</v>
      </c>
      <c r="AO136" s="118">
        <v>28963</v>
      </c>
    </row>
    <row r="137" spans="1:41" x14ac:dyDescent="0.25">
      <c r="A137" s="114">
        <v>84</v>
      </c>
      <c r="B137" s="114" t="s">
        <v>206</v>
      </c>
      <c r="C137" s="115">
        <v>2864029</v>
      </c>
      <c r="D137" s="116">
        <f t="shared" si="37"/>
        <v>161.31739326348992</v>
      </c>
      <c r="F137" s="116">
        <f t="shared" si="38"/>
        <v>65.355066023621617</v>
      </c>
      <c r="G137" s="115">
        <v>2864029</v>
      </c>
      <c r="H137" s="115">
        <v>3905620</v>
      </c>
      <c r="I137" s="116">
        <f t="shared" si="39"/>
        <v>219.98535541286472</v>
      </c>
      <c r="K137" s="116">
        <f t="shared" si="40"/>
        <v>82.043837862248353</v>
      </c>
      <c r="L137" s="115">
        <v>4198018</v>
      </c>
      <c r="M137" s="116">
        <f t="shared" si="41"/>
        <v>236.45477075588599</v>
      </c>
      <c r="O137" s="116">
        <f t="shared" si="42"/>
        <v>173.75031676306051</v>
      </c>
      <c r="P137" s="115">
        <v>4039247</v>
      </c>
      <c r="Q137" s="115">
        <v>0</v>
      </c>
      <c r="R137" s="115">
        <v>158771</v>
      </c>
      <c r="S137" s="115">
        <v>275888</v>
      </c>
      <c r="T137" s="243">
        <f t="shared" si="43"/>
        <v>15.539484059930157</v>
      </c>
      <c r="V137" s="243">
        <f t="shared" si="44"/>
        <v>74.051870211167895</v>
      </c>
      <c r="W137" s="115">
        <v>337057</v>
      </c>
      <c r="X137" s="116">
        <f t="shared" si="45"/>
        <v>18.984848484848484</v>
      </c>
      <c r="Z137" s="116">
        <f t="shared" si="46"/>
        <v>31.726149565283258</v>
      </c>
      <c r="AA137" s="115">
        <f t="shared" si="47"/>
        <v>11580612</v>
      </c>
      <c r="AB137" s="115">
        <v>3915928</v>
      </c>
      <c r="AC137" s="243">
        <f t="shared" si="48"/>
        <v>33.814516883909072</v>
      </c>
      <c r="AD137" s="115">
        <v>5062</v>
      </c>
      <c r="AE137" s="243">
        <f t="shared" si="49"/>
        <v>4.3710988676591532E-2</v>
      </c>
      <c r="AF137" s="115">
        <v>1453</v>
      </c>
      <c r="AG137" s="243">
        <f t="shared" si="50"/>
        <v>1.2546832585359047E-2</v>
      </c>
      <c r="AH137" s="115">
        <v>688872</v>
      </c>
      <c r="AI137" s="114"/>
      <c r="AJ137" s="115">
        <v>17754</v>
      </c>
      <c r="AK137" s="115">
        <v>17754</v>
      </c>
      <c r="AL137" s="115">
        <v>17754</v>
      </c>
      <c r="AM137" s="115">
        <v>17754</v>
      </c>
      <c r="AN137" s="115">
        <v>17754</v>
      </c>
      <c r="AO137" s="115">
        <v>17754</v>
      </c>
    </row>
    <row r="138" spans="1:41" x14ac:dyDescent="0.25">
      <c r="A138" s="117">
        <v>85</v>
      </c>
      <c r="B138" s="117" t="s">
        <v>208</v>
      </c>
      <c r="C138" s="118">
        <v>36879339</v>
      </c>
      <c r="D138" s="119">
        <f t="shared" si="37"/>
        <v>251.37919540856669</v>
      </c>
      <c r="E138" s="169"/>
      <c r="F138" s="119">
        <f t="shared" si="38"/>
        <v>101.84211125986511</v>
      </c>
      <c r="G138" s="118">
        <v>36879339</v>
      </c>
      <c r="H138" s="118">
        <v>42826243</v>
      </c>
      <c r="I138" s="119">
        <f t="shared" si="39"/>
        <v>291.9148444529269</v>
      </c>
      <c r="J138" s="169"/>
      <c r="K138" s="119">
        <f t="shared" si="40"/>
        <v>108.87003874840117</v>
      </c>
      <c r="L138" s="118">
        <v>18485179</v>
      </c>
      <c r="M138" s="119">
        <f t="shared" si="41"/>
        <v>125.99980232843471</v>
      </c>
      <c r="N138" s="169"/>
      <c r="O138" s="119">
        <f t="shared" si="42"/>
        <v>92.586440513184613</v>
      </c>
      <c r="P138" s="118">
        <v>0</v>
      </c>
      <c r="Q138" s="118">
        <v>18485179</v>
      </c>
      <c r="R138" s="118">
        <v>0</v>
      </c>
      <c r="S138" s="118">
        <v>3799661</v>
      </c>
      <c r="T138" s="123">
        <f t="shared" si="43"/>
        <v>25.89948060092156</v>
      </c>
      <c r="U138" s="169"/>
      <c r="V138" s="123">
        <f t="shared" si="44"/>
        <v>123.42140630920819</v>
      </c>
      <c r="W138" s="118">
        <v>2347803</v>
      </c>
      <c r="X138" s="119">
        <f t="shared" si="45"/>
        <v>16.003237723914168</v>
      </c>
      <c r="Y138" s="169"/>
      <c r="Z138" s="119">
        <f t="shared" si="46"/>
        <v>26.743490418840505</v>
      </c>
      <c r="AA138" s="118">
        <f t="shared" si="47"/>
        <v>104338225</v>
      </c>
      <c r="AB138" s="118">
        <v>12894065</v>
      </c>
      <c r="AC138" s="123">
        <f t="shared" si="48"/>
        <v>12.357949351735666</v>
      </c>
      <c r="AD138" s="118">
        <v>324080</v>
      </c>
      <c r="AE138" s="123">
        <f t="shared" si="49"/>
        <v>0.31060524558473174</v>
      </c>
      <c r="AF138" s="118">
        <v>130757</v>
      </c>
      <c r="AG138" s="123">
        <f t="shared" si="50"/>
        <v>0.12532032244175131</v>
      </c>
      <c r="AH138" s="118">
        <v>6306211</v>
      </c>
      <c r="AI138" s="117"/>
      <c r="AJ138" s="118">
        <v>146708</v>
      </c>
      <c r="AK138" s="118">
        <v>146708</v>
      </c>
      <c r="AL138" s="118">
        <v>146708</v>
      </c>
      <c r="AM138" s="118">
        <v>146708</v>
      </c>
      <c r="AN138" s="118">
        <v>146708</v>
      </c>
      <c r="AO138" s="118">
        <v>146708</v>
      </c>
    </row>
    <row r="139" spans="1:41" x14ac:dyDescent="0.25">
      <c r="A139" s="114">
        <v>86</v>
      </c>
      <c r="B139" s="114" t="s">
        <v>210</v>
      </c>
      <c r="C139" s="115">
        <v>43503875</v>
      </c>
      <c r="D139" s="116">
        <f t="shared" si="37"/>
        <v>263.36615531770633</v>
      </c>
      <c r="F139" s="116">
        <f t="shared" si="38"/>
        <v>106.69842923299736</v>
      </c>
      <c r="G139" s="115">
        <v>43503875</v>
      </c>
      <c r="H139" s="115">
        <v>45856624</v>
      </c>
      <c r="I139" s="116">
        <f t="shared" si="39"/>
        <v>277.60935683843473</v>
      </c>
      <c r="K139" s="116">
        <f t="shared" si="40"/>
        <v>103.5347876623411</v>
      </c>
      <c r="L139" s="115">
        <v>19813475</v>
      </c>
      <c r="M139" s="116">
        <f t="shared" si="41"/>
        <v>119.94790657690818</v>
      </c>
      <c r="O139" s="116">
        <f t="shared" si="42"/>
        <v>88.139421743026929</v>
      </c>
      <c r="P139" s="115">
        <v>0</v>
      </c>
      <c r="Q139" s="115">
        <v>19454982</v>
      </c>
      <c r="R139" s="115">
        <v>358493</v>
      </c>
      <c r="S139" s="115">
        <v>5488606</v>
      </c>
      <c r="T139" s="116">
        <f t="shared" si="43"/>
        <v>33.227225397132891</v>
      </c>
      <c r="V139" s="116">
        <f t="shared" si="44"/>
        <v>158.34104743093803</v>
      </c>
      <c r="W139" s="115">
        <v>1906432</v>
      </c>
      <c r="X139" s="116">
        <f t="shared" si="45"/>
        <v>11.541263076327006</v>
      </c>
      <c r="Z139" s="116">
        <f t="shared" si="46"/>
        <v>19.286950792578526</v>
      </c>
      <c r="AA139" s="115">
        <f t="shared" si="47"/>
        <v>116569012</v>
      </c>
      <c r="AB139" s="115">
        <v>9436857</v>
      </c>
      <c r="AC139" s="243">
        <f t="shared" si="48"/>
        <v>8.0955108378202603</v>
      </c>
      <c r="AD139" s="115">
        <v>4575120</v>
      </c>
      <c r="AE139" s="243">
        <f t="shared" si="49"/>
        <v>3.924816657106093</v>
      </c>
      <c r="AF139" s="115">
        <v>83583</v>
      </c>
      <c r="AG139" s="243">
        <f t="shared" si="50"/>
        <v>7.1702589363972655E-2</v>
      </c>
      <c r="AH139" s="115">
        <v>1249487</v>
      </c>
      <c r="AI139" s="114"/>
      <c r="AJ139" s="115">
        <v>165184</v>
      </c>
      <c r="AK139" s="115">
        <v>165184</v>
      </c>
      <c r="AL139" s="115">
        <v>165184</v>
      </c>
      <c r="AM139" s="115">
        <v>165184</v>
      </c>
      <c r="AN139" s="115">
        <v>165184</v>
      </c>
      <c r="AO139" s="115">
        <v>165184</v>
      </c>
    </row>
    <row r="140" spans="1:41" x14ac:dyDescent="0.25">
      <c r="A140" s="117">
        <v>87</v>
      </c>
      <c r="B140" s="117" t="s">
        <v>212</v>
      </c>
      <c r="C140" s="118">
        <v>0</v>
      </c>
      <c r="D140" s="119">
        <f t="shared" si="37"/>
        <v>0</v>
      </c>
      <c r="E140" s="169"/>
      <c r="F140" s="119">
        <f t="shared" si="38"/>
        <v>0</v>
      </c>
      <c r="G140" s="118">
        <v>0</v>
      </c>
      <c r="H140" s="118">
        <v>0</v>
      </c>
      <c r="I140" s="119">
        <f t="shared" si="39"/>
        <v>0</v>
      </c>
      <c r="J140" s="169"/>
      <c r="K140" s="119">
        <f t="shared" si="40"/>
        <v>0</v>
      </c>
      <c r="L140" s="118">
        <v>0</v>
      </c>
      <c r="M140" s="119">
        <f t="shared" si="41"/>
        <v>0</v>
      </c>
      <c r="N140" s="169"/>
      <c r="O140" s="119">
        <f t="shared" si="42"/>
        <v>0</v>
      </c>
      <c r="P140" s="118">
        <v>0</v>
      </c>
      <c r="Q140" s="118">
        <v>0</v>
      </c>
      <c r="R140" s="118">
        <v>0</v>
      </c>
      <c r="S140" s="118">
        <v>0</v>
      </c>
      <c r="T140" s="119">
        <f t="shared" si="43"/>
        <v>0</v>
      </c>
      <c r="U140" s="169"/>
      <c r="V140" s="119">
        <f t="shared" si="44"/>
        <v>0</v>
      </c>
      <c r="W140" s="118">
        <v>0</v>
      </c>
      <c r="X140" s="119">
        <f t="shared" si="45"/>
        <v>0</v>
      </c>
      <c r="Y140" s="169"/>
      <c r="Z140" s="119">
        <f t="shared" si="46"/>
        <v>0</v>
      </c>
      <c r="AA140" s="118">
        <f t="shared" si="47"/>
        <v>0</v>
      </c>
      <c r="AB140" s="118">
        <v>0</v>
      </c>
      <c r="AC140" s="123">
        <f t="shared" si="48"/>
        <v>0</v>
      </c>
      <c r="AD140" s="118">
        <v>0</v>
      </c>
      <c r="AE140" s="123">
        <f t="shared" si="49"/>
        <v>0</v>
      </c>
      <c r="AF140" s="118">
        <v>0</v>
      </c>
      <c r="AG140" s="123">
        <f t="shared" si="50"/>
        <v>0</v>
      </c>
      <c r="AH140" s="118">
        <v>0</v>
      </c>
      <c r="AI140" s="117"/>
      <c r="AJ140" s="118">
        <v>0</v>
      </c>
      <c r="AK140" s="118">
        <v>0</v>
      </c>
      <c r="AL140" s="118">
        <v>0</v>
      </c>
      <c r="AM140" s="118">
        <v>0</v>
      </c>
      <c r="AN140" s="118">
        <v>0</v>
      </c>
      <c r="AO140" s="118">
        <v>0</v>
      </c>
    </row>
    <row r="141" spans="1:41" x14ac:dyDescent="0.25">
      <c r="A141" s="114">
        <v>88</v>
      </c>
      <c r="B141" s="114" t="s">
        <v>214</v>
      </c>
      <c r="C141" s="115">
        <v>3177298</v>
      </c>
      <c r="D141" s="116">
        <f t="shared" si="37"/>
        <v>309.22608272506085</v>
      </c>
      <c r="F141" s="116">
        <f t="shared" si="38"/>
        <v>125.27781811917073</v>
      </c>
      <c r="G141" s="115">
        <v>3177298</v>
      </c>
      <c r="H141" s="115">
        <v>2659823</v>
      </c>
      <c r="I141" s="116">
        <f t="shared" si="39"/>
        <v>258.86355231143551</v>
      </c>
      <c r="K141" s="116">
        <f t="shared" si="40"/>
        <v>96.543514337241447</v>
      </c>
      <c r="L141" s="115">
        <v>2038682</v>
      </c>
      <c r="M141" s="116">
        <f t="shared" si="41"/>
        <v>198.41187347931873</v>
      </c>
      <c r="O141" s="116">
        <f t="shared" si="42"/>
        <v>145.79585667220363</v>
      </c>
      <c r="P141" s="115">
        <v>1905858</v>
      </c>
      <c r="Q141" s="115">
        <v>132824</v>
      </c>
      <c r="R141" s="115">
        <v>0</v>
      </c>
      <c r="S141" s="115">
        <v>230812</v>
      </c>
      <c r="T141" s="116">
        <f t="shared" si="43"/>
        <v>22.463454987834549</v>
      </c>
      <c r="V141" s="116">
        <f t="shared" si="44"/>
        <v>107.04736700640578</v>
      </c>
      <c r="W141" s="115">
        <v>398852</v>
      </c>
      <c r="X141" s="116">
        <f t="shared" si="45"/>
        <v>38.817712895377127</v>
      </c>
      <c r="Z141" s="116">
        <f t="shared" si="46"/>
        <v>64.869443971798333</v>
      </c>
      <c r="AA141" s="115">
        <f t="shared" si="47"/>
        <v>8505467</v>
      </c>
      <c r="AB141" s="115">
        <v>2120504</v>
      </c>
      <c r="AC141" s="243">
        <f t="shared" si="48"/>
        <v>24.931070804225094</v>
      </c>
      <c r="AD141" s="115">
        <v>120174</v>
      </c>
      <c r="AE141" s="243">
        <f t="shared" si="49"/>
        <v>1.4129030187290126</v>
      </c>
      <c r="AF141" s="115">
        <v>0</v>
      </c>
      <c r="AG141" s="243">
        <f t="shared" si="50"/>
        <v>0</v>
      </c>
      <c r="AH141" s="115">
        <v>8439</v>
      </c>
      <c r="AI141" s="114"/>
      <c r="AJ141" s="115">
        <v>10275</v>
      </c>
      <c r="AK141" s="115">
        <v>10275</v>
      </c>
      <c r="AL141" s="115">
        <v>10275</v>
      </c>
      <c r="AM141" s="115">
        <v>10275</v>
      </c>
      <c r="AN141" s="115">
        <v>10275</v>
      </c>
      <c r="AO141" s="115">
        <v>10275</v>
      </c>
    </row>
    <row r="142" spans="1:41" x14ac:dyDescent="0.25">
      <c r="A142" s="117">
        <v>89</v>
      </c>
      <c r="B142" s="117" t="s">
        <v>216</v>
      </c>
      <c r="C142" s="118">
        <v>7802541</v>
      </c>
      <c r="D142" s="119">
        <f t="shared" si="37"/>
        <v>199.64538662299779</v>
      </c>
      <c r="E142" s="169"/>
      <c r="F142" s="119">
        <f t="shared" si="38"/>
        <v>80.883016766491039</v>
      </c>
      <c r="G142" s="118">
        <v>7802541</v>
      </c>
      <c r="H142" s="118">
        <v>2043391</v>
      </c>
      <c r="I142" s="119">
        <f t="shared" si="39"/>
        <v>52.284709073230644</v>
      </c>
      <c r="J142" s="169"/>
      <c r="K142" s="119">
        <f t="shared" si="40"/>
        <v>19.499653446604398</v>
      </c>
      <c r="L142" s="118">
        <v>8861918</v>
      </c>
      <c r="M142" s="119">
        <f t="shared" si="41"/>
        <v>226.75190624840079</v>
      </c>
      <c r="N142" s="169"/>
      <c r="O142" s="119">
        <f t="shared" si="42"/>
        <v>166.62051440679892</v>
      </c>
      <c r="P142" s="118">
        <v>0</v>
      </c>
      <c r="Q142" s="118">
        <v>8835693</v>
      </c>
      <c r="R142" s="118">
        <v>26225</v>
      </c>
      <c r="S142" s="118">
        <v>245056</v>
      </c>
      <c r="T142" s="119">
        <f t="shared" si="43"/>
        <v>6.2703034645105165</v>
      </c>
      <c r="U142" s="169"/>
      <c r="V142" s="119">
        <f t="shared" si="44"/>
        <v>29.880509323721789</v>
      </c>
      <c r="W142" s="118">
        <v>1352444</v>
      </c>
      <c r="X142" s="119">
        <f t="shared" si="45"/>
        <v>34.605291438513895</v>
      </c>
      <c r="Y142" s="169"/>
      <c r="Z142" s="119">
        <f t="shared" si="46"/>
        <v>57.829940165428198</v>
      </c>
      <c r="AA142" s="118">
        <f t="shared" si="47"/>
        <v>20305350</v>
      </c>
      <c r="AB142" s="118">
        <v>7529644</v>
      </c>
      <c r="AC142" s="123">
        <f t="shared" si="48"/>
        <v>37.082069503849965</v>
      </c>
      <c r="AD142" s="118">
        <v>975216</v>
      </c>
      <c r="AE142" s="123">
        <f t="shared" si="49"/>
        <v>4.8027539540071951</v>
      </c>
      <c r="AF142" s="118">
        <v>3331</v>
      </c>
      <c r="AG142" s="123">
        <f t="shared" si="50"/>
        <v>1.6404543630127034E-2</v>
      </c>
      <c r="AH142" s="118">
        <v>451297</v>
      </c>
      <c r="AI142" s="117"/>
      <c r="AJ142" s="118">
        <v>39082</v>
      </c>
      <c r="AK142" s="118">
        <v>39082</v>
      </c>
      <c r="AL142" s="118">
        <v>39082</v>
      </c>
      <c r="AM142" s="118">
        <v>39082</v>
      </c>
      <c r="AN142" s="118">
        <v>39082</v>
      </c>
      <c r="AO142" s="118">
        <v>39082</v>
      </c>
    </row>
    <row r="143" spans="1:41" x14ac:dyDescent="0.25">
      <c r="A143" s="114">
        <v>90</v>
      </c>
      <c r="B143" s="114" t="s">
        <v>218</v>
      </c>
      <c r="C143" s="121">
        <v>0</v>
      </c>
      <c r="D143" s="116">
        <f t="shared" si="37"/>
        <v>0</v>
      </c>
      <c r="F143" s="116">
        <f t="shared" si="38"/>
        <v>0</v>
      </c>
      <c r="G143" s="121">
        <v>0</v>
      </c>
      <c r="H143" s="121">
        <v>0</v>
      </c>
      <c r="I143" s="116">
        <f t="shared" si="39"/>
        <v>0</v>
      </c>
      <c r="K143" s="116">
        <f t="shared" si="40"/>
        <v>0</v>
      </c>
      <c r="L143" s="121">
        <v>0</v>
      </c>
      <c r="M143" s="116">
        <f t="shared" si="41"/>
        <v>0</v>
      </c>
      <c r="O143" s="116">
        <f t="shared" si="42"/>
        <v>0</v>
      </c>
      <c r="P143" s="121">
        <v>0</v>
      </c>
      <c r="Q143" s="121">
        <v>0</v>
      </c>
      <c r="R143" s="121">
        <v>0</v>
      </c>
      <c r="S143" s="121">
        <v>0</v>
      </c>
      <c r="T143" s="116">
        <f t="shared" si="43"/>
        <v>0</v>
      </c>
      <c r="V143" s="116">
        <f t="shared" si="44"/>
        <v>0</v>
      </c>
      <c r="W143" s="121">
        <v>0</v>
      </c>
      <c r="X143" s="116">
        <f t="shared" si="45"/>
        <v>0</v>
      </c>
      <c r="Z143" s="116">
        <f t="shared" si="46"/>
        <v>0</v>
      </c>
      <c r="AA143" s="121">
        <f t="shared" si="47"/>
        <v>0</v>
      </c>
      <c r="AB143" s="121">
        <v>0</v>
      </c>
      <c r="AC143" s="243">
        <f t="shared" si="48"/>
        <v>0</v>
      </c>
      <c r="AD143" s="121">
        <v>0</v>
      </c>
      <c r="AE143" s="243">
        <f t="shared" si="49"/>
        <v>0</v>
      </c>
      <c r="AF143" s="121">
        <v>0</v>
      </c>
      <c r="AG143" s="243">
        <f t="shared" si="50"/>
        <v>0</v>
      </c>
      <c r="AH143" s="121">
        <v>0</v>
      </c>
      <c r="AI143" s="114"/>
      <c r="AJ143" s="115">
        <v>0</v>
      </c>
      <c r="AK143" s="115">
        <v>0</v>
      </c>
      <c r="AL143" s="115">
        <v>0</v>
      </c>
      <c r="AM143" s="115">
        <v>0</v>
      </c>
      <c r="AN143" s="115">
        <v>0</v>
      </c>
      <c r="AO143" s="115">
        <v>0</v>
      </c>
    </row>
    <row r="144" spans="1:41" x14ac:dyDescent="0.25">
      <c r="A144" s="117">
        <v>91</v>
      </c>
      <c r="B144" s="117" t="s">
        <v>220</v>
      </c>
      <c r="C144" s="118">
        <v>9142678</v>
      </c>
      <c r="D144" s="119">
        <f t="shared" si="37"/>
        <v>170.54689598567379</v>
      </c>
      <c r="E144" s="169"/>
      <c r="F144" s="119">
        <f t="shared" si="38"/>
        <v>69.094245956862196</v>
      </c>
      <c r="G144" s="118">
        <v>9142678</v>
      </c>
      <c r="H144" s="118">
        <v>2388921</v>
      </c>
      <c r="I144" s="119">
        <f t="shared" si="39"/>
        <v>44.562770482017612</v>
      </c>
      <c r="J144" s="169"/>
      <c r="K144" s="119">
        <f t="shared" si="40"/>
        <v>16.619745933803337</v>
      </c>
      <c r="L144" s="118">
        <v>6409261</v>
      </c>
      <c r="M144" s="119">
        <f t="shared" si="41"/>
        <v>119.5579204596329</v>
      </c>
      <c r="N144" s="169"/>
      <c r="O144" s="119">
        <f t="shared" si="42"/>
        <v>87.852854416881797</v>
      </c>
      <c r="P144" s="118">
        <v>0</v>
      </c>
      <c r="Q144" s="118">
        <v>6409261</v>
      </c>
      <c r="R144" s="118">
        <v>0</v>
      </c>
      <c r="S144" s="118">
        <v>449153</v>
      </c>
      <c r="T144" s="119">
        <f t="shared" si="43"/>
        <v>8.378469631398298</v>
      </c>
      <c r="U144" s="169"/>
      <c r="V144" s="119">
        <f t="shared" si="44"/>
        <v>39.926766121687251</v>
      </c>
      <c r="W144" s="118">
        <v>1665038</v>
      </c>
      <c r="X144" s="119">
        <f t="shared" si="45"/>
        <v>31.059506043874048</v>
      </c>
      <c r="Y144" s="169"/>
      <c r="Z144" s="119">
        <f t="shared" si="46"/>
        <v>51.904471871777055</v>
      </c>
      <c r="AA144" s="118">
        <f t="shared" si="47"/>
        <v>20055051</v>
      </c>
      <c r="AB144" s="118">
        <v>6430303</v>
      </c>
      <c r="AC144" s="123">
        <f t="shared" si="48"/>
        <v>32.063259275680728</v>
      </c>
      <c r="AD144" s="118">
        <v>278693</v>
      </c>
      <c r="AE144" s="123">
        <f t="shared" si="49"/>
        <v>1.3896399465650822</v>
      </c>
      <c r="AF144" s="118">
        <v>6448</v>
      </c>
      <c r="AG144" s="123">
        <f t="shared" si="50"/>
        <v>3.2151501384863092E-2</v>
      </c>
      <c r="AH144" s="118">
        <v>538976</v>
      </c>
      <c r="AI144" s="117"/>
      <c r="AJ144" s="118">
        <v>53608</v>
      </c>
      <c r="AK144" s="118">
        <v>53608</v>
      </c>
      <c r="AL144" s="118">
        <v>53608</v>
      </c>
      <c r="AM144" s="118">
        <v>53608</v>
      </c>
      <c r="AN144" s="118">
        <v>53608</v>
      </c>
      <c r="AO144" s="118">
        <v>53608</v>
      </c>
    </row>
    <row r="145" spans="1:41" x14ac:dyDescent="0.25">
      <c r="A145" s="114">
        <v>92</v>
      </c>
      <c r="B145" s="114" t="s">
        <v>222</v>
      </c>
      <c r="C145" s="115">
        <v>4723734</v>
      </c>
      <c r="D145" s="116">
        <f t="shared" si="37"/>
        <v>248.63066477183008</v>
      </c>
      <c r="F145" s="116">
        <f t="shared" si="38"/>
        <v>100.72858966372533</v>
      </c>
      <c r="G145" s="115">
        <v>4723734</v>
      </c>
      <c r="H145" s="115">
        <v>3668469</v>
      </c>
      <c r="I145" s="116">
        <f t="shared" si="39"/>
        <v>193.08747828833097</v>
      </c>
      <c r="K145" s="116">
        <f t="shared" si="40"/>
        <v>72.012237960962963</v>
      </c>
      <c r="L145" s="115">
        <v>3129434</v>
      </c>
      <c r="M145" s="116">
        <f t="shared" si="41"/>
        <v>164.71572188009895</v>
      </c>
      <c r="O145" s="116">
        <f t="shared" si="42"/>
        <v>121.03544691035151</v>
      </c>
      <c r="P145" s="115">
        <v>0</v>
      </c>
      <c r="Q145" s="115">
        <v>2840561</v>
      </c>
      <c r="R145" s="115">
        <v>0</v>
      </c>
      <c r="S145" s="115">
        <v>337820</v>
      </c>
      <c r="T145" s="116">
        <f t="shared" si="43"/>
        <v>17.780935838728354</v>
      </c>
      <c r="V145" s="116">
        <f t="shared" si="44"/>
        <v>84.733286374537059</v>
      </c>
      <c r="W145" s="115">
        <v>977865</v>
      </c>
      <c r="X145" s="116">
        <f t="shared" si="45"/>
        <v>51.469287857255644</v>
      </c>
      <c r="Z145" s="116">
        <f t="shared" si="46"/>
        <v>86.011870249115773</v>
      </c>
      <c r="AA145" s="115">
        <f t="shared" si="47"/>
        <v>12837322</v>
      </c>
      <c r="AB145" s="115">
        <v>2785617</v>
      </c>
      <c r="AC145" s="243">
        <f t="shared" si="48"/>
        <v>21.699362219004868</v>
      </c>
      <c r="AD145" s="115">
        <v>431541</v>
      </c>
      <c r="AE145" s="243">
        <f t="shared" si="49"/>
        <v>3.3616123362801056</v>
      </c>
      <c r="AF145" s="115">
        <v>20208</v>
      </c>
      <c r="AG145" s="243">
        <f t="shared" si="50"/>
        <v>0.15741600935148314</v>
      </c>
      <c r="AH145" s="115">
        <v>1566073</v>
      </c>
      <c r="AI145" s="114"/>
      <c r="AJ145" s="115">
        <v>18999</v>
      </c>
      <c r="AK145" s="115">
        <v>18999</v>
      </c>
      <c r="AL145" s="115">
        <v>18999</v>
      </c>
      <c r="AM145" s="115">
        <v>18999</v>
      </c>
      <c r="AN145" s="115">
        <v>18999</v>
      </c>
      <c r="AO145" s="115">
        <v>18999</v>
      </c>
    </row>
    <row r="146" spans="1:41" x14ac:dyDescent="0.25">
      <c r="A146" s="117">
        <v>93</v>
      </c>
      <c r="B146" s="117" t="s">
        <v>224</v>
      </c>
      <c r="C146" s="118">
        <v>7602717</v>
      </c>
      <c r="D146" s="119">
        <f t="shared" si="37"/>
        <v>217.10263000085666</v>
      </c>
      <c r="E146" s="169"/>
      <c r="F146" s="119">
        <f t="shared" si="38"/>
        <v>87.955529348484362</v>
      </c>
      <c r="G146" s="118">
        <v>7602717</v>
      </c>
      <c r="H146" s="118">
        <v>1105142</v>
      </c>
      <c r="I146" s="119">
        <f t="shared" si="39"/>
        <v>31.558354036380251</v>
      </c>
      <c r="J146" s="169"/>
      <c r="K146" s="119">
        <f t="shared" si="40"/>
        <v>11.76973111187745</v>
      </c>
      <c r="L146" s="118">
        <v>10478028</v>
      </c>
      <c r="M146" s="119">
        <f t="shared" si="41"/>
        <v>299.20980039407181</v>
      </c>
      <c r="N146" s="169"/>
      <c r="O146" s="119">
        <f t="shared" si="42"/>
        <v>219.86360195182476</v>
      </c>
      <c r="P146" s="118">
        <v>0</v>
      </c>
      <c r="Q146" s="118">
        <v>7901735</v>
      </c>
      <c r="R146" s="118">
        <v>0</v>
      </c>
      <c r="S146" s="118">
        <v>201736</v>
      </c>
      <c r="T146" s="119">
        <f t="shared" si="43"/>
        <v>5.7607584454153455</v>
      </c>
      <c r="U146" s="169"/>
      <c r="V146" s="119">
        <f t="shared" si="44"/>
        <v>27.452323067649122</v>
      </c>
      <c r="W146" s="118">
        <v>566163</v>
      </c>
      <c r="X146" s="119">
        <f t="shared" si="45"/>
        <v>16.167309175019277</v>
      </c>
      <c r="Y146" s="169"/>
      <c r="Z146" s="119">
        <f t="shared" si="46"/>
        <v>27.017675140478293</v>
      </c>
      <c r="AA146" s="118">
        <f t="shared" si="47"/>
        <v>19953786</v>
      </c>
      <c r="AB146" s="118">
        <v>8602539</v>
      </c>
      <c r="AC146" s="123">
        <f t="shared" si="48"/>
        <v>43.11231462540492</v>
      </c>
      <c r="AD146" s="118">
        <v>1316805</v>
      </c>
      <c r="AE146" s="123">
        <f t="shared" si="49"/>
        <v>6.5992739422984696</v>
      </c>
      <c r="AF146" s="118">
        <v>20579</v>
      </c>
      <c r="AG146" s="123">
        <f t="shared" si="50"/>
        <v>0.10313331013973989</v>
      </c>
      <c r="AH146" s="118">
        <v>1280524</v>
      </c>
      <c r="AI146" s="117"/>
      <c r="AJ146" s="118">
        <v>35019</v>
      </c>
      <c r="AK146" s="118">
        <v>35019</v>
      </c>
      <c r="AL146" s="118">
        <v>35019</v>
      </c>
      <c r="AM146" s="118">
        <v>35019</v>
      </c>
      <c r="AN146" s="118">
        <v>35019</v>
      </c>
      <c r="AO146" s="118">
        <v>35019</v>
      </c>
    </row>
    <row r="147" spans="1:41" x14ac:dyDescent="0.25">
      <c r="A147" s="114">
        <v>94</v>
      </c>
      <c r="B147" s="114" t="s">
        <v>226</v>
      </c>
      <c r="C147" s="115">
        <v>3538309</v>
      </c>
      <c r="D147" s="116">
        <f t="shared" si="37"/>
        <v>126.35464057422419</v>
      </c>
      <c r="F147" s="116">
        <f t="shared" si="38"/>
        <v>51.190486717270609</v>
      </c>
      <c r="G147" s="115">
        <v>3538309</v>
      </c>
      <c r="H147" s="115">
        <v>1650759</v>
      </c>
      <c r="I147" s="116">
        <f t="shared" si="39"/>
        <v>58.949362568296252</v>
      </c>
      <c r="K147" s="116">
        <f t="shared" si="40"/>
        <v>21.985245043058697</v>
      </c>
      <c r="L147" s="115">
        <v>3419410</v>
      </c>
      <c r="M147" s="116">
        <f t="shared" si="41"/>
        <v>122.10870263900297</v>
      </c>
      <c r="O147" s="116">
        <f t="shared" si="42"/>
        <v>89.727205313851755</v>
      </c>
      <c r="P147" s="115">
        <v>0</v>
      </c>
      <c r="Q147" s="115">
        <v>3418916</v>
      </c>
      <c r="R147" s="115">
        <v>494</v>
      </c>
      <c r="S147" s="115">
        <v>206666</v>
      </c>
      <c r="T147" s="116">
        <f t="shared" si="43"/>
        <v>7.3801378423740314</v>
      </c>
      <c r="V147" s="116">
        <f t="shared" si="44"/>
        <v>35.169314987312823</v>
      </c>
      <c r="W147" s="115">
        <v>2024492</v>
      </c>
      <c r="X147" s="116">
        <f t="shared" si="45"/>
        <v>72.295539763596764</v>
      </c>
      <c r="Z147" s="116">
        <f t="shared" si="46"/>
        <v>120.81524428668935</v>
      </c>
      <c r="AA147" s="115">
        <f t="shared" si="47"/>
        <v>10839636</v>
      </c>
      <c r="AB147" s="115">
        <v>4461771</v>
      </c>
      <c r="AC147" s="243">
        <f t="shared" si="48"/>
        <v>41.16163125772858</v>
      </c>
      <c r="AD147" s="115">
        <v>609218</v>
      </c>
      <c r="AE147" s="243">
        <f t="shared" si="49"/>
        <v>5.620280976224663</v>
      </c>
      <c r="AF147" s="115">
        <v>1376611</v>
      </c>
      <c r="AG147" s="243">
        <f t="shared" si="50"/>
        <v>12.699789919144886</v>
      </c>
      <c r="AH147" s="115">
        <v>238890</v>
      </c>
      <c r="AI147" s="114"/>
      <c r="AJ147" s="115">
        <v>28003</v>
      </c>
      <c r="AK147" s="115">
        <v>28003</v>
      </c>
      <c r="AL147" s="115">
        <v>28003</v>
      </c>
      <c r="AM147" s="115">
        <v>28003</v>
      </c>
      <c r="AN147" s="115">
        <v>28003</v>
      </c>
      <c r="AO147" s="115">
        <v>28003</v>
      </c>
    </row>
    <row r="148" spans="1:41" x14ac:dyDescent="0.25">
      <c r="A148" s="117">
        <v>95</v>
      </c>
      <c r="B148" s="117" t="s">
        <v>228</v>
      </c>
      <c r="C148" s="122">
        <v>16368690</v>
      </c>
      <c r="D148" s="119">
        <f t="shared" si="37"/>
        <v>227.95713450129514</v>
      </c>
      <c r="E148" s="169"/>
      <c r="F148" s="119">
        <f t="shared" si="38"/>
        <v>92.353051797419255</v>
      </c>
      <c r="G148" s="122">
        <v>16368690</v>
      </c>
      <c r="H148" s="122">
        <v>19728006</v>
      </c>
      <c r="I148" s="119">
        <f t="shared" si="39"/>
        <v>274.74035595911204</v>
      </c>
      <c r="J148" s="169"/>
      <c r="K148" s="119">
        <f t="shared" si="40"/>
        <v>102.4647898775884</v>
      </c>
      <c r="L148" s="122">
        <v>6405330</v>
      </c>
      <c r="M148" s="119">
        <f t="shared" si="41"/>
        <v>89.203269921733565</v>
      </c>
      <c r="N148" s="169"/>
      <c r="O148" s="119">
        <f t="shared" si="42"/>
        <v>65.547826993108714</v>
      </c>
      <c r="P148" s="122">
        <v>0</v>
      </c>
      <c r="Q148" s="122">
        <v>3067479</v>
      </c>
      <c r="R148" s="122">
        <v>0</v>
      </c>
      <c r="S148" s="122">
        <v>1381794</v>
      </c>
      <c r="T148" s="119">
        <f t="shared" si="43"/>
        <v>19.243433696348493</v>
      </c>
      <c r="U148" s="169"/>
      <c r="V148" s="119">
        <f t="shared" si="44"/>
        <v>91.702674876685592</v>
      </c>
      <c r="W148" s="122">
        <v>9138666</v>
      </c>
      <c r="X148" s="119">
        <f t="shared" si="45"/>
        <v>127.26883547335878</v>
      </c>
      <c r="Y148" s="169"/>
      <c r="Z148" s="119">
        <f t="shared" si="46"/>
        <v>212.68276712609398</v>
      </c>
      <c r="AA148" s="122">
        <f t="shared" si="47"/>
        <v>53022486</v>
      </c>
      <c r="AB148" s="122">
        <v>7252390</v>
      </c>
      <c r="AC148" s="123">
        <f t="shared" si="48"/>
        <v>13.677951652436665</v>
      </c>
      <c r="AD148" s="122">
        <v>526887</v>
      </c>
      <c r="AE148" s="123">
        <f t="shared" si="49"/>
        <v>0.99370482176184649</v>
      </c>
      <c r="AF148" s="122">
        <v>728093</v>
      </c>
      <c r="AG148" s="123">
        <f t="shared" si="50"/>
        <v>1.3731777872504884</v>
      </c>
      <c r="AH148" s="122">
        <v>3305273</v>
      </c>
      <c r="AI148" s="117"/>
      <c r="AJ148" s="122">
        <v>71806</v>
      </c>
      <c r="AK148" s="122">
        <v>71806</v>
      </c>
      <c r="AL148" s="122">
        <v>71806</v>
      </c>
      <c r="AM148" s="122">
        <v>71806</v>
      </c>
      <c r="AN148" s="122">
        <v>71806</v>
      </c>
      <c r="AO148" s="122">
        <v>71806</v>
      </c>
    </row>
    <row r="149" spans="1:41" ht="13.5" thickBot="1" x14ac:dyDescent="0.3">
      <c r="A149" s="125">
        <f>A148</f>
        <v>95</v>
      </c>
      <c r="B149" s="135" t="s">
        <v>247</v>
      </c>
      <c r="C149" s="127">
        <f>SUM(C54:C148)</f>
        <v>1495780603</v>
      </c>
      <c r="D149" s="245">
        <f>IFERROR(IF(AK149=0,0,IF(ISNONTEXT(E149),C149/$AJ149,C149/AK149)),0)</f>
        <v>246.83227036322504</v>
      </c>
      <c r="E149" s="172"/>
      <c r="F149" s="246">
        <f t="shared" si="38"/>
        <v>100</v>
      </c>
      <c r="G149" s="127">
        <f>SUM(G54:G148)</f>
        <v>642729456</v>
      </c>
      <c r="H149" s="127">
        <f>SUM(H54:H148)</f>
        <v>1624851823</v>
      </c>
      <c r="I149" s="245">
        <f>IFERROR(IF(AL149=0,0,IF(ISNONTEXT(J149),H149/$AJ149,H149/AL149)),0)</f>
        <v>268.13147842037841</v>
      </c>
      <c r="J149" s="172"/>
      <c r="K149" s="246">
        <f t="shared" si="40"/>
        <v>100</v>
      </c>
      <c r="L149" s="127">
        <f>SUM(L54:L148)</f>
        <v>824685645</v>
      </c>
      <c r="M149" s="245">
        <f>IFERROR(IF(AM149=0,0,IF(ISNONTEXT(N149),L149/$AJ149,L149/AM149)),0)</f>
        <v>136.08882859093382</v>
      </c>
      <c r="N149" s="172"/>
      <c r="O149" s="246">
        <f t="shared" si="42"/>
        <v>100</v>
      </c>
      <c r="P149" s="127">
        <f>SUM(P54:P148)</f>
        <v>316734729</v>
      </c>
      <c r="Q149" s="127">
        <f>SUM(Q54:Q148)</f>
        <v>406938758</v>
      </c>
      <c r="R149" s="127">
        <f>SUM(R54:R148)</f>
        <v>24564618</v>
      </c>
      <c r="S149" s="127">
        <f>SUM(S54:S148)</f>
        <v>127164686</v>
      </c>
      <c r="T149" s="245">
        <f>IFERROR(IF(AN149=0,0,IF(ISNONTEXT(U149),S149/$AJ149,S149/AN149)),0)</f>
        <v>20.984593657955475</v>
      </c>
      <c r="U149" s="172"/>
      <c r="V149" s="246">
        <f t="shared" si="44"/>
        <v>100</v>
      </c>
      <c r="W149" s="127">
        <f>SUM(W54:W148)</f>
        <v>362623318</v>
      </c>
      <c r="X149" s="245">
        <f>IFERROR(IF(AO149=0,0,IF(ISNONTEXT(Y149),W149/$AJ149,W149/AO149)),0)</f>
        <v>59.839749685927522</v>
      </c>
      <c r="Y149" s="172"/>
      <c r="Z149" s="246">
        <f t="shared" si="46"/>
        <v>100</v>
      </c>
      <c r="AA149" s="127">
        <f>SUM(AA54:AA148)</f>
        <v>4435106075</v>
      </c>
      <c r="AB149" s="127">
        <f>SUM(AB54:AB148)</f>
        <v>546641877</v>
      </c>
      <c r="AC149" s="246">
        <f t="shared" si="48"/>
        <v>12.325339411414191</v>
      </c>
      <c r="AD149" s="127">
        <f>SUM(AD54:AD148)</f>
        <v>55162826</v>
      </c>
      <c r="AE149" s="246">
        <f t="shared" si="49"/>
        <v>1.2437769258991174</v>
      </c>
      <c r="AF149" s="127">
        <f>SUM(AF54:AF148)</f>
        <v>34093850</v>
      </c>
      <c r="AG149" s="246">
        <f t="shared" si="50"/>
        <v>0.76872682239060086</v>
      </c>
      <c r="AH149" s="127">
        <f>SUM(AH54:AH148)</f>
        <v>180008457</v>
      </c>
      <c r="AI149" s="125"/>
      <c r="AJ149" s="128">
        <f>SUM(AJ54:AJ148)</f>
        <v>6059907</v>
      </c>
      <c r="AK149" s="128">
        <f>SUM(AK54:AK148)</f>
        <v>6059907</v>
      </c>
      <c r="AL149" s="128">
        <f>SUM(AL54:AL148)</f>
        <v>6059907</v>
      </c>
      <c r="AM149" s="128">
        <f>SUM(AM54:AM148)</f>
        <v>6059907</v>
      </c>
      <c r="AN149" s="128">
        <f>SUM(AN54:AN148)</f>
        <v>6059907</v>
      </c>
      <c r="AO149" s="128">
        <f>SUM(AO54:AO148)</f>
        <v>6059907</v>
      </c>
    </row>
    <row r="150" spans="1:41" customFormat="1" x14ac:dyDescent="0.3">
      <c r="A150" s="70"/>
      <c r="E150" s="180"/>
      <c r="J150" s="180"/>
      <c r="N150" s="180"/>
      <c r="U150" s="180"/>
      <c r="Y150" s="180"/>
    </row>
    <row r="151" spans="1:41" customFormat="1" x14ac:dyDescent="0.3">
      <c r="E151" s="180"/>
      <c r="J151" s="180"/>
      <c r="N151" s="180"/>
      <c r="U151" s="180"/>
      <c r="Y151" s="180"/>
    </row>
    <row r="152" spans="1:41" s="344" customFormat="1" ht="15.5" x14ac:dyDescent="0.35">
      <c r="A152" s="311" t="s">
        <v>547</v>
      </c>
      <c r="C152" s="311"/>
      <c r="D152" s="311"/>
      <c r="E152" s="311"/>
      <c r="F152" s="311"/>
      <c r="G152" s="311"/>
      <c r="H152" s="311"/>
      <c r="I152" s="311"/>
      <c r="J152" s="311"/>
      <c r="K152" s="311"/>
      <c r="L152" s="311"/>
      <c r="M152" s="311"/>
      <c r="N152" s="311"/>
      <c r="O152" s="311"/>
      <c r="P152" s="311"/>
      <c r="Q152" s="311"/>
      <c r="R152" s="311"/>
      <c r="S152" s="311"/>
      <c r="T152" s="311"/>
      <c r="U152" s="311"/>
      <c r="V152" s="311"/>
      <c r="W152" s="311"/>
      <c r="X152" s="311"/>
      <c r="Y152" s="311"/>
    </row>
    <row r="153" spans="1:41" s="344" customFormat="1" ht="15.5" x14ac:dyDescent="0.35">
      <c r="A153" s="313" t="s">
        <v>411</v>
      </c>
      <c r="B153" s="313"/>
      <c r="C153" s="313"/>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row>
    <row r="154" spans="1:41" s="344" customFormat="1" ht="15.5" x14ac:dyDescent="0.35">
      <c r="A154" s="313" t="s">
        <v>531</v>
      </c>
      <c r="B154" s="313"/>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row>
    <row r="155" spans="1:41" ht="13.5" thickBot="1" x14ac:dyDescent="0.3">
      <c r="G155" s="182"/>
      <c r="Q155" s="75"/>
      <c r="AB155"/>
      <c r="AC155"/>
      <c r="AD155"/>
      <c r="AE155"/>
      <c r="AF155"/>
      <c r="AG155"/>
      <c r="AH155"/>
      <c r="AK155" s="75"/>
      <c r="AL155" s="75"/>
      <c r="AM155" s="75"/>
    </row>
    <row r="156" spans="1:41" ht="39.5" x14ac:dyDescent="0.35">
      <c r="F156" s="75"/>
      <c r="G156" s="263" t="s">
        <v>410</v>
      </c>
      <c r="K156" s="75"/>
      <c r="O156" s="75"/>
      <c r="P156" s="439" t="s">
        <v>408</v>
      </c>
      <c r="Q156" s="440"/>
      <c r="R156" s="441"/>
      <c r="V156" s="75"/>
      <c r="Z156" s="75"/>
      <c r="AB156" s="433" t="s">
        <v>337</v>
      </c>
      <c r="AC156" s="434"/>
      <c r="AD156" s="434"/>
      <c r="AE156" s="434"/>
      <c r="AF156" s="434"/>
      <c r="AG156" s="434"/>
      <c r="AH156" s="435"/>
      <c r="AK156" s="75"/>
      <c r="AL156" s="75"/>
      <c r="AM156" s="75"/>
      <c r="AO156" s="75"/>
    </row>
    <row r="157" spans="1:41" s="90" customFormat="1" ht="44" thickBot="1" x14ac:dyDescent="0.4">
      <c r="A157" s="141" t="s">
        <v>0</v>
      </c>
      <c r="B157" s="214" t="s">
        <v>333</v>
      </c>
      <c r="C157" s="142" t="s">
        <v>376</v>
      </c>
      <c r="D157" s="142" t="s">
        <v>348</v>
      </c>
      <c r="E157" s="216"/>
      <c r="F157" s="142" t="s">
        <v>349</v>
      </c>
      <c r="G157" s="268" t="s">
        <v>409</v>
      </c>
      <c r="H157" s="142" t="s">
        <v>377</v>
      </c>
      <c r="I157" s="142" t="s">
        <v>348</v>
      </c>
      <c r="J157" s="216"/>
      <c r="K157" s="142" t="s">
        <v>349</v>
      </c>
      <c r="L157" s="142" t="s">
        <v>378</v>
      </c>
      <c r="M157" s="142" t="s">
        <v>348</v>
      </c>
      <c r="N157" s="216"/>
      <c r="O157" s="142" t="s">
        <v>349</v>
      </c>
      <c r="P157" s="265" t="s">
        <v>381</v>
      </c>
      <c r="Q157" s="266" t="s">
        <v>406</v>
      </c>
      <c r="R157" s="267" t="s">
        <v>407</v>
      </c>
      <c r="S157" s="142" t="s">
        <v>379</v>
      </c>
      <c r="T157" s="142" t="s">
        <v>348</v>
      </c>
      <c r="U157" s="216"/>
      <c r="V157" s="142" t="s">
        <v>349</v>
      </c>
      <c r="W157" s="142" t="s">
        <v>380</v>
      </c>
      <c r="X157" s="142" t="s">
        <v>348</v>
      </c>
      <c r="Y157" s="216"/>
      <c r="Z157" s="142" t="s">
        <v>349</v>
      </c>
      <c r="AA157" s="142" t="s">
        <v>247</v>
      </c>
      <c r="AB157" s="265" t="s">
        <v>340</v>
      </c>
      <c r="AC157" s="266" t="s">
        <v>350</v>
      </c>
      <c r="AD157" s="266" t="s">
        <v>354</v>
      </c>
      <c r="AE157" s="266" t="s">
        <v>350</v>
      </c>
      <c r="AF157" s="266" t="s">
        <v>355</v>
      </c>
      <c r="AG157" s="266" t="s">
        <v>350</v>
      </c>
      <c r="AH157" s="267" t="s">
        <v>344</v>
      </c>
      <c r="AI157" s="264"/>
      <c r="AJ157" s="140" t="s">
        <v>345</v>
      </c>
      <c r="AK157" s="140" t="s">
        <v>345</v>
      </c>
      <c r="AL157" s="140" t="s">
        <v>345</v>
      </c>
      <c r="AM157" s="140" t="s">
        <v>345</v>
      </c>
      <c r="AN157" s="140" t="s">
        <v>345</v>
      </c>
      <c r="AO157" s="140" t="s">
        <v>345</v>
      </c>
    </row>
    <row r="158" spans="1:41" x14ac:dyDescent="0.25">
      <c r="A158" s="117">
        <v>1</v>
      </c>
      <c r="B158" s="117" t="s">
        <v>254</v>
      </c>
      <c r="C158" s="257">
        <v>2941478</v>
      </c>
      <c r="D158" s="260">
        <f t="shared" ref="D158:D194" si="51">IFERROR((C158/$AJ158),0)</f>
        <v>351.17932187201529</v>
      </c>
      <c r="E158" s="169"/>
      <c r="F158" s="119">
        <f t="shared" ref="F158:F194" si="52">IF(D$195,D158/D$195*100,0)</f>
        <v>85.078864472400127</v>
      </c>
      <c r="G158" s="137">
        <v>0</v>
      </c>
      <c r="H158" s="257">
        <v>705114</v>
      </c>
      <c r="I158" s="260">
        <f t="shared" ref="I158:I194" si="53">IFERROR((H158/$AJ158),0)</f>
        <v>84.182664756446997</v>
      </c>
      <c r="J158" s="169"/>
      <c r="K158" s="119">
        <f t="shared" ref="K158:K194" si="54">IF(I$195,I158/I$195*100,0)</f>
        <v>144.42752957840011</v>
      </c>
      <c r="L158" s="257">
        <v>0</v>
      </c>
      <c r="M158" s="260">
        <f t="shared" ref="M158:M194" si="55">IFERROR((L158/$AJ158),0)</f>
        <v>0</v>
      </c>
      <c r="N158" s="169"/>
      <c r="O158" s="119">
        <f t="shared" ref="O158:O194" si="56">IF(M$195,M158/M$195*100,0)</f>
        <v>0</v>
      </c>
      <c r="P158" s="137">
        <v>0</v>
      </c>
      <c r="Q158" s="137">
        <v>0</v>
      </c>
      <c r="R158" s="137">
        <v>0</v>
      </c>
      <c r="S158" s="257">
        <v>168636</v>
      </c>
      <c r="T158" s="260">
        <f t="shared" ref="T158:T194" si="57">IFERROR((S158/$AJ158),0)</f>
        <v>20.133237822349571</v>
      </c>
      <c r="U158" s="169"/>
      <c r="V158" s="119">
        <f t="shared" ref="V158:V194" si="58">IF(T$195,T158/T$195*100,0)</f>
        <v>66.580293762920618</v>
      </c>
      <c r="W158" s="257">
        <v>0</v>
      </c>
      <c r="X158" s="260">
        <f t="shared" ref="X158:X194" si="59">IFERROR((W158/$AJ158),0)</f>
        <v>0</v>
      </c>
      <c r="Y158" s="169"/>
      <c r="Z158" s="119">
        <f t="shared" ref="Z158:Z194" si="60">IF(X$195,X158/X$195*100,0)</f>
        <v>0</v>
      </c>
      <c r="AA158" s="257">
        <f t="shared" ref="AA158:AA194" si="61">(C158+H158+L158+S158+W158)</f>
        <v>3815228</v>
      </c>
      <c r="AB158" s="137">
        <v>540856</v>
      </c>
      <c r="AC158" s="119">
        <f t="shared" ref="AC158:AC194" si="62">IF($AA158,AB158/$AA158*100,0)</f>
        <v>14.176243202241123</v>
      </c>
      <c r="AD158" s="137">
        <v>9517</v>
      </c>
      <c r="AE158" s="119">
        <f t="shared" ref="AE158:AE194" si="63">IF($AA158,AD158/$AA158*100,0)</f>
        <v>0.24944773942736842</v>
      </c>
      <c r="AF158" s="137">
        <v>0</v>
      </c>
      <c r="AG158" s="119">
        <f t="shared" ref="AG158:AG194" si="64">IF($AA158,AF158/$AA158*100,0)</f>
        <v>0</v>
      </c>
      <c r="AH158" s="137">
        <v>3514</v>
      </c>
      <c r="AI158" s="117"/>
      <c r="AJ158" s="258">
        <v>8376</v>
      </c>
      <c r="AK158" s="258">
        <v>8376</v>
      </c>
      <c r="AL158" s="258">
        <v>8376</v>
      </c>
      <c r="AM158" s="258">
        <v>0</v>
      </c>
      <c r="AN158" s="258">
        <v>8376</v>
      </c>
      <c r="AO158" s="258">
        <v>0</v>
      </c>
    </row>
    <row r="159" spans="1:41" x14ac:dyDescent="0.25">
      <c r="A159" s="114">
        <v>2</v>
      </c>
      <c r="B159" s="114" t="s">
        <v>255</v>
      </c>
      <c r="C159" s="115">
        <v>3692572</v>
      </c>
      <c r="D159" s="116">
        <f t="shared" si="51"/>
        <v>488.1126239259749</v>
      </c>
      <c r="F159" s="116">
        <f t="shared" si="52"/>
        <v>118.25316922674686</v>
      </c>
      <c r="G159" s="115">
        <v>0</v>
      </c>
      <c r="H159" s="115">
        <v>45942</v>
      </c>
      <c r="I159" s="116">
        <f t="shared" si="53"/>
        <v>6.0729676140118967</v>
      </c>
      <c r="K159" s="116">
        <f t="shared" si="54"/>
        <v>10.41905375933348</v>
      </c>
      <c r="L159" s="115">
        <v>508998</v>
      </c>
      <c r="M159" s="116">
        <f t="shared" si="55"/>
        <v>67.283278255122269</v>
      </c>
      <c r="O159" s="116">
        <f>IF(M$195,M159/M$195*100,0)</f>
        <v>100</v>
      </c>
      <c r="P159" s="115">
        <v>0</v>
      </c>
      <c r="Q159" s="115">
        <v>508998</v>
      </c>
      <c r="R159" s="115">
        <v>0</v>
      </c>
      <c r="S159" s="115">
        <v>0</v>
      </c>
      <c r="T159" s="116">
        <f t="shared" si="57"/>
        <v>0</v>
      </c>
      <c r="V159" s="116">
        <f t="shared" si="58"/>
        <v>0</v>
      </c>
      <c r="W159" s="115">
        <v>0</v>
      </c>
      <c r="X159" s="116">
        <f t="shared" si="59"/>
        <v>0</v>
      </c>
      <c r="Z159" s="116">
        <f t="shared" si="60"/>
        <v>0</v>
      </c>
      <c r="AA159" s="115">
        <f t="shared" si="61"/>
        <v>4247512</v>
      </c>
      <c r="AB159" s="115">
        <v>656049</v>
      </c>
      <c r="AC159" s="116">
        <f t="shared" si="62"/>
        <v>15.445489029813217</v>
      </c>
      <c r="AD159" s="115">
        <v>258503</v>
      </c>
      <c r="AE159" s="116">
        <f t="shared" si="63"/>
        <v>6.0859863374135257</v>
      </c>
      <c r="AF159" s="115">
        <v>0</v>
      </c>
      <c r="AG159" s="116">
        <f t="shared" si="64"/>
        <v>0</v>
      </c>
      <c r="AH159" s="115">
        <v>192872</v>
      </c>
      <c r="AI159" s="114"/>
      <c r="AJ159" s="115">
        <v>7565</v>
      </c>
      <c r="AK159" s="115">
        <v>7565</v>
      </c>
      <c r="AL159" s="115">
        <v>7565</v>
      </c>
      <c r="AM159" s="115">
        <v>7565</v>
      </c>
      <c r="AN159" s="115">
        <v>0</v>
      </c>
      <c r="AO159" s="115">
        <v>0</v>
      </c>
    </row>
    <row r="160" spans="1:41" x14ac:dyDescent="0.25">
      <c r="A160" s="117">
        <v>3</v>
      </c>
      <c r="B160" s="117" t="s">
        <v>90</v>
      </c>
      <c r="C160" s="118">
        <v>3965129</v>
      </c>
      <c r="D160" s="119">
        <f t="shared" si="51"/>
        <v>595.63301787592013</v>
      </c>
      <c r="E160" s="169"/>
      <c r="F160" s="119">
        <f t="shared" si="52"/>
        <v>144.30172178993075</v>
      </c>
      <c r="G160" s="118">
        <v>0</v>
      </c>
      <c r="H160" s="118">
        <v>343739</v>
      </c>
      <c r="I160" s="119">
        <f t="shared" si="53"/>
        <v>51.635721796605075</v>
      </c>
      <c r="J160" s="169"/>
      <c r="K160" s="119">
        <f t="shared" si="54"/>
        <v>88.588544430818672</v>
      </c>
      <c r="L160" s="118">
        <v>0</v>
      </c>
      <c r="M160" s="119">
        <f t="shared" si="55"/>
        <v>0</v>
      </c>
      <c r="N160" s="169"/>
      <c r="O160" s="119">
        <f t="shared" si="56"/>
        <v>0</v>
      </c>
      <c r="P160" s="118">
        <v>0</v>
      </c>
      <c r="Q160" s="118">
        <v>0</v>
      </c>
      <c r="R160" s="118">
        <v>0</v>
      </c>
      <c r="S160" s="118">
        <v>0</v>
      </c>
      <c r="T160" s="119">
        <f t="shared" si="57"/>
        <v>0</v>
      </c>
      <c r="U160" s="169"/>
      <c r="V160" s="119">
        <f t="shared" si="58"/>
        <v>0</v>
      </c>
      <c r="W160" s="118">
        <v>0</v>
      </c>
      <c r="X160" s="119">
        <f t="shared" si="59"/>
        <v>0</v>
      </c>
      <c r="Y160" s="169"/>
      <c r="Z160" s="119">
        <f t="shared" si="60"/>
        <v>0</v>
      </c>
      <c r="AA160" s="118">
        <f t="shared" si="61"/>
        <v>4308868</v>
      </c>
      <c r="AB160" s="118">
        <v>345943</v>
      </c>
      <c r="AC160" s="119">
        <f t="shared" si="62"/>
        <v>8.0286284007771886</v>
      </c>
      <c r="AD160" s="118">
        <v>205880</v>
      </c>
      <c r="AE160" s="119">
        <f t="shared" si="63"/>
        <v>4.7780530756569943</v>
      </c>
      <c r="AF160" s="118">
        <v>0</v>
      </c>
      <c r="AG160" s="119">
        <f t="shared" si="64"/>
        <v>0</v>
      </c>
      <c r="AH160" s="118">
        <v>2296</v>
      </c>
      <c r="AI160" s="117"/>
      <c r="AJ160" s="118">
        <v>6657</v>
      </c>
      <c r="AK160" s="118">
        <v>6657</v>
      </c>
      <c r="AL160" s="118">
        <v>6657</v>
      </c>
      <c r="AM160" s="118">
        <v>0</v>
      </c>
      <c r="AN160" s="118">
        <v>0</v>
      </c>
      <c r="AO160" s="118">
        <v>0</v>
      </c>
    </row>
    <row r="161" spans="1:41" x14ac:dyDescent="0.25">
      <c r="A161" s="114">
        <v>4</v>
      </c>
      <c r="B161" s="114" t="s">
        <v>256</v>
      </c>
      <c r="C161" s="115">
        <v>1050894</v>
      </c>
      <c r="D161" s="116">
        <f t="shared" si="51"/>
        <v>229.75382597289024</v>
      </c>
      <c r="F161" s="116">
        <f t="shared" si="52"/>
        <v>55.661576307407877</v>
      </c>
      <c r="G161" s="115">
        <v>0</v>
      </c>
      <c r="H161" s="115">
        <v>50594</v>
      </c>
      <c r="I161" s="116">
        <f t="shared" si="53"/>
        <v>11.061215566243987</v>
      </c>
      <c r="K161" s="116">
        <f t="shared" si="54"/>
        <v>18.97711414801012</v>
      </c>
      <c r="L161" s="115">
        <v>0</v>
      </c>
      <c r="M161" s="116">
        <f t="shared" si="55"/>
        <v>0</v>
      </c>
      <c r="O161" s="116">
        <f t="shared" si="56"/>
        <v>0</v>
      </c>
      <c r="P161" s="115">
        <v>0</v>
      </c>
      <c r="Q161" s="115">
        <v>0</v>
      </c>
      <c r="R161" s="115">
        <v>0</v>
      </c>
      <c r="S161" s="115">
        <v>0</v>
      </c>
      <c r="T161" s="116">
        <f t="shared" si="57"/>
        <v>0</v>
      </c>
      <c r="V161" s="116">
        <f t="shared" si="58"/>
        <v>0</v>
      </c>
      <c r="W161" s="115">
        <v>0</v>
      </c>
      <c r="X161" s="116">
        <f t="shared" si="59"/>
        <v>0</v>
      </c>
      <c r="Z161" s="116">
        <f t="shared" si="60"/>
        <v>0</v>
      </c>
      <c r="AA161" s="115">
        <f t="shared" si="61"/>
        <v>1101488</v>
      </c>
      <c r="AB161" s="115">
        <v>117053</v>
      </c>
      <c r="AC161" s="116">
        <f t="shared" si="62"/>
        <v>10.62680664700841</v>
      </c>
      <c r="AD161" s="115">
        <v>679</v>
      </c>
      <c r="AE161" s="116">
        <f t="shared" si="63"/>
        <v>6.1643885362346204E-2</v>
      </c>
      <c r="AF161" s="115">
        <v>0</v>
      </c>
      <c r="AG161" s="116">
        <f t="shared" si="64"/>
        <v>0</v>
      </c>
      <c r="AH161" s="115">
        <v>0</v>
      </c>
      <c r="AI161" s="114"/>
      <c r="AJ161" s="115">
        <v>4574</v>
      </c>
      <c r="AK161" s="115">
        <v>4574</v>
      </c>
      <c r="AL161" s="115">
        <v>4574</v>
      </c>
      <c r="AM161" s="115">
        <v>0</v>
      </c>
      <c r="AN161" s="115">
        <v>0</v>
      </c>
      <c r="AO161" s="115">
        <v>0</v>
      </c>
    </row>
    <row r="162" spans="1:41" x14ac:dyDescent="0.25">
      <c r="A162" s="117">
        <v>5</v>
      </c>
      <c r="B162" s="117" t="s">
        <v>257</v>
      </c>
      <c r="C162" s="118">
        <v>0</v>
      </c>
      <c r="D162" s="119">
        <f t="shared" si="51"/>
        <v>0</v>
      </c>
      <c r="E162" s="169"/>
      <c r="F162" s="119">
        <f t="shared" si="52"/>
        <v>0</v>
      </c>
      <c r="G162" s="118">
        <v>0</v>
      </c>
      <c r="H162" s="118">
        <v>0</v>
      </c>
      <c r="I162" s="119">
        <f t="shared" si="53"/>
        <v>0</v>
      </c>
      <c r="J162" s="169"/>
      <c r="K162" s="119">
        <f t="shared" si="54"/>
        <v>0</v>
      </c>
      <c r="L162" s="118">
        <v>0</v>
      </c>
      <c r="M162" s="123">
        <f t="shared" si="55"/>
        <v>0</v>
      </c>
      <c r="N162" s="169"/>
      <c r="O162" s="123">
        <f t="shared" si="56"/>
        <v>0</v>
      </c>
      <c r="P162" s="118">
        <v>0</v>
      </c>
      <c r="Q162" s="118">
        <v>0</v>
      </c>
      <c r="R162" s="118">
        <v>0</v>
      </c>
      <c r="S162" s="118">
        <v>0</v>
      </c>
      <c r="T162" s="119">
        <f t="shared" si="57"/>
        <v>0</v>
      </c>
      <c r="U162" s="169"/>
      <c r="V162" s="119">
        <f t="shared" si="58"/>
        <v>0</v>
      </c>
      <c r="W162" s="118">
        <v>0</v>
      </c>
      <c r="X162" s="119">
        <f t="shared" si="59"/>
        <v>0</v>
      </c>
      <c r="Y162" s="169"/>
      <c r="Z162" s="119">
        <f t="shared" si="60"/>
        <v>0</v>
      </c>
      <c r="AA162" s="118">
        <f t="shared" si="61"/>
        <v>0</v>
      </c>
      <c r="AB162" s="118">
        <v>0</v>
      </c>
      <c r="AC162" s="123">
        <f t="shared" si="62"/>
        <v>0</v>
      </c>
      <c r="AD162" s="118">
        <v>0</v>
      </c>
      <c r="AE162" s="123">
        <f t="shared" si="63"/>
        <v>0</v>
      </c>
      <c r="AF162" s="118">
        <v>0</v>
      </c>
      <c r="AG162" s="123">
        <f t="shared" si="64"/>
        <v>0</v>
      </c>
      <c r="AH162" s="118">
        <v>0</v>
      </c>
      <c r="AI162" s="117"/>
      <c r="AJ162" s="118">
        <v>0</v>
      </c>
      <c r="AK162" s="118">
        <v>0</v>
      </c>
      <c r="AL162" s="118">
        <v>0</v>
      </c>
      <c r="AM162" s="118">
        <v>0</v>
      </c>
      <c r="AN162" s="118">
        <v>0</v>
      </c>
      <c r="AO162" s="118">
        <v>0</v>
      </c>
    </row>
    <row r="163" spans="1:41" x14ac:dyDescent="0.25">
      <c r="A163" s="114">
        <v>6</v>
      </c>
      <c r="B163" s="114" t="s">
        <v>258</v>
      </c>
      <c r="C163" s="115">
        <v>0</v>
      </c>
      <c r="D163" s="116">
        <f t="shared" si="51"/>
        <v>0</v>
      </c>
      <c r="F163" s="116">
        <f t="shared" si="52"/>
        <v>0</v>
      </c>
      <c r="G163" s="115">
        <v>0</v>
      </c>
      <c r="H163" s="115">
        <v>0</v>
      </c>
      <c r="I163" s="116">
        <f t="shared" si="53"/>
        <v>0</v>
      </c>
      <c r="K163" s="116">
        <f t="shared" si="54"/>
        <v>0</v>
      </c>
      <c r="L163" s="115">
        <v>0</v>
      </c>
      <c r="M163" s="243">
        <f t="shared" si="55"/>
        <v>0</v>
      </c>
      <c r="O163" s="243">
        <f t="shared" si="56"/>
        <v>0</v>
      </c>
      <c r="P163" s="115">
        <v>0</v>
      </c>
      <c r="Q163" s="115">
        <v>0</v>
      </c>
      <c r="R163" s="115">
        <v>0</v>
      </c>
      <c r="S163" s="115">
        <v>0</v>
      </c>
      <c r="T163" s="116">
        <f t="shared" si="57"/>
        <v>0</v>
      </c>
      <c r="V163" s="116">
        <f t="shared" si="58"/>
        <v>0</v>
      </c>
      <c r="W163" s="115">
        <v>0</v>
      </c>
      <c r="X163" s="116">
        <f t="shared" si="59"/>
        <v>0</v>
      </c>
      <c r="Z163" s="116">
        <f t="shared" si="60"/>
        <v>0</v>
      </c>
      <c r="AA163" s="115">
        <f t="shared" si="61"/>
        <v>0</v>
      </c>
      <c r="AB163" s="115">
        <v>0</v>
      </c>
      <c r="AC163" s="243">
        <f t="shared" si="62"/>
        <v>0</v>
      </c>
      <c r="AD163" s="115">
        <v>0</v>
      </c>
      <c r="AE163" s="243">
        <f t="shared" si="63"/>
        <v>0</v>
      </c>
      <c r="AF163" s="115">
        <v>0</v>
      </c>
      <c r="AG163" s="243">
        <f t="shared" si="64"/>
        <v>0</v>
      </c>
      <c r="AH163" s="115">
        <v>0</v>
      </c>
      <c r="AI163" s="114"/>
      <c r="AJ163" s="115">
        <v>0</v>
      </c>
      <c r="AK163" s="115">
        <v>0</v>
      </c>
      <c r="AL163" s="115">
        <v>0</v>
      </c>
      <c r="AM163" s="115">
        <v>0</v>
      </c>
      <c r="AN163" s="115">
        <v>0</v>
      </c>
      <c r="AO163" s="115">
        <v>0</v>
      </c>
    </row>
    <row r="164" spans="1:41" x14ac:dyDescent="0.25">
      <c r="A164" s="117">
        <v>7</v>
      </c>
      <c r="B164" s="117" t="s">
        <v>259</v>
      </c>
      <c r="C164" s="118">
        <v>2985438</v>
      </c>
      <c r="D164" s="119">
        <f t="shared" si="51"/>
        <v>585.8394819466248</v>
      </c>
      <c r="E164" s="169"/>
      <c r="F164" s="119">
        <f t="shared" si="52"/>
        <v>141.9290794840214</v>
      </c>
      <c r="G164" s="118">
        <v>0</v>
      </c>
      <c r="H164" s="118">
        <v>177825</v>
      </c>
      <c r="I164" s="119">
        <f t="shared" si="53"/>
        <v>34.89501569858713</v>
      </c>
      <c r="J164" s="169"/>
      <c r="K164" s="119">
        <f t="shared" si="54"/>
        <v>59.867443333224536</v>
      </c>
      <c r="L164" s="118">
        <v>0</v>
      </c>
      <c r="M164" s="123">
        <f t="shared" si="55"/>
        <v>0</v>
      </c>
      <c r="N164" s="169"/>
      <c r="O164" s="123">
        <f t="shared" si="56"/>
        <v>0</v>
      </c>
      <c r="P164" s="118">
        <v>0</v>
      </c>
      <c r="Q164" s="118">
        <v>0</v>
      </c>
      <c r="R164" s="118">
        <v>0</v>
      </c>
      <c r="S164" s="118">
        <v>119804</v>
      </c>
      <c r="T164" s="119">
        <f t="shared" si="57"/>
        <v>23.509419152276294</v>
      </c>
      <c r="U164" s="169"/>
      <c r="V164" s="119">
        <f t="shared" si="58"/>
        <v>77.745271136499184</v>
      </c>
      <c r="W164" s="118">
        <v>0</v>
      </c>
      <c r="X164" s="119">
        <f t="shared" si="59"/>
        <v>0</v>
      </c>
      <c r="Y164" s="169"/>
      <c r="Z164" s="119">
        <f t="shared" si="60"/>
        <v>0</v>
      </c>
      <c r="AA164" s="118">
        <f t="shared" si="61"/>
        <v>3283067</v>
      </c>
      <c r="AB164" s="118">
        <v>450247</v>
      </c>
      <c r="AC164" s="123">
        <f t="shared" si="62"/>
        <v>13.714219051880452</v>
      </c>
      <c r="AD164" s="118">
        <v>166145</v>
      </c>
      <c r="AE164" s="123">
        <f t="shared" si="63"/>
        <v>5.0606643117548318</v>
      </c>
      <c r="AF164" s="118">
        <v>0</v>
      </c>
      <c r="AG164" s="123">
        <f t="shared" si="64"/>
        <v>0</v>
      </c>
      <c r="AH164" s="118">
        <v>0</v>
      </c>
      <c r="AI164" s="117"/>
      <c r="AJ164" s="118">
        <v>5096</v>
      </c>
      <c r="AK164" s="118">
        <v>5096</v>
      </c>
      <c r="AL164" s="118">
        <v>5096</v>
      </c>
      <c r="AM164" s="118">
        <v>0</v>
      </c>
      <c r="AN164" s="118">
        <v>5096</v>
      </c>
      <c r="AO164" s="118">
        <v>0</v>
      </c>
    </row>
    <row r="165" spans="1:41" x14ac:dyDescent="0.25">
      <c r="A165" s="114">
        <v>8</v>
      </c>
      <c r="B165" s="114" t="s">
        <v>260</v>
      </c>
      <c r="C165" s="115">
        <v>1111770</v>
      </c>
      <c r="D165" s="116">
        <f t="shared" si="51"/>
        <v>168.55215281989084</v>
      </c>
      <c r="F165" s="116">
        <f t="shared" si="52"/>
        <v>40.834482195170239</v>
      </c>
      <c r="G165" s="115">
        <v>0</v>
      </c>
      <c r="H165" s="115">
        <v>30545</v>
      </c>
      <c r="I165" s="116">
        <f t="shared" si="53"/>
        <v>4.630836870830807</v>
      </c>
      <c r="K165" s="116">
        <f t="shared" si="54"/>
        <v>7.944870016524888</v>
      </c>
      <c r="L165" s="115">
        <v>0</v>
      </c>
      <c r="M165" s="243">
        <f t="shared" si="55"/>
        <v>0</v>
      </c>
      <c r="O165" s="243">
        <f t="shared" si="56"/>
        <v>0</v>
      </c>
      <c r="P165" s="115">
        <v>0</v>
      </c>
      <c r="Q165" s="115">
        <v>0</v>
      </c>
      <c r="R165" s="115">
        <v>0</v>
      </c>
      <c r="S165" s="115">
        <v>0</v>
      </c>
      <c r="T165" s="116">
        <f t="shared" si="57"/>
        <v>0</v>
      </c>
      <c r="V165" s="116">
        <f t="shared" si="58"/>
        <v>0</v>
      </c>
      <c r="W165" s="115">
        <v>0</v>
      </c>
      <c r="X165" s="116">
        <f t="shared" si="59"/>
        <v>0</v>
      </c>
      <c r="Z165" s="116">
        <f t="shared" si="60"/>
        <v>0</v>
      </c>
      <c r="AA165" s="115">
        <f t="shared" si="61"/>
        <v>1142315</v>
      </c>
      <c r="AB165" s="115">
        <v>0</v>
      </c>
      <c r="AC165" s="243">
        <f t="shared" si="62"/>
        <v>0</v>
      </c>
      <c r="AD165" s="115">
        <v>2683</v>
      </c>
      <c r="AE165" s="243">
        <f t="shared" si="63"/>
        <v>0.23487391831500068</v>
      </c>
      <c r="AF165" s="115">
        <v>0</v>
      </c>
      <c r="AG165" s="243">
        <f t="shared" si="64"/>
        <v>0</v>
      </c>
      <c r="AH165" s="115">
        <v>0</v>
      </c>
      <c r="AI165" s="114"/>
      <c r="AJ165" s="115">
        <v>6596</v>
      </c>
      <c r="AK165" s="115">
        <v>6596</v>
      </c>
      <c r="AL165" s="115">
        <v>6596</v>
      </c>
      <c r="AM165" s="115">
        <v>0</v>
      </c>
      <c r="AN165" s="115">
        <v>0</v>
      </c>
      <c r="AO165" s="115">
        <v>0</v>
      </c>
    </row>
    <row r="166" spans="1:41" x14ac:dyDescent="0.25">
      <c r="A166" s="117">
        <v>9</v>
      </c>
      <c r="B166" s="117" t="s">
        <v>261</v>
      </c>
      <c r="C166" s="118">
        <v>0</v>
      </c>
      <c r="D166" s="119">
        <f t="shared" si="51"/>
        <v>0</v>
      </c>
      <c r="E166" s="169"/>
      <c r="F166" s="119">
        <f t="shared" si="52"/>
        <v>0</v>
      </c>
      <c r="G166" s="118">
        <v>0</v>
      </c>
      <c r="H166" s="118">
        <v>0</v>
      </c>
      <c r="I166" s="119">
        <f t="shared" si="53"/>
        <v>0</v>
      </c>
      <c r="J166" s="169"/>
      <c r="K166" s="119">
        <f t="shared" si="54"/>
        <v>0</v>
      </c>
      <c r="L166" s="118">
        <v>0</v>
      </c>
      <c r="M166" s="123">
        <f t="shared" si="55"/>
        <v>0</v>
      </c>
      <c r="N166" s="169"/>
      <c r="O166" s="123">
        <f t="shared" si="56"/>
        <v>0</v>
      </c>
      <c r="P166" s="118">
        <v>0</v>
      </c>
      <c r="Q166" s="118">
        <v>0</v>
      </c>
      <c r="R166" s="118">
        <v>0</v>
      </c>
      <c r="S166" s="118">
        <v>0</v>
      </c>
      <c r="T166" s="119">
        <f t="shared" si="57"/>
        <v>0</v>
      </c>
      <c r="U166" s="169"/>
      <c r="V166" s="119">
        <f t="shared" si="58"/>
        <v>0</v>
      </c>
      <c r="W166" s="118">
        <v>0</v>
      </c>
      <c r="X166" s="119">
        <f t="shared" si="59"/>
        <v>0</v>
      </c>
      <c r="Y166" s="169"/>
      <c r="Z166" s="119">
        <f t="shared" si="60"/>
        <v>0</v>
      </c>
      <c r="AA166" s="118">
        <f t="shared" si="61"/>
        <v>0</v>
      </c>
      <c r="AB166" s="118">
        <v>0</v>
      </c>
      <c r="AC166" s="123">
        <f t="shared" si="62"/>
        <v>0</v>
      </c>
      <c r="AD166" s="118">
        <v>0</v>
      </c>
      <c r="AE166" s="123">
        <f t="shared" si="63"/>
        <v>0</v>
      </c>
      <c r="AF166" s="118">
        <v>0</v>
      </c>
      <c r="AG166" s="123">
        <f t="shared" si="64"/>
        <v>0</v>
      </c>
      <c r="AH166" s="118">
        <v>0</v>
      </c>
      <c r="AI166" s="117"/>
      <c r="AJ166" s="118">
        <v>0</v>
      </c>
      <c r="AK166" s="118">
        <v>0</v>
      </c>
      <c r="AL166" s="118">
        <v>0</v>
      </c>
      <c r="AM166" s="118">
        <v>0</v>
      </c>
      <c r="AN166" s="118">
        <v>0</v>
      </c>
      <c r="AO166" s="118">
        <v>0</v>
      </c>
    </row>
    <row r="167" spans="1:41" x14ac:dyDescent="0.25">
      <c r="A167" s="114">
        <v>10</v>
      </c>
      <c r="B167" s="114" t="s">
        <v>262</v>
      </c>
      <c r="C167" s="115">
        <v>9163696</v>
      </c>
      <c r="D167" s="116">
        <f t="shared" si="51"/>
        <v>392.48312489292442</v>
      </c>
      <c r="F167" s="116">
        <f t="shared" si="52"/>
        <v>95.085378069722125</v>
      </c>
      <c r="G167" s="115">
        <v>0</v>
      </c>
      <c r="H167" s="115">
        <v>3858499</v>
      </c>
      <c r="I167" s="116">
        <f t="shared" si="53"/>
        <v>165.26036491348296</v>
      </c>
      <c r="K167" s="116">
        <f t="shared" si="54"/>
        <v>283.52804357920201</v>
      </c>
      <c r="L167" s="115">
        <v>0</v>
      </c>
      <c r="M167" s="243">
        <f t="shared" si="55"/>
        <v>0</v>
      </c>
      <c r="O167" s="243">
        <f t="shared" si="56"/>
        <v>0</v>
      </c>
      <c r="P167" s="115">
        <v>0</v>
      </c>
      <c r="Q167" s="115">
        <v>0</v>
      </c>
      <c r="R167" s="115">
        <v>0</v>
      </c>
      <c r="S167" s="115">
        <v>498364</v>
      </c>
      <c r="T167" s="116">
        <f t="shared" si="57"/>
        <v>21.345040260407742</v>
      </c>
      <c r="V167" s="116">
        <f t="shared" si="58"/>
        <v>70.58770494141335</v>
      </c>
      <c r="W167" s="115">
        <v>73822</v>
      </c>
      <c r="X167" s="116">
        <f t="shared" si="59"/>
        <v>3.1618125749528869</v>
      </c>
      <c r="Z167" s="116">
        <f t="shared" si="60"/>
        <v>9.437981766848953</v>
      </c>
      <c r="AA167" s="115">
        <f t="shared" si="61"/>
        <v>13594381</v>
      </c>
      <c r="AB167" s="115">
        <v>835267</v>
      </c>
      <c r="AC167" s="243">
        <f t="shared" si="62"/>
        <v>6.1442076693304388</v>
      </c>
      <c r="AD167" s="115">
        <v>205771</v>
      </c>
      <c r="AE167" s="243">
        <f t="shared" si="63"/>
        <v>1.5136474400710116</v>
      </c>
      <c r="AF167" s="115">
        <v>2912</v>
      </c>
      <c r="AG167" s="243">
        <f t="shared" si="64"/>
        <v>2.1420614884929298E-2</v>
      </c>
      <c r="AH167" s="115">
        <v>909817</v>
      </c>
      <c r="AI167" s="114"/>
      <c r="AJ167" s="115">
        <v>23348</v>
      </c>
      <c r="AK167" s="115">
        <v>23348</v>
      </c>
      <c r="AL167" s="115">
        <v>23348</v>
      </c>
      <c r="AM167" s="115">
        <v>0</v>
      </c>
      <c r="AN167" s="115">
        <v>23348</v>
      </c>
      <c r="AO167" s="115">
        <v>23348</v>
      </c>
    </row>
    <row r="168" spans="1:41" x14ac:dyDescent="0.25">
      <c r="A168" s="117">
        <v>11</v>
      </c>
      <c r="B168" s="117" t="s">
        <v>263</v>
      </c>
      <c r="C168" s="118">
        <v>0</v>
      </c>
      <c r="D168" s="119">
        <f t="shared" si="51"/>
        <v>0</v>
      </c>
      <c r="E168" s="169"/>
      <c r="F168" s="119">
        <f t="shared" si="52"/>
        <v>0</v>
      </c>
      <c r="G168" s="118">
        <v>0</v>
      </c>
      <c r="H168" s="118">
        <v>0</v>
      </c>
      <c r="I168" s="119">
        <f t="shared" si="53"/>
        <v>0</v>
      </c>
      <c r="J168" s="169"/>
      <c r="K168" s="119">
        <f t="shared" si="54"/>
        <v>0</v>
      </c>
      <c r="L168" s="118">
        <v>0</v>
      </c>
      <c r="M168" s="123">
        <f t="shared" si="55"/>
        <v>0</v>
      </c>
      <c r="N168" s="169"/>
      <c r="O168" s="123">
        <f t="shared" si="56"/>
        <v>0</v>
      </c>
      <c r="P168" s="118">
        <v>0</v>
      </c>
      <c r="Q168" s="118">
        <v>0</v>
      </c>
      <c r="R168" s="118">
        <v>0</v>
      </c>
      <c r="S168" s="118">
        <v>0</v>
      </c>
      <c r="T168" s="119">
        <f t="shared" si="57"/>
        <v>0</v>
      </c>
      <c r="U168" s="169"/>
      <c r="V168" s="119">
        <f t="shared" si="58"/>
        <v>0</v>
      </c>
      <c r="W168" s="118">
        <v>0</v>
      </c>
      <c r="X168" s="119">
        <f t="shared" si="59"/>
        <v>0</v>
      </c>
      <c r="Y168" s="169"/>
      <c r="Z168" s="119">
        <f t="shared" si="60"/>
        <v>0</v>
      </c>
      <c r="AA168" s="118">
        <f t="shared" si="61"/>
        <v>0</v>
      </c>
      <c r="AB168" s="118">
        <v>0</v>
      </c>
      <c r="AC168" s="123">
        <f t="shared" si="62"/>
        <v>0</v>
      </c>
      <c r="AD168" s="118">
        <v>0</v>
      </c>
      <c r="AE168" s="123">
        <f t="shared" si="63"/>
        <v>0</v>
      </c>
      <c r="AF168" s="118">
        <v>0</v>
      </c>
      <c r="AG168" s="123">
        <f t="shared" si="64"/>
        <v>0</v>
      </c>
      <c r="AH168" s="118">
        <v>0</v>
      </c>
      <c r="AI168" s="117"/>
      <c r="AJ168" s="118">
        <v>0</v>
      </c>
      <c r="AK168" s="118">
        <v>0</v>
      </c>
      <c r="AL168" s="118">
        <v>0</v>
      </c>
      <c r="AM168" s="118">
        <v>0</v>
      </c>
      <c r="AN168" s="118">
        <v>0</v>
      </c>
      <c r="AO168" s="118">
        <v>0</v>
      </c>
    </row>
    <row r="169" spans="1:41" x14ac:dyDescent="0.25">
      <c r="A169" s="114">
        <v>12</v>
      </c>
      <c r="B169" s="114" t="s">
        <v>264</v>
      </c>
      <c r="C169" s="115">
        <v>1779319</v>
      </c>
      <c r="D169" s="116">
        <f t="shared" si="51"/>
        <v>455.30168884339815</v>
      </c>
      <c r="F169" s="116">
        <f t="shared" si="52"/>
        <v>110.30419010057663</v>
      </c>
      <c r="G169" s="115">
        <v>0</v>
      </c>
      <c r="H169" s="115">
        <v>136896</v>
      </c>
      <c r="I169" s="116">
        <f t="shared" si="53"/>
        <v>35.029682702149437</v>
      </c>
      <c r="K169" s="116">
        <f t="shared" si="54"/>
        <v>60.09848404328639</v>
      </c>
      <c r="L169" s="115">
        <v>0</v>
      </c>
      <c r="M169" s="243">
        <f t="shared" si="55"/>
        <v>0</v>
      </c>
      <c r="O169" s="243">
        <f t="shared" si="56"/>
        <v>0</v>
      </c>
      <c r="P169" s="115">
        <v>0</v>
      </c>
      <c r="Q169" s="115">
        <v>0</v>
      </c>
      <c r="R169" s="115">
        <v>0</v>
      </c>
      <c r="S169" s="115">
        <v>0</v>
      </c>
      <c r="T169" s="116">
        <f t="shared" si="57"/>
        <v>0</v>
      </c>
      <c r="V169" s="116">
        <f t="shared" si="58"/>
        <v>0</v>
      </c>
      <c r="W169" s="115">
        <v>472907</v>
      </c>
      <c r="X169" s="116">
        <f t="shared" si="59"/>
        <v>121.00997952917093</v>
      </c>
      <c r="Z169" s="116">
        <f t="shared" si="60"/>
        <v>361.21368782275096</v>
      </c>
      <c r="AA169" s="115">
        <f t="shared" si="61"/>
        <v>2389122</v>
      </c>
      <c r="AB169" s="115">
        <v>162726</v>
      </c>
      <c r="AC169" s="243">
        <f t="shared" si="62"/>
        <v>6.8111214077807665</v>
      </c>
      <c r="AD169" s="115">
        <v>205312</v>
      </c>
      <c r="AE169" s="243">
        <f t="shared" si="63"/>
        <v>8.5936172367924275</v>
      </c>
      <c r="AF169" s="115">
        <v>49050</v>
      </c>
      <c r="AG169" s="243">
        <f t="shared" si="64"/>
        <v>2.0530554739356131</v>
      </c>
      <c r="AH169" s="115">
        <v>351750</v>
      </c>
      <c r="AI169" s="114"/>
      <c r="AJ169" s="115">
        <v>3908</v>
      </c>
      <c r="AK169" s="115">
        <v>3908</v>
      </c>
      <c r="AL169" s="115">
        <v>3908</v>
      </c>
      <c r="AM169" s="115">
        <v>0</v>
      </c>
      <c r="AN169" s="115">
        <v>0</v>
      </c>
      <c r="AO169" s="115">
        <v>3908</v>
      </c>
    </row>
    <row r="170" spans="1:41" x14ac:dyDescent="0.25">
      <c r="A170" s="117">
        <v>13</v>
      </c>
      <c r="B170" s="117" t="s">
        <v>104</v>
      </c>
      <c r="C170" s="118">
        <v>8600343</v>
      </c>
      <c r="D170" s="119">
        <f t="shared" si="51"/>
        <v>428.68821652876085</v>
      </c>
      <c r="E170" s="169"/>
      <c r="F170" s="119">
        <f t="shared" si="52"/>
        <v>103.85664645783849</v>
      </c>
      <c r="G170" s="118">
        <v>0</v>
      </c>
      <c r="H170" s="118">
        <v>0</v>
      </c>
      <c r="I170" s="119">
        <f t="shared" si="53"/>
        <v>0</v>
      </c>
      <c r="J170" s="169"/>
      <c r="K170" s="119">
        <f t="shared" si="54"/>
        <v>0</v>
      </c>
      <c r="L170" s="118">
        <v>0</v>
      </c>
      <c r="M170" s="123">
        <f t="shared" si="55"/>
        <v>0</v>
      </c>
      <c r="N170" s="169"/>
      <c r="O170" s="123">
        <f t="shared" si="56"/>
        <v>0</v>
      </c>
      <c r="P170" s="118">
        <v>0</v>
      </c>
      <c r="Q170" s="118">
        <v>0</v>
      </c>
      <c r="R170" s="118">
        <v>0</v>
      </c>
      <c r="S170" s="118">
        <v>0</v>
      </c>
      <c r="T170" s="119">
        <f t="shared" si="57"/>
        <v>0</v>
      </c>
      <c r="U170" s="169"/>
      <c r="V170" s="119">
        <f t="shared" si="58"/>
        <v>0</v>
      </c>
      <c r="W170" s="118">
        <v>252896</v>
      </c>
      <c r="X170" s="119">
        <f t="shared" si="59"/>
        <v>12.605722260990929</v>
      </c>
      <c r="Y170" s="169"/>
      <c r="Z170" s="119">
        <f t="shared" si="60"/>
        <v>37.627966249380584</v>
      </c>
      <c r="AA170" s="118">
        <f t="shared" si="61"/>
        <v>8853239</v>
      </c>
      <c r="AB170" s="118">
        <v>585642</v>
      </c>
      <c r="AC170" s="123">
        <f t="shared" si="62"/>
        <v>6.6150027125665538</v>
      </c>
      <c r="AD170" s="118">
        <v>492358</v>
      </c>
      <c r="AE170" s="123">
        <f t="shared" si="63"/>
        <v>5.5613318470223163</v>
      </c>
      <c r="AF170" s="118">
        <v>0</v>
      </c>
      <c r="AG170" s="123">
        <f t="shared" si="64"/>
        <v>0</v>
      </c>
      <c r="AH170" s="118">
        <v>18312</v>
      </c>
      <c r="AI170" s="117"/>
      <c r="AJ170" s="118">
        <v>20062</v>
      </c>
      <c r="AK170" s="118">
        <v>20062</v>
      </c>
      <c r="AL170" s="118">
        <v>0</v>
      </c>
      <c r="AM170" s="118">
        <v>0</v>
      </c>
      <c r="AN170" s="118">
        <v>0</v>
      </c>
      <c r="AO170" s="118">
        <v>20062</v>
      </c>
    </row>
    <row r="171" spans="1:41" x14ac:dyDescent="0.25">
      <c r="A171" s="114">
        <v>14</v>
      </c>
      <c r="B171" s="114" t="s">
        <v>265</v>
      </c>
      <c r="C171" s="115">
        <v>2064838</v>
      </c>
      <c r="D171" s="116">
        <f t="shared" si="51"/>
        <v>363.59182954745552</v>
      </c>
      <c r="F171" s="116">
        <f t="shared" si="52"/>
        <v>88.085994996634895</v>
      </c>
      <c r="G171" s="115">
        <v>0</v>
      </c>
      <c r="H171" s="115">
        <v>22785</v>
      </c>
      <c r="I171" s="116">
        <f t="shared" si="53"/>
        <v>4.0121500264131011</v>
      </c>
      <c r="K171" s="116">
        <f t="shared" si="54"/>
        <v>6.8834233067964217</v>
      </c>
      <c r="L171" s="115">
        <v>0</v>
      </c>
      <c r="M171" s="243">
        <f t="shared" si="55"/>
        <v>0</v>
      </c>
      <c r="O171" s="243">
        <f t="shared" si="56"/>
        <v>0</v>
      </c>
      <c r="P171" s="115">
        <v>0</v>
      </c>
      <c r="Q171" s="115">
        <v>0</v>
      </c>
      <c r="R171" s="115">
        <v>0</v>
      </c>
      <c r="S171" s="115">
        <v>0</v>
      </c>
      <c r="T171" s="116">
        <f t="shared" si="57"/>
        <v>0</v>
      </c>
      <c r="V171" s="116">
        <f t="shared" si="58"/>
        <v>0</v>
      </c>
      <c r="W171" s="115">
        <v>508633</v>
      </c>
      <c r="X171" s="116">
        <f t="shared" si="59"/>
        <v>89.56383166050361</v>
      </c>
      <c r="Z171" s="116">
        <f t="shared" si="60"/>
        <v>267.34722256380354</v>
      </c>
      <c r="AA171" s="115">
        <f t="shared" si="61"/>
        <v>2596256</v>
      </c>
      <c r="AB171" s="115">
        <v>172251</v>
      </c>
      <c r="AC171" s="243">
        <f t="shared" si="62"/>
        <v>6.6345922744136168</v>
      </c>
      <c r="AD171" s="115">
        <v>548565</v>
      </c>
      <c r="AE171" s="243">
        <f t="shared" si="63"/>
        <v>21.129079720952017</v>
      </c>
      <c r="AF171" s="115">
        <v>4976</v>
      </c>
      <c r="AG171" s="243">
        <f t="shared" si="64"/>
        <v>0.1916606066582032</v>
      </c>
      <c r="AH171" s="115">
        <v>0</v>
      </c>
      <c r="AI171" s="114"/>
      <c r="AJ171" s="115">
        <v>5679</v>
      </c>
      <c r="AK171" s="115">
        <v>5679</v>
      </c>
      <c r="AL171" s="115">
        <v>5679</v>
      </c>
      <c r="AM171" s="115">
        <v>0</v>
      </c>
      <c r="AN171" s="115">
        <v>0</v>
      </c>
      <c r="AO171" s="115">
        <v>5679</v>
      </c>
    </row>
    <row r="172" spans="1:41" x14ac:dyDescent="0.25">
      <c r="A172" s="117">
        <v>15</v>
      </c>
      <c r="B172" s="117" t="s">
        <v>266</v>
      </c>
      <c r="C172" s="118">
        <v>3297195</v>
      </c>
      <c r="D172" s="119">
        <f t="shared" si="51"/>
        <v>441.21437173825774</v>
      </c>
      <c r="E172" s="169"/>
      <c r="F172" s="119">
        <f t="shared" si="52"/>
        <v>106.89130993331905</v>
      </c>
      <c r="G172" s="118">
        <v>0</v>
      </c>
      <c r="H172" s="118">
        <v>451213</v>
      </c>
      <c r="I172" s="119">
        <f t="shared" si="53"/>
        <v>60.379098086444536</v>
      </c>
      <c r="J172" s="169"/>
      <c r="K172" s="119">
        <f t="shared" si="54"/>
        <v>103.58907026792889</v>
      </c>
      <c r="L172" s="118">
        <v>0</v>
      </c>
      <c r="M172" s="123">
        <f t="shared" si="55"/>
        <v>0</v>
      </c>
      <c r="N172" s="169"/>
      <c r="O172" s="123">
        <f t="shared" si="56"/>
        <v>0</v>
      </c>
      <c r="P172" s="118">
        <v>0</v>
      </c>
      <c r="Q172" s="118">
        <v>0</v>
      </c>
      <c r="R172" s="118">
        <v>0</v>
      </c>
      <c r="S172" s="118">
        <v>0</v>
      </c>
      <c r="T172" s="119">
        <f t="shared" si="57"/>
        <v>0</v>
      </c>
      <c r="U172" s="169"/>
      <c r="V172" s="119">
        <f t="shared" si="58"/>
        <v>0</v>
      </c>
      <c r="W172" s="118">
        <v>1443313</v>
      </c>
      <c r="X172" s="119">
        <f t="shared" si="59"/>
        <v>193.13702662919846</v>
      </c>
      <c r="Y172" s="169"/>
      <c r="Z172" s="119">
        <f t="shared" si="60"/>
        <v>576.51226713112726</v>
      </c>
      <c r="AA172" s="118">
        <f t="shared" si="61"/>
        <v>5191721</v>
      </c>
      <c r="AB172" s="118">
        <v>448952</v>
      </c>
      <c r="AC172" s="123">
        <f t="shared" si="62"/>
        <v>8.647460061894698</v>
      </c>
      <c r="AD172" s="118">
        <v>318355</v>
      </c>
      <c r="AE172" s="123">
        <f t="shared" si="63"/>
        <v>6.1319743491609042</v>
      </c>
      <c r="AF172" s="118">
        <v>0</v>
      </c>
      <c r="AG172" s="123">
        <f t="shared" si="64"/>
        <v>0</v>
      </c>
      <c r="AH172" s="118">
        <v>0</v>
      </c>
      <c r="AI172" s="117"/>
      <c r="AJ172" s="118">
        <v>7473</v>
      </c>
      <c r="AK172" s="118">
        <v>7473</v>
      </c>
      <c r="AL172" s="118">
        <v>7473</v>
      </c>
      <c r="AM172" s="118">
        <v>0</v>
      </c>
      <c r="AN172" s="118">
        <v>0</v>
      </c>
      <c r="AO172" s="118">
        <v>7473</v>
      </c>
    </row>
    <row r="173" spans="1:41" x14ac:dyDescent="0.25">
      <c r="A173" s="114">
        <v>16</v>
      </c>
      <c r="B173" s="114" t="s">
        <v>267</v>
      </c>
      <c r="C173" s="115">
        <v>5680750</v>
      </c>
      <c r="D173" s="116">
        <f t="shared" si="51"/>
        <v>378.43914462727332</v>
      </c>
      <c r="F173" s="116">
        <f t="shared" si="52"/>
        <v>91.682996951992635</v>
      </c>
      <c r="G173" s="115">
        <v>0</v>
      </c>
      <c r="H173" s="115">
        <v>0</v>
      </c>
      <c r="I173" s="116">
        <f t="shared" si="53"/>
        <v>0</v>
      </c>
      <c r="K173" s="116">
        <f t="shared" si="54"/>
        <v>0</v>
      </c>
      <c r="L173" s="115">
        <v>0</v>
      </c>
      <c r="M173" s="243">
        <f t="shared" si="55"/>
        <v>0</v>
      </c>
      <c r="O173" s="243">
        <f t="shared" si="56"/>
        <v>0</v>
      </c>
      <c r="P173" s="115">
        <v>0</v>
      </c>
      <c r="Q173" s="115">
        <v>0</v>
      </c>
      <c r="R173" s="115">
        <v>0</v>
      </c>
      <c r="S173" s="115">
        <v>0</v>
      </c>
      <c r="T173" s="116">
        <f t="shared" si="57"/>
        <v>0</v>
      </c>
      <c r="V173" s="116">
        <f t="shared" si="58"/>
        <v>0</v>
      </c>
      <c r="W173" s="115">
        <v>0</v>
      </c>
      <c r="X173" s="116">
        <f t="shared" si="59"/>
        <v>0</v>
      </c>
      <c r="Z173" s="116">
        <f t="shared" si="60"/>
        <v>0</v>
      </c>
      <c r="AA173" s="115">
        <f t="shared" si="61"/>
        <v>5680750</v>
      </c>
      <c r="AB173" s="115">
        <v>614664</v>
      </c>
      <c r="AC173" s="243">
        <f t="shared" si="62"/>
        <v>10.820120582669542</v>
      </c>
      <c r="AD173" s="115">
        <v>189376</v>
      </c>
      <c r="AE173" s="243">
        <f t="shared" si="63"/>
        <v>3.3336443251331249</v>
      </c>
      <c r="AF173" s="115">
        <v>0</v>
      </c>
      <c r="AG173" s="243">
        <f t="shared" si="64"/>
        <v>0</v>
      </c>
      <c r="AH173" s="115">
        <v>0</v>
      </c>
      <c r="AI173" s="114"/>
      <c r="AJ173" s="115">
        <v>15011</v>
      </c>
      <c r="AK173" s="115">
        <v>15011</v>
      </c>
      <c r="AL173" s="115">
        <v>0</v>
      </c>
      <c r="AM173" s="115">
        <v>0</v>
      </c>
      <c r="AN173" s="115">
        <v>0</v>
      </c>
      <c r="AO173" s="115">
        <v>0</v>
      </c>
    </row>
    <row r="174" spans="1:41" x14ac:dyDescent="0.25">
      <c r="A174" s="117">
        <v>17</v>
      </c>
      <c r="B174" s="117" t="s">
        <v>268</v>
      </c>
      <c r="C174" s="118">
        <v>13022414</v>
      </c>
      <c r="D174" s="119">
        <f t="shared" si="51"/>
        <v>528.18552017846275</v>
      </c>
      <c r="E174" s="169"/>
      <c r="F174" s="119">
        <f t="shared" si="52"/>
        <v>127.96147577255334</v>
      </c>
      <c r="G174" s="118">
        <v>0</v>
      </c>
      <c r="H174" s="118">
        <v>41746</v>
      </c>
      <c r="I174" s="119">
        <f t="shared" si="53"/>
        <v>1.6932062461975259</v>
      </c>
      <c r="J174" s="169"/>
      <c r="K174" s="119">
        <f t="shared" si="54"/>
        <v>2.9049400599580903</v>
      </c>
      <c r="L174" s="118">
        <v>0</v>
      </c>
      <c r="M174" s="123">
        <f t="shared" si="55"/>
        <v>0</v>
      </c>
      <c r="N174" s="169"/>
      <c r="O174" s="123">
        <f t="shared" si="56"/>
        <v>0</v>
      </c>
      <c r="P174" s="118">
        <v>0</v>
      </c>
      <c r="Q174" s="118">
        <v>0</v>
      </c>
      <c r="R174" s="118">
        <v>0</v>
      </c>
      <c r="S174" s="118">
        <v>733385</v>
      </c>
      <c r="T174" s="119">
        <f t="shared" si="57"/>
        <v>29.745893327925369</v>
      </c>
      <c r="U174" s="169"/>
      <c r="V174" s="119">
        <f t="shared" si="58"/>
        <v>98.369190961190654</v>
      </c>
      <c r="W174" s="118">
        <v>0</v>
      </c>
      <c r="X174" s="119">
        <f t="shared" si="59"/>
        <v>0</v>
      </c>
      <c r="Y174" s="169"/>
      <c r="Z174" s="119">
        <f t="shared" si="60"/>
        <v>0</v>
      </c>
      <c r="AA174" s="118">
        <f t="shared" si="61"/>
        <v>13797545</v>
      </c>
      <c r="AB174" s="118">
        <v>182370</v>
      </c>
      <c r="AC174" s="123">
        <f t="shared" si="62"/>
        <v>1.3217568777633992</v>
      </c>
      <c r="AD174" s="118">
        <v>12046</v>
      </c>
      <c r="AE174" s="123">
        <f t="shared" si="63"/>
        <v>8.7305386574205779E-2</v>
      </c>
      <c r="AF174" s="118">
        <v>205764</v>
      </c>
      <c r="AG174" s="123">
        <f t="shared" si="64"/>
        <v>1.4913087799315021</v>
      </c>
      <c r="AH174" s="118">
        <v>0</v>
      </c>
      <c r="AI174" s="117"/>
      <c r="AJ174" s="118">
        <v>24655</v>
      </c>
      <c r="AK174" s="118">
        <v>24655</v>
      </c>
      <c r="AL174" s="118">
        <v>24655</v>
      </c>
      <c r="AM174" s="118">
        <v>0</v>
      </c>
      <c r="AN174" s="118">
        <v>24655</v>
      </c>
      <c r="AO174" s="118">
        <v>0</v>
      </c>
    </row>
    <row r="175" spans="1:41" x14ac:dyDescent="0.25">
      <c r="A175" s="114">
        <v>18</v>
      </c>
      <c r="B175" s="114" t="s">
        <v>269</v>
      </c>
      <c r="C175" s="115">
        <v>17405980</v>
      </c>
      <c r="D175" s="116">
        <f t="shared" si="51"/>
        <v>360.7456994818653</v>
      </c>
      <c r="F175" s="116">
        <f t="shared" si="52"/>
        <v>87.396474005392079</v>
      </c>
      <c r="G175" s="115">
        <v>0</v>
      </c>
      <c r="H175" s="115">
        <v>217244</v>
      </c>
      <c r="I175" s="116">
        <f t="shared" si="53"/>
        <v>4.5024663212435234</v>
      </c>
      <c r="K175" s="116">
        <f t="shared" si="54"/>
        <v>7.7246317833785199</v>
      </c>
      <c r="L175" s="115">
        <v>0</v>
      </c>
      <c r="M175" s="243">
        <f t="shared" si="55"/>
        <v>0</v>
      </c>
      <c r="O175" s="243">
        <f t="shared" si="56"/>
        <v>0</v>
      </c>
      <c r="P175" s="115">
        <v>0</v>
      </c>
      <c r="Q175" s="115">
        <v>0</v>
      </c>
      <c r="R175" s="115">
        <v>0</v>
      </c>
      <c r="S175" s="115">
        <v>0</v>
      </c>
      <c r="T175" s="116">
        <f t="shared" si="57"/>
        <v>0</v>
      </c>
      <c r="V175" s="116">
        <f t="shared" si="58"/>
        <v>0</v>
      </c>
      <c r="W175" s="115">
        <v>0</v>
      </c>
      <c r="X175" s="116">
        <f t="shared" si="59"/>
        <v>0</v>
      </c>
      <c r="Z175" s="116">
        <f t="shared" si="60"/>
        <v>0</v>
      </c>
      <c r="AA175" s="115">
        <f t="shared" si="61"/>
        <v>17623224</v>
      </c>
      <c r="AB175" s="115">
        <v>1348921</v>
      </c>
      <c r="AC175" s="243">
        <f t="shared" si="62"/>
        <v>7.6542237674559432</v>
      </c>
      <c r="AD175" s="115">
        <v>15085</v>
      </c>
      <c r="AE175" s="243">
        <f t="shared" si="63"/>
        <v>8.5597277773919234E-2</v>
      </c>
      <c r="AF175" s="115">
        <v>14082</v>
      </c>
      <c r="AG175" s="243">
        <f t="shared" si="64"/>
        <v>7.9905924137376905E-2</v>
      </c>
      <c r="AH175" s="115">
        <v>203898</v>
      </c>
      <c r="AI175" s="114"/>
      <c r="AJ175" s="115">
        <v>48250</v>
      </c>
      <c r="AK175" s="115">
        <v>48250</v>
      </c>
      <c r="AL175" s="115">
        <v>48250</v>
      </c>
      <c r="AM175" s="115">
        <v>0</v>
      </c>
      <c r="AN175" s="115">
        <v>0</v>
      </c>
      <c r="AO175" s="115">
        <v>0</v>
      </c>
    </row>
    <row r="176" spans="1:41" x14ac:dyDescent="0.25">
      <c r="A176" s="117">
        <v>19</v>
      </c>
      <c r="B176" s="117" t="s">
        <v>270</v>
      </c>
      <c r="C176" s="118">
        <v>1870550</v>
      </c>
      <c r="D176" s="119">
        <f t="shared" si="51"/>
        <v>387.19726764645003</v>
      </c>
      <c r="E176" s="169"/>
      <c r="F176" s="119">
        <f t="shared" si="52"/>
        <v>93.804793752012372</v>
      </c>
      <c r="G176" s="118">
        <v>0</v>
      </c>
      <c r="H176" s="118">
        <v>21751</v>
      </c>
      <c r="I176" s="119">
        <f t="shared" si="53"/>
        <v>4.5023804595321879</v>
      </c>
      <c r="J176" s="169"/>
      <c r="K176" s="119">
        <f t="shared" si="54"/>
        <v>7.7244844752018373</v>
      </c>
      <c r="L176" s="118">
        <v>0</v>
      </c>
      <c r="M176" s="123">
        <f t="shared" si="55"/>
        <v>0</v>
      </c>
      <c r="N176" s="169"/>
      <c r="O176" s="123">
        <f t="shared" si="56"/>
        <v>0</v>
      </c>
      <c r="P176" s="118">
        <v>0</v>
      </c>
      <c r="Q176" s="118">
        <v>0</v>
      </c>
      <c r="R176" s="118">
        <v>0</v>
      </c>
      <c r="S176" s="118">
        <v>0</v>
      </c>
      <c r="T176" s="119">
        <f t="shared" si="57"/>
        <v>0</v>
      </c>
      <c r="U176" s="169"/>
      <c r="V176" s="119">
        <f t="shared" si="58"/>
        <v>0</v>
      </c>
      <c r="W176" s="118">
        <v>38480</v>
      </c>
      <c r="X176" s="119">
        <f t="shared" si="59"/>
        <v>7.9652245911819497</v>
      </c>
      <c r="Y176" s="169"/>
      <c r="Z176" s="119">
        <f t="shared" si="60"/>
        <v>23.776122928966565</v>
      </c>
      <c r="AA176" s="118">
        <f t="shared" si="61"/>
        <v>1930781</v>
      </c>
      <c r="AB176" s="118">
        <v>181719</v>
      </c>
      <c r="AC176" s="123">
        <f t="shared" si="62"/>
        <v>9.4116836658326353</v>
      </c>
      <c r="AD176" s="118">
        <v>24958</v>
      </c>
      <c r="AE176" s="123">
        <f t="shared" si="63"/>
        <v>1.2926375389026512</v>
      </c>
      <c r="AF176" s="118">
        <v>131547</v>
      </c>
      <c r="AG176" s="123">
        <f t="shared" si="64"/>
        <v>6.8131497047049878</v>
      </c>
      <c r="AH176" s="118">
        <v>0</v>
      </c>
      <c r="AI176" s="117"/>
      <c r="AJ176" s="118">
        <v>4831</v>
      </c>
      <c r="AK176" s="118">
        <v>4831</v>
      </c>
      <c r="AL176" s="118">
        <v>4831</v>
      </c>
      <c r="AM176" s="118">
        <v>0</v>
      </c>
      <c r="AN176" s="118">
        <v>0</v>
      </c>
      <c r="AO176" s="118">
        <v>4831</v>
      </c>
    </row>
    <row r="177" spans="1:41" x14ac:dyDescent="0.25">
      <c r="A177" s="114">
        <v>20</v>
      </c>
      <c r="B177" s="114" t="s">
        <v>271</v>
      </c>
      <c r="C177" s="115">
        <v>0</v>
      </c>
      <c r="D177" s="116">
        <f t="shared" si="51"/>
        <v>0</v>
      </c>
      <c r="F177" s="116">
        <f t="shared" si="52"/>
        <v>0</v>
      </c>
      <c r="G177" s="115">
        <v>0</v>
      </c>
      <c r="H177" s="115">
        <v>0</v>
      </c>
      <c r="I177" s="116">
        <f t="shared" si="53"/>
        <v>0</v>
      </c>
      <c r="K177" s="116">
        <f t="shared" si="54"/>
        <v>0</v>
      </c>
      <c r="L177" s="115">
        <v>0</v>
      </c>
      <c r="M177" s="243">
        <f t="shared" si="55"/>
        <v>0</v>
      </c>
      <c r="O177" s="243">
        <f t="shared" si="56"/>
        <v>0</v>
      </c>
      <c r="P177" s="115">
        <v>0</v>
      </c>
      <c r="Q177" s="115">
        <v>0</v>
      </c>
      <c r="R177" s="115">
        <v>0</v>
      </c>
      <c r="S177" s="115">
        <v>0</v>
      </c>
      <c r="T177" s="116">
        <f t="shared" si="57"/>
        <v>0</v>
      </c>
      <c r="V177" s="116">
        <f t="shared" si="58"/>
        <v>0</v>
      </c>
      <c r="W177" s="115">
        <v>0</v>
      </c>
      <c r="X177" s="116">
        <f t="shared" si="59"/>
        <v>0</v>
      </c>
      <c r="Z177" s="116">
        <f t="shared" si="60"/>
        <v>0</v>
      </c>
      <c r="AA177" s="115">
        <f t="shared" si="61"/>
        <v>0</v>
      </c>
      <c r="AB177" s="115">
        <v>0</v>
      </c>
      <c r="AC177" s="243">
        <f t="shared" si="62"/>
        <v>0</v>
      </c>
      <c r="AD177" s="115">
        <v>0</v>
      </c>
      <c r="AE177" s="243">
        <f t="shared" si="63"/>
        <v>0</v>
      </c>
      <c r="AF177" s="115">
        <v>0</v>
      </c>
      <c r="AG177" s="243">
        <f t="shared" si="64"/>
        <v>0</v>
      </c>
      <c r="AH177" s="115">
        <v>0</v>
      </c>
      <c r="AI177" s="114"/>
      <c r="AJ177" s="115">
        <v>0</v>
      </c>
      <c r="AK177" s="115">
        <v>0</v>
      </c>
      <c r="AL177" s="115">
        <v>0</v>
      </c>
      <c r="AM177" s="115">
        <v>0</v>
      </c>
      <c r="AN177" s="115">
        <v>0</v>
      </c>
      <c r="AO177" s="115">
        <v>0</v>
      </c>
    </row>
    <row r="178" spans="1:41" x14ac:dyDescent="0.25">
      <c r="A178" s="117">
        <v>21</v>
      </c>
      <c r="B178" s="117" t="s">
        <v>172</v>
      </c>
      <c r="C178" s="118">
        <v>1976993</v>
      </c>
      <c r="D178" s="119">
        <f t="shared" si="51"/>
        <v>405.12151639344262</v>
      </c>
      <c r="E178" s="169"/>
      <c r="F178" s="119">
        <f t="shared" si="52"/>
        <v>98.147232600022718</v>
      </c>
      <c r="G178" s="118">
        <v>0</v>
      </c>
      <c r="H178" s="118">
        <v>61972</v>
      </c>
      <c r="I178" s="119">
        <f t="shared" si="53"/>
        <v>12.699180327868852</v>
      </c>
      <c r="J178" s="169"/>
      <c r="K178" s="119">
        <f t="shared" si="54"/>
        <v>21.787279456299853</v>
      </c>
      <c r="L178" s="118">
        <v>0</v>
      </c>
      <c r="M178" s="123">
        <f t="shared" si="55"/>
        <v>0</v>
      </c>
      <c r="N178" s="169"/>
      <c r="O178" s="123">
        <f t="shared" si="56"/>
        <v>0</v>
      </c>
      <c r="P178" s="118">
        <v>0</v>
      </c>
      <c r="Q178" s="118">
        <v>0</v>
      </c>
      <c r="R178" s="118">
        <v>0</v>
      </c>
      <c r="S178" s="118">
        <v>0</v>
      </c>
      <c r="T178" s="119">
        <f t="shared" si="57"/>
        <v>0</v>
      </c>
      <c r="U178" s="169"/>
      <c r="V178" s="119">
        <f t="shared" si="58"/>
        <v>0</v>
      </c>
      <c r="W178" s="118">
        <v>0</v>
      </c>
      <c r="X178" s="119">
        <f t="shared" si="59"/>
        <v>0</v>
      </c>
      <c r="Y178" s="169"/>
      <c r="Z178" s="119">
        <f t="shared" si="60"/>
        <v>0</v>
      </c>
      <c r="AA178" s="118">
        <f t="shared" si="61"/>
        <v>2038965</v>
      </c>
      <c r="AB178" s="118">
        <v>163708</v>
      </c>
      <c r="AC178" s="123">
        <f t="shared" si="62"/>
        <v>8.0289754851113191</v>
      </c>
      <c r="AD178" s="118">
        <v>73339</v>
      </c>
      <c r="AE178" s="123">
        <f t="shared" si="63"/>
        <v>3.5968739041621607</v>
      </c>
      <c r="AF178" s="118">
        <v>0</v>
      </c>
      <c r="AG178" s="123">
        <f t="shared" si="64"/>
        <v>0</v>
      </c>
      <c r="AH178" s="118">
        <v>0</v>
      </c>
      <c r="AI178" s="117"/>
      <c r="AJ178" s="118">
        <v>4880</v>
      </c>
      <c r="AK178" s="118">
        <v>4880</v>
      </c>
      <c r="AL178" s="118">
        <v>4880</v>
      </c>
      <c r="AM178" s="118">
        <v>0</v>
      </c>
      <c r="AN178" s="118">
        <v>0</v>
      </c>
      <c r="AO178" s="118">
        <v>0</v>
      </c>
    </row>
    <row r="179" spans="1:41" x14ac:dyDescent="0.25">
      <c r="A179" s="114">
        <v>22</v>
      </c>
      <c r="B179" s="114" t="s">
        <v>188</v>
      </c>
      <c r="C179" s="115">
        <v>2859750</v>
      </c>
      <c r="D179" s="116">
        <f t="shared" si="51"/>
        <v>318.28046744574289</v>
      </c>
      <c r="F179" s="116">
        <f t="shared" si="52"/>
        <v>77.108585464770727</v>
      </c>
      <c r="G179" s="115">
        <v>0</v>
      </c>
      <c r="H179" s="115">
        <v>981955</v>
      </c>
      <c r="I179" s="116">
        <f t="shared" si="53"/>
        <v>109.28825820812465</v>
      </c>
      <c r="K179" s="116">
        <f t="shared" si="54"/>
        <v>187.49980403438036</v>
      </c>
      <c r="L179" s="115">
        <v>0</v>
      </c>
      <c r="M179" s="243">
        <f t="shared" si="55"/>
        <v>0</v>
      </c>
      <c r="O179" s="243">
        <f t="shared" si="56"/>
        <v>0</v>
      </c>
      <c r="P179" s="115">
        <v>0</v>
      </c>
      <c r="Q179" s="115">
        <v>0</v>
      </c>
      <c r="R179" s="115">
        <v>0</v>
      </c>
      <c r="S179" s="115">
        <v>60740</v>
      </c>
      <c r="T179" s="116">
        <f t="shared" si="57"/>
        <v>6.7601558152476349</v>
      </c>
      <c r="V179" s="116">
        <f t="shared" si="58"/>
        <v>22.355726586742183</v>
      </c>
      <c r="W179" s="115">
        <v>414572</v>
      </c>
      <c r="X179" s="116">
        <f t="shared" si="59"/>
        <v>46.140456316082357</v>
      </c>
      <c r="Z179" s="116">
        <f t="shared" si="60"/>
        <v>137.72884227072339</v>
      </c>
      <c r="AA179" s="115">
        <f t="shared" si="61"/>
        <v>4317017</v>
      </c>
      <c r="AB179" s="115">
        <v>336835</v>
      </c>
      <c r="AC179" s="243">
        <f t="shared" si="62"/>
        <v>7.802494175955295</v>
      </c>
      <c r="AD179" s="115">
        <v>204976</v>
      </c>
      <c r="AE179" s="243">
        <f t="shared" si="63"/>
        <v>4.7480934172832772</v>
      </c>
      <c r="AF179" s="115">
        <v>914851</v>
      </c>
      <c r="AG179" s="243">
        <f t="shared" si="64"/>
        <v>21.191739573877054</v>
      </c>
      <c r="AH179" s="115">
        <v>8460</v>
      </c>
      <c r="AI179" s="114"/>
      <c r="AJ179" s="115">
        <v>8985</v>
      </c>
      <c r="AK179" s="115">
        <v>8985</v>
      </c>
      <c r="AL179" s="115">
        <v>8985</v>
      </c>
      <c r="AM179" s="115">
        <v>0</v>
      </c>
      <c r="AN179" s="115">
        <v>8985</v>
      </c>
      <c r="AO179" s="115">
        <v>8985</v>
      </c>
    </row>
    <row r="180" spans="1:41" x14ac:dyDescent="0.25">
      <c r="A180" s="117">
        <v>23</v>
      </c>
      <c r="B180" s="134" t="s">
        <v>272</v>
      </c>
      <c r="C180" s="118">
        <v>3408629</v>
      </c>
      <c r="D180" s="119">
        <f t="shared" si="51"/>
        <v>381.74812409004369</v>
      </c>
      <c r="E180" s="169"/>
      <c r="F180" s="119">
        <f t="shared" si="52"/>
        <v>92.484650687623443</v>
      </c>
      <c r="G180" s="118">
        <v>0</v>
      </c>
      <c r="H180" s="118">
        <v>130202</v>
      </c>
      <c r="I180" s="119">
        <f t="shared" si="53"/>
        <v>14.581924067644753</v>
      </c>
      <c r="J180" s="169"/>
      <c r="K180" s="119">
        <f t="shared" si="54"/>
        <v>25.017398483200896</v>
      </c>
      <c r="L180" s="118">
        <v>0</v>
      </c>
      <c r="M180" s="123">
        <f t="shared" si="55"/>
        <v>0</v>
      </c>
      <c r="N180" s="169"/>
      <c r="O180" s="123">
        <f t="shared" si="56"/>
        <v>0</v>
      </c>
      <c r="P180" s="118">
        <v>0</v>
      </c>
      <c r="Q180" s="118">
        <v>0</v>
      </c>
      <c r="R180" s="118">
        <v>0</v>
      </c>
      <c r="S180" s="118">
        <v>0</v>
      </c>
      <c r="T180" s="119">
        <f t="shared" si="57"/>
        <v>0</v>
      </c>
      <c r="U180" s="169"/>
      <c r="V180" s="119">
        <f t="shared" si="58"/>
        <v>0</v>
      </c>
      <c r="W180" s="118">
        <v>0</v>
      </c>
      <c r="X180" s="119">
        <f t="shared" si="59"/>
        <v>0</v>
      </c>
      <c r="Y180" s="169"/>
      <c r="Z180" s="119">
        <f t="shared" si="60"/>
        <v>0</v>
      </c>
      <c r="AA180" s="118">
        <f t="shared" si="61"/>
        <v>3538831</v>
      </c>
      <c r="AB180" s="118">
        <v>177359</v>
      </c>
      <c r="AC180" s="123">
        <f t="shared" si="62"/>
        <v>5.0117962683157238</v>
      </c>
      <c r="AD180" s="118">
        <v>98208</v>
      </c>
      <c r="AE180" s="123">
        <f t="shared" si="63"/>
        <v>2.7751537160152604</v>
      </c>
      <c r="AF180" s="118">
        <v>0</v>
      </c>
      <c r="AG180" s="123">
        <f t="shared" si="64"/>
        <v>0</v>
      </c>
      <c r="AH180" s="118">
        <v>0</v>
      </c>
      <c r="AI180" s="117"/>
      <c r="AJ180" s="118">
        <v>8929</v>
      </c>
      <c r="AK180" s="118">
        <v>8929</v>
      </c>
      <c r="AL180" s="118">
        <v>8929</v>
      </c>
      <c r="AM180" s="118">
        <v>0</v>
      </c>
      <c r="AN180" s="118">
        <v>0</v>
      </c>
      <c r="AO180" s="118">
        <v>0</v>
      </c>
    </row>
    <row r="181" spans="1:41" x14ac:dyDescent="0.25">
      <c r="A181" s="114">
        <v>24</v>
      </c>
      <c r="B181" s="114" t="s">
        <v>273</v>
      </c>
      <c r="C181" s="115">
        <v>2381548</v>
      </c>
      <c r="D181" s="116">
        <f t="shared" si="51"/>
        <v>452.67971868466071</v>
      </c>
      <c r="F181" s="116">
        <f t="shared" si="52"/>
        <v>109.6689754683575</v>
      </c>
      <c r="G181" s="115">
        <v>0</v>
      </c>
      <c r="H181" s="115">
        <v>893352</v>
      </c>
      <c r="I181" s="116">
        <f t="shared" si="53"/>
        <v>169.80650066527275</v>
      </c>
      <c r="K181" s="116">
        <f t="shared" si="54"/>
        <v>291.32759658288325</v>
      </c>
      <c r="L181" s="115">
        <v>0</v>
      </c>
      <c r="M181" s="243">
        <f t="shared" si="55"/>
        <v>0</v>
      </c>
      <c r="O181" s="243">
        <f t="shared" si="56"/>
        <v>0</v>
      </c>
      <c r="P181" s="115">
        <v>0</v>
      </c>
      <c r="Q181" s="115">
        <v>0</v>
      </c>
      <c r="R181" s="115">
        <v>0</v>
      </c>
      <c r="S181" s="115">
        <v>0</v>
      </c>
      <c r="T181" s="116">
        <f t="shared" si="57"/>
        <v>0</v>
      </c>
      <c r="V181" s="116">
        <f t="shared" si="58"/>
        <v>0</v>
      </c>
      <c r="W181" s="115">
        <v>0</v>
      </c>
      <c r="X181" s="116">
        <f t="shared" si="59"/>
        <v>0</v>
      </c>
      <c r="Z181" s="116">
        <f t="shared" si="60"/>
        <v>0</v>
      </c>
      <c r="AA181" s="115">
        <f t="shared" si="61"/>
        <v>3274900</v>
      </c>
      <c r="AB181" s="115">
        <v>340193</v>
      </c>
      <c r="AC181" s="243">
        <f t="shared" si="62"/>
        <v>10.387889706555924</v>
      </c>
      <c r="AD181" s="115">
        <v>298523</v>
      </c>
      <c r="AE181" s="243">
        <f t="shared" si="63"/>
        <v>9.1154844422730452</v>
      </c>
      <c r="AF181" s="115">
        <v>0</v>
      </c>
      <c r="AG181" s="243">
        <f t="shared" si="64"/>
        <v>0</v>
      </c>
      <c r="AH181" s="115">
        <v>706546</v>
      </c>
      <c r="AI181" s="114"/>
      <c r="AJ181" s="115">
        <v>5261</v>
      </c>
      <c r="AK181" s="115">
        <v>5261</v>
      </c>
      <c r="AL181" s="115">
        <v>5261</v>
      </c>
      <c r="AM181" s="115">
        <v>0</v>
      </c>
      <c r="AN181" s="115">
        <v>0</v>
      </c>
      <c r="AO181" s="115">
        <v>0</v>
      </c>
    </row>
    <row r="182" spans="1:41" x14ac:dyDescent="0.25">
      <c r="A182" s="117">
        <v>25</v>
      </c>
      <c r="B182" s="117" t="s">
        <v>274</v>
      </c>
      <c r="C182" s="118">
        <v>3084378</v>
      </c>
      <c r="D182" s="119">
        <f t="shared" si="51"/>
        <v>629.07974709361611</v>
      </c>
      <c r="E182" s="169"/>
      <c r="F182" s="119">
        <f t="shared" si="52"/>
        <v>152.40473231739708</v>
      </c>
      <c r="G182" s="118">
        <v>0</v>
      </c>
      <c r="H182" s="118">
        <v>206326</v>
      </c>
      <c r="I182" s="119">
        <f t="shared" si="53"/>
        <v>42.081582704466655</v>
      </c>
      <c r="J182" s="169"/>
      <c r="K182" s="119">
        <f t="shared" si="54"/>
        <v>72.197037814602965</v>
      </c>
      <c r="L182" s="118">
        <v>0</v>
      </c>
      <c r="M182" s="123">
        <f t="shared" si="55"/>
        <v>0</v>
      </c>
      <c r="N182" s="169"/>
      <c r="O182" s="123">
        <f t="shared" si="56"/>
        <v>0</v>
      </c>
      <c r="P182" s="118">
        <v>0</v>
      </c>
      <c r="Q182" s="118">
        <v>0</v>
      </c>
      <c r="R182" s="118">
        <v>0</v>
      </c>
      <c r="S182" s="118">
        <v>0</v>
      </c>
      <c r="T182" s="119">
        <f t="shared" si="57"/>
        <v>0</v>
      </c>
      <c r="U182" s="169"/>
      <c r="V182" s="119">
        <f t="shared" si="58"/>
        <v>0</v>
      </c>
      <c r="W182" s="118">
        <v>0</v>
      </c>
      <c r="X182" s="119">
        <f t="shared" si="59"/>
        <v>0</v>
      </c>
      <c r="Y182" s="169"/>
      <c r="Z182" s="119">
        <f t="shared" si="60"/>
        <v>0</v>
      </c>
      <c r="AA182" s="118">
        <f t="shared" si="61"/>
        <v>3290704</v>
      </c>
      <c r="AB182" s="118">
        <v>412863</v>
      </c>
      <c r="AC182" s="123">
        <f t="shared" si="62"/>
        <v>12.546342667101021</v>
      </c>
      <c r="AD182" s="118">
        <v>284620</v>
      </c>
      <c r="AE182" s="123">
        <f t="shared" si="63"/>
        <v>8.6492130559296729</v>
      </c>
      <c r="AF182" s="118">
        <v>0</v>
      </c>
      <c r="AG182" s="123">
        <f t="shared" si="64"/>
        <v>0</v>
      </c>
      <c r="AH182" s="118">
        <v>37504</v>
      </c>
      <c r="AI182" s="117"/>
      <c r="AJ182" s="118">
        <v>4903</v>
      </c>
      <c r="AK182" s="118">
        <v>4903</v>
      </c>
      <c r="AL182" s="118">
        <v>4903</v>
      </c>
      <c r="AM182" s="118">
        <v>0</v>
      </c>
      <c r="AN182" s="118">
        <v>0</v>
      </c>
      <c r="AO182" s="118">
        <v>0</v>
      </c>
    </row>
    <row r="183" spans="1:41" x14ac:dyDescent="0.25">
      <c r="A183" s="114">
        <v>26</v>
      </c>
      <c r="B183" s="114" t="s">
        <v>275</v>
      </c>
      <c r="C183" s="115">
        <v>2570366</v>
      </c>
      <c r="D183" s="116">
        <f t="shared" si="51"/>
        <v>301.22653228641747</v>
      </c>
      <c r="F183" s="116">
        <f t="shared" si="52"/>
        <v>72.976994144396429</v>
      </c>
      <c r="G183" s="115">
        <v>0</v>
      </c>
      <c r="H183" s="115">
        <v>496231</v>
      </c>
      <c r="I183" s="116">
        <f t="shared" si="53"/>
        <v>58.154341966483067</v>
      </c>
      <c r="K183" s="116">
        <f t="shared" si="54"/>
        <v>99.772179566617908</v>
      </c>
      <c r="L183" s="115">
        <v>0</v>
      </c>
      <c r="M183" s="243">
        <f t="shared" si="55"/>
        <v>0</v>
      </c>
      <c r="O183" s="243">
        <f t="shared" si="56"/>
        <v>0</v>
      </c>
      <c r="P183" s="115">
        <v>0</v>
      </c>
      <c r="Q183" s="115">
        <v>0</v>
      </c>
      <c r="R183" s="115">
        <v>0</v>
      </c>
      <c r="S183" s="115">
        <v>0</v>
      </c>
      <c r="T183" s="116">
        <f t="shared" si="57"/>
        <v>0</v>
      </c>
      <c r="V183" s="116">
        <f t="shared" si="58"/>
        <v>0</v>
      </c>
      <c r="W183" s="115">
        <v>544958</v>
      </c>
      <c r="X183" s="116">
        <f t="shared" si="59"/>
        <v>63.864760342200867</v>
      </c>
      <c r="Z183" s="116">
        <f t="shared" si="60"/>
        <v>190.63572851494885</v>
      </c>
      <c r="AA183" s="115">
        <f t="shared" si="61"/>
        <v>3611555</v>
      </c>
      <c r="AB183" s="115">
        <v>368083</v>
      </c>
      <c r="AC183" s="243">
        <f t="shared" si="62"/>
        <v>10.191814883062836</v>
      </c>
      <c r="AD183" s="115">
        <v>120158</v>
      </c>
      <c r="AE183" s="243">
        <f t="shared" si="63"/>
        <v>3.3270433372882318</v>
      </c>
      <c r="AF183" s="115">
        <v>0</v>
      </c>
      <c r="AG183" s="243">
        <f t="shared" si="64"/>
        <v>0</v>
      </c>
      <c r="AH183" s="115">
        <v>0</v>
      </c>
      <c r="AI183" s="114"/>
      <c r="AJ183" s="115">
        <v>8533</v>
      </c>
      <c r="AK183" s="115">
        <v>8533</v>
      </c>
      <c r="AL183" s="115">
        <v>8533</v>
      </c>
      <c r="AM183" s="115">
        <v>0</v>
      </c>
      <c r="AN183" s="115">
        <v>0</v>
      </c>
      <c r="AO183" s="115">
        <v>8533</v>
      </c>
    </row>
    <row r="184" spans="1:41" x14ac:dyDescent="0.25">
      <c r="A184" s="117">
        <v>27</v>
      </c>
      <c r="B184" s="117" t="s">
        <v>276</v>
      </c>
      <c r="C184" s="118">
        <v>3624681</v>
      </c>
      <c r="D184" s="119">
        <f t="shared" si="51"/>
        <v>455.01895556113482</v>
      </c>
      <c r="E184" s="169"/>
      <c r="F184" s="119">
        <f t="shared" si="52"/>
        <v>110.23569339503231</v>
      </c>
      <c r="G184" s="118">
        <v>0</v>
      </c>
      <c r="H184" s="118">
        <v>1146888</v>
      </c>
      <c r="I184" s="119">
        <f t="shared" si="53"/>
        <v>143.97288476023098</v>
      </c>
      <c r="J184" s="169"/>
      <c r="K184" s="119">
        <f t="shared" si="54"/>
        <v>247.00629437610431</v>
      </c>
      <c r="L184" s="118">
        <v>0</v>
      </c>
      <c r="M184" s="123">
        <f t="shared" si="55"/>
        <v>0</v>
      </c>
      <c r="N184" s="169"/>
      <c r="O184" s="123">
        <f t="shared" si="56"/>
        <v>0</v>
      </c>
      <c r="P184" s="118">
        <v>0</v>
      </c>
      <c r="Q184" s="118">
        <v>0</v>
      </c>
      <c r="R184" s="118">
        <v>0</v>
      </c>
      <c r="S184" s="118">
        <v>0</v>
      </c>
      <c r="T184" s="119">
        <f t="shared" si="57"/>
        <v>0</v>
      </c>
      <c r="U184" s="169"/>
      <c r="V184" s="119">
        <f t="shared" si="58"/>
        <v>0</v>
      </c>
      <c r="W184" s="118">
        <v>139255</v>
      </c>
      <c r="X184" s="119">
        <f t="shared" si="59"/>
        <v>17.481169972382627</v>
      </c>
      <c r="Y184" s="169"/>
      <c r="Z184" s="119">
        <f t="shared" si="60"/>
        <v>52.181133306104677</v>
      </c>
      <c r="AA184" s="118">
        <f t="shared" si="61"/>
        <v>4910824</v>
      </c>
      <c r="AB184" s="118">
        <v>613061</v>
      </c>
      <c r="AC184" s="123">
        <f t="shared" si="62"/>
        <v>12.483872360320794</v>
      </c>
      <c r="AD184" s="118">
        <v>172315</v>
      </c>
      <c r="AE184" s="123">
        <f t="shared" si="63"/>
        <v>3.508881605205155</v>
      </c>
      <c r="AF184" s="118">
        <v>0</v>
      </c>
      <c r="AG184" s="123">
        <f t="shared" si="64"/>
        <v>0</v>
      </c>
      <c r="AH184" s="118">
        <v>0</v>
      </c>
      <c r="AI184" s="117"/>
      <c r="AJ184" s="118">
        <v>7966</v>
      </c>
      <c r="AK184" s="118">
        <v>7966</v>
      </c>
      <c r="AL184" s="118">
        <v>7966</v>
      </c>
      <c r="AM184" s="118">
        <v>0</v>
      </c>
      <c r="AN184" s="118">
        <v>0</v>
      </c>
      <c r="AO184" s="118">
        <v>7966</v>
      </c>
    </row>
    <row r="185" spans="1:41" x14ac:dyDescent="0.25">
      <c r="A185" s="114">
        <v>28</v>
      </c>
      <c r="B185" s="114" t="s">
        <v>277</v>
      </c>
      <c r="C185" s="115">
        <v>0</v>
      </c>
      <c r="D185" s="116">
        <f t="shared" si="51"/>
        <v>0</v>
      </c>
      <c r="F185" s="116">
        <f t="shared" si="52"/>
        <v>0</v>
      </c>
      <c r="G185" s="115">
        <v>0</v>
      </c>
      <c r="H185" s="115">
        <v>0</v>
      </c>
      <c r="I185" s="116">
        <f t="shared" si="53"/>
        <v>0</v>
      </c>
      <c r="K185" s="116">
        <f t="shared" si="54"/>
        <v>0</v>
      </c>
      <c r="L185" s="115">
        <v>0</v>
      </c>
      <c r="M185" s="243">
        <f t="shared" si="55"/>
        <v>0</v>
      </c>
      <c r="O185" s="243">
        <f t="shared" si="56"/>
        <v>0</v>
      </c>
      <c r="P185" s="115">
        <v>0</v>
      </c>
      <c r="Q185" s="115">
        <v>0</v>
      </c>
      <c r="R185" s="115">
        <v>0</v>
      </c>
      <c r="S185" s="115">
        <v>0</v>
      </c>
      <c r="T185" s="116">
        <f t="shared" si="57"/>
        <v>0</v>
      </c>
      <c r="V185" s="116">
        <f t="shared" si="58"/>
        <v>0</v>
      </c>
      <c r="W185" s="115">
        <v>0</v>
      </c>
      <c r="X185" s="116">
        <f t="shared" si="59"/>
        <v>0</v>
      </c>
      <c r="Z185" s="116">
        <f t="shared" si="60"/>
        <v>0</v>
      </c>
      <c r="AA185" s="115">
        <f t="shared" si="61"/>
        <v>0</v>
      </c>
      <c r="AB185" s="115">
        <v>0</v>
      </c>
      <c r="AC185" s="243">
        <f t="shared" si="62"/>
        <v>0</v>
      </c>
      <c r="AD185" s="115">
        <v>0</v>
      </c>
      <c r="AE185" s="243">
        <f t="shared" si="63"/>
        <v>0</v>
      </c>
      <c r="AF185" s="115">
        <v>0</v>
      </c>
      <c r="AG185" s="243">
        <f t="shared" si="64"/>
        <v>0</v>
      </c>
      <c r="AH185" s="115">
        <v>0</v>
      </c>
      <c r="AI185" s="114"/>
      <c r="AJ185" s="115">
        <v>0</v>
      </c>
      <c r="AK185" s="115">
        <v>0</v>
      </c>
      <c r="AL185" s="115">
        <v>0</v>
      </c>
      <c r="AM185" s="115">
        <v>0</v>
      </c>
      <c r="AN185" s="115">
        <v>0</v>
      </c>
      <c r="AO185" s="115">
        <v>0</v>
      </c>
    </row>
    <row r="186" spans="1:41" x14ac:dyDescent="0.25">
      <c r="A186" s="117">
        <v>29</v>
      </c>
      <c r="B186" s="117" t="s">
        <v>278</v>
      </c>
      <c r="C186" s="118">
        <v>2476149</v>
      </c>
      <c r="D186" s="119">
        <f t="shared" si="51"/>
        <v>349.59042778483695</v>
      </c>
      <c r="E186" s="169"/>
      <c r="F186" s="119">
        <f t="shared" si="52"/>
        <v>84.693929209174939</v>
      </c>
      <c r="G186" s="118">
        <v>0</v>
      </c>
      <c r="H186" s="118">
        <v>101891</v>
      </c>
      <c r="I186" s="119">
        <f t="shared" si="53"/>
        <v>14.385288719469152</v>
      </c>
      <c r="J186" s="169"/>
      <c r="K186" s="119">
        <f t="shared" si="54"/>
        <v>24.680042120736552</v>
      </c>
      <c r="L186" s="118">
        <v>0</v>
      </c>
      <c r="M186" s="123">
        <f t="shared" si="55"/>
        <v>0</v>
      </c>
      <c r="N186" s="169"/>
      <c r="O186" s="123">
        <f t="shared" si="56"/>
        <v>0</v>
      </c>
      <c r="P186" s="118">
        <v>0</v>
      </c>
      <c r="Q186" s="118">
        <v>0</v>
      </c>
      <c r="R186" s="118">
        <v>0</v>
      </c>
      <c r="S186" s="118">
        <v>0</v>
      </c>
      <c r="T186" s="119">
        <f t="shared" si="57"/>
        <v>0</v>
      </c>
      <c r="U186" s="169"/>
      <c r="V186" s="119">
        <f t="shared" si="58"/>
        <v>0</v>
      </c>
      <c r="W186" s="118">
        <v>0</v>
      </c>
      <c r="X186" s="119">
        <f t="shared" si="59"/>
        <v>0</v>
      </c>
      <c r="Y186" s="169"/>
      <c r="Z186" s="119">
        <f t="shared" si="60"/>
        <v>0</v>
      </c>
      <c r="AA186" s="118">
        <f t="shared" si="61"/>
        <v>2578040</v>
      </c>
      <c r="AB186" s="118">
        <v>183347</v>
      </c>
      <c r="AC186" s="123">
        <f t="shared" si="62"/>
        <v>7.1118756885075491</v>
      </c>
      <c r="AD186" s="118">
        <v>162927</v>
      </c>
      <c r="AE186" s="123">
        <f t="shared" si="63"/>
        <v>6.3198010891995464</v>
      </c>
      <c r="AF186" s="118">
        <v>2366234</v>
      </c>
      <c r="AG186" s="123">
        <f t="shared" si="64"/>
        <v>91.784223673798706</v>
      </c>
      <c r="AH186" s="118">
        <v>0</v>
      </c>
      <c r="AI186" s="117"/>
      <c r="AJ186" s="118">
        <v>7083</v>
      </c>
      <c r="AK186" s="118">
        <v>7083</v>
      </c>
      <c r="AL186" s="118">
        <v>7083</v>
      </c>
      <c r="AM186" s="118">
        <v>0</v>
      </c>
      <c r="AN186" s="118">
        <v>0</v>
      </c>
      <c r="AO186" s="118">
        <v>0</v>
      </c>
    </row>
    <row r="187" spans="1:41" x14ac:dyDescent="0.25">
      <c r="A187" s="114">
        <v>30</v>
      </c>
      <c r="B187" s="114" t="s">
        <v>216</v>
      </c>
      <c r="C187" s="115">
        <v>2017776</v>
      </c>
      <c r="D187" s="116">
        <f t="shared" si="51"/>
        <v>449.79402585822561</v>
      </c>
      <c r="F187" s="116">
        <f t="shared" si="52"/>
        <v>108.96986975911325</v>
      </c>
      <c r="G187" s="115">
        <v>0</v>
      </c>
      <c r="H187" s="115">
        <v>2069075</v>
      </c>
      <c r="I187" s="116">
        <f t="shared" si="53"/>
        <v>461.22938029424876</v>
      </c>
      <c r="K187" s="116">
        <f t="shared" si="54"/>
        <v>791.30567032535305</v>
      </c>
      <c r="L187" s="115">
        <v>0</v>
      </c>
      <c r="M187" s="243">
        <f t="shared" si="55"/>
        <v>0</v>
      </c>
      <c r="O187" s="243">
        <f t="shared" si="56"/>
        <v>0</v>
      </c>
      <c r="P187" s="115">
        <v>0</v>
      </c>
      <c r="Q187" s="115">
        <v>0</v>
      </c>
      <c r="R187" s="115">
        <v>0</v>
      </c>
      <c r="S187" s="115">
        <v>0</v>
      </c>
      <c r="T187" s="116">
        <f t="shared" si="57"/>
        <v>0</v>
      </c>
      <c r="V187" s="116">
        <f t="shared" si="58"/>
        <v>0</v>
      </c>
      <c r="W187" s="115">
        <v>0</v>
      </c>
      <c r="X187" s="116">
        <f t="shared" si="59"/>
        <v>0</v>
      </c>
      <c r="Z187" s="116">
        <f t="shared" si="60"/>
        <v>0</v>
      </c>
      <c r="AA187" s="115">
        <f t="shared" si="61"/>
        <v>4086851</v>
      </c>
      <c r="AB187" s="115">
        <v>182537</v>
      </c>
      <c r="AC187" s="243">
        <f t="shared" si="62"/>
        <v>4.4664461709027314</v>
      </c>
      <c r="AD187" s="115">
        <v>132062</v>
      </c>
      <c r="AE187" s="243">
        <f t="shared" si="63"/>
        <v>3.2313876869991098</v>
      </c>
      <c r="AF187" s="115">
        <v>1121597</v>
      </c>
      <c r="AG187" s="243">
        <f t="shared" si="64"/>
        <v>27.444039432805354</v>
      </c>
      <c r="AH187" s="115">
        <v>1318876</v>
      </c>
      <c r="AI187" s="114"/>
      <c r="AJ187" s="115">
        <v>4486</v>
      </c>
      <c r="AK187" s="115">
        <v>4486</v>
      </c>
      <c r="AL187" s="115">
        <v>4486</v>
      </c>
      <c r="AM187" s="115">
        <v>0</v>
      </c>
      <c r="AN187" s="115">
        <v>0</v>
      </c>
      <c r="AO187" s="115">
        <v>0</v>
      </c>
    </row>
    <row r="188" spans="1:41" x14ac:dyDescent="0.25">
      <c r="A188" s="117">
        <v>31</v>
      </c>
      <c r="B188" s="117" t="s">
        <v>279</v>
      </c>
      <c r="C188" s="118">
        <v>8103538</v>
      </c>
      <c r="D188" s="119">
        <f t="shared" si="51"/>
        <v>491.92848904267589</v>
      </c>
      <c r="E188" s="169"/>
      <c r="F188" s="119">
        <f t="shared" si="52"/>
        <v>119.17762420142523</v>
      </c>
      <c r="G188" s="118">
        <v>0</v>
      </c>
      <c r="H188" s="118">
        <v>84169</v>
      </c>
      <c r="I188" s="119">
        <f t="shared" si="53"/>
        <v>5.1095125356644209</v>
      </c>
      <c r="J188" s="169"/>
      <c r="K188" s="119">
        <f t="shared" si="54"/>
        <v>8.7661073097518472</v>
      </c>
      <c r="L188" s="118">
        <v>0</v>
      </c>
      <c r="M188" s="123">
        <f t="shared" si="55"/>
        <v>0</v>
      </c>
      <c r="N188" s="169"/>
      <c r="O188" s="123">
        <f t="shared" si="56"/>
        <v>0</v>
      </c>
      <c r="P188" s="118">
        <v>0</v>
      </c>
      <c r="Q188" s="118">
        <v>0</v>
      </c>
      <c r="R188" s="118">
        <v>0</v>
      </c>
      <c r="S188" s="118">
        <v>0</v>
      </c>
      <c r="T188" s="119">
        <f t="shared" si="57"/>
        <v>0</v>
      </c>
      <c r="U188" s="169"/>
      <c r="V188" s="119">
        <f t="shared" si="58"/>
        <v>0</v>
      </c>
      <c r="W188" s="118">
        <v>130783</v>
      </c>
      <c r="X188" s="119">
        <f t="shared" si="59"/>
        <v>7.9392338978935229</v>
      </c>
      <c r="Y188" s="169"/>
      <c r="Z188" s="119">
        <f t="shared" si="60"/>
        <v>23.698540945990363</v>
      </c>
      <c r="AA188" s="118">
        <f t="shared" si="61"/>
        <v>8318490</v>
      </c>
      <c r="AB188" s="118">
        <v>564846</v>
      </c>
      <c r="AC188" s="123">
        <f t="shared" si="62"/>
        <v>6.7902467875780346</v>
      </c>
      <c r="AD188" s="118">
        <v>395960</v>
      </c>
      <c r="AE188" s="123">
        <f t="shared" si="63"/>
        <v>4.7599985093448449</v>
      </c>
      <c r="AF188" s="118">
        <v>0</v>
      </c>
      <c r="AG188" s="123">
        <f t="shared" si="64"/>
        <v>0</v>
      </c>
      <c r="AH188" s="118">
        <v>9850</v>
      </c>
      <c r="AI188" s="117"/>
      <c r="AJ188" s="118">
        <v>16473</v>
      </c>
      <c r="AK188" s="118">
        <v>16473</v>
      </c>
      <c r="AL188" s="118">
        <v>16473</v>
      </c>
      <c r="AM188" s="118">
        <v>0</v>
      </c>
      <c r="AN188" s="118">
        <v>0</v>
      </c>
      <c r="AO188" s="118">
        <v>16473</v>
      </c>
    </row>
    <row r="189" spans="1:41" x14ac:dyDescent="0.25">
      <c r="A189" s="114">
        <v>32</v>
      </c>
      <c r="B189" s="114" t="s">
        <v>280</v>
      </c>
      <c r="C189" s="115">
        <v>0</v>
      </c>
      <c r="D189" s="116">
        <f t="shared" si="51"/>
        <v>0</v>
      </c>
      <c r="F189" s="116">
        <f t="shared" si="52"/>
        <v>0</v>
      </c>
      <c r="G189" s="115">
        <v>0</v>
      </c>
      <c r="H189" s="115">
        <v>0</v>
      </c>
      <c r="I189" s="116">
        <f t="shared" si="53"/>
        <v>0</v>
      </c>
      <c r="K189" s="116">
        <f t="shared" si="54"/>
        <v>0</v>
      </c>
      <c r="L189" s="115">
        <v>0</v>
      </c>
      <c r="M189" s="243">
        <f t="shared" si="55"/>
        <v>0</v>
      </c>
      <c r="O189" s="243">
        <f t="shared" si="56"/>
        <v>0</v>
      </c>
      <c r="P189" s="115">
        <v>0</v>
      </c>
      <c r="Q189" s="115">
        <v>0</v>
      </c>
      <c r="R189" s="115">
        <v>0</v>
      </c>
      <c r="S189" s="115">
        <v>0</v>
      </c>
      <c r="T189" s="116">
        <f t="shared" si="57"/>
        <v>0</v>
      </c>
      <c r="V189" s="116">
        <f t="shared" si="58"/>
        <v>0</v>
      </c>
      <c r="W189" s="115">
        <v>0</v>
      </c>
      <c r="X189" s="116">
        <f t="shared" si="59"/>
        <v>0</v>
      </c>
      <c r="Z189" s="116">
        <f t="shared" si="60"/>
        <v>0</v>
      </c>
      <c r="AA189" s="115">
        <f t="shared" si="61"/>
        <v>0</v>
      </c>
      <c r="AB189" s="115">
        <v>0</v>
      </c>
      <c r="AC189" s="243">
        <f t="shared" si="62"/>
        <v>0</v>
      </c>
      <c r="AD189" s="115">
        <v>0</v>
      </c>
      <c r="AE189" s="243">
        <f t="shared" si="63"/>
        <v>0</v>
      </c>
      <c r="AF189" s="115">
        <v>0</v>
      </c>
      <c r="AG189" s="243">
        <f t="shared" si="64"/>
        <v>0</v>
      </c>
      <c r="AH189" s="115">
        <v>0</v>
      </c>
      <c r="AI189" s="114"/>
      <c r="AJ189" s="115">
        <v>0</v>
      </c>
      <c r="AK189" s="115">
        <v>0</v>
      </c>
      <c r="AL189" s="115">
        <v>0</v>
      </c>
      <c r="AM189" s="115">
        <v>0</v>
      </c>
      <c r="AN189" s="115">
        <v>0</v>
      </c>
      <c r="AO189" s="115">
        <v>0</v>
      </c>
    </row>
    <row r="190" spans="1:41" x14ac:dyDescent="0.25">
      <c r="A190" s="117">
        <v>33</v>
      </c>
      <c r="B190" s="117" t="s">
        <v>281</v>
      </c>
      <c r="C190" s="118">
        <v>3684037</v>
      </c>
      <c r="D190" s="119">
        <f t="shared" si="51"/>
        <v>366.31570050710945</v>
      </c>
      <c r="E190" s="169"/>
      <c r="F190" s="119">
        <f t="shared" si="52"/>
        <v>88.745896744213198</v>
      </c>
      <c r="G190" s="118">
        <v>0</v>
      </c>
      <c r="H190" s="118">
        <v>45281</v>
      </c>
      <c r="I190" s="119">
        <f t="shared" si="53"/>
        <v>4.502436114149349</v>
      </c>
      <c r="J190" s="169"/>
      <c r="K190" s="119">
        <f t="shared" si="54"/>
        <v>7.7245799587421784</v>
      </c>
      <c r="L190" s="118">
        <v>0</v>
      </c>
      <c r="M190" s="123">
        <f t="shared" si="55"/>
        <v>0</v>
      </c>
      <c r="N190" s="169"/>
      <c r="O190" s="123">
        <f t="shared" si="56"/>
        <v>0</v>
      </c>
      <c r="P190" s="118">
        <v>0</v>
      </c>
      <c r="Q190" s="118">
        <v>0</v>
      </c>
      <c r="R190" s="118">
        <v>0</v>
      </c>
      <c r="S190" s="118">
        <v>894887</v>
      </c>
      <c r="T190" s="119">
        <f t="shared" si="57"/>
        <v>88.981505419111073</v>
      </c>
      <c r="U190" s="169"/>
      <c r="V190" s="119">
        <f t="shared" si="58"/>
        <v>294.26040771716976</v>
      </c>
      <c r="W190" s="118">
        <v>47942</v>
      </c>
      <c r="X190" s="119">
        <f t="shared" si="59"/>
        <v>4.7670279407377949</v>
      </c>
      <c r="Y190" s="169"/>
      <c r="Z190" s="119">
        <f t="shared" si="60"/>
        <v>14.229535027835489</v>
      </c>
      <c r="AA190" s="118">
        <f t="shared" si="61"/>
        <v>4672147</v>
      </c>
      <c r="AB190" s="118">
        <v>310774</v>
      </c>
      <c r="AC190" s="123">
        <f t="shared" si="62"/>
        <v>6.6516314662188494</v>
      </c>
      <c r="AD190" s="118">
        <v>0</v>
      </c>
      <c r="AE190" s="123">
        <f t="shared" si="63"/>
        <v>0</v>
      </c>
      <c r="AF190" s="118">
        <v>4701</v>
      </c>
      <c r="AG190" s="123">
        <f t="shared" si="64"/>
        <v>0.10061755334324883</v>
      </c>
      <c r="AH190" s="118">
        <v>0</v>
      </c>
      <c r="AI190" s="117"/>
      <c r="AJ190" s="118">
        <v>10057</v>
      </c>
      <c r="AK190" s="118">
        <v>10057</v>
      </c>
      <c r="AL190" s="118">
        <v>10057</v>
      </c>
      <c r="AM190" s="118">
        <v>0</v>
      </c>
      <c r="AN190" s="118">
        <v>10057</v>
      </c>
      <c r="AO190" s="118">
        <v>10057</v>
      </c>
    </row>
    <row r="191" spans="1:41" x14ac:dyDescent="0.25">
      <c r="A191" s="114">
        <v>34</v>
      </c>
      <c r="B191" s="114" t="s">
        <v>282</v>
      </c>
      <c r="C191" s="115">
        <v>1455705</v>
      </c>
      <c r="D191" s="116">
        <f t="shared" si="51"/>
        <v>426.39279437609844</v>
      </c>
      <c r="F191" s="116">
        <f t="shared" si="52"/>
        <v>103.30054335588967</v>
      </c>
      <c r="G191" s="115">
        <v>0</v>
      </c>
      <c r="H191" s="115">
        <v>385200</v>
      </c>
      <c r="I191" s="116">
        <f t="shared" si="53"/>
        <v>112.82952548330404</v>
      </c>
      <c r="K191" s="116">
        <f t="shared" si="54"/>
        <v>193.57535991765766</v>
      </c>
      <c r="L191" s="115">
        <v>0</v>
      </c>
      <c r="M191" s="243">
        <f t="shared" si="55"/>
        <v>0</v>
      </c>
      <c r="O191" s="243">
        <f t="shared" si="56"/>
        <v>0</v>
      </c>
      <c r="P191" s="115">
        <v>0</v>
      </c>
      <c r="Q191" s="115">
        <v>0</v>
      </c>
      <c r="R191" s="115">
        <v>0</v>
      </c>
      <c r="S191" s="115">
        <v>107265</v>
      </c>
      <c r="T191" s="116">
        <f t="shared" si="57"/>
        <v>31.419156414762742</v>
      </c>
      <c r="V191" s="116">
        <f t="shared" si="58"/>
        <v>103.90264508552495</v>
      </c>
      <c r="W191" s="115">
        <v>0</v>
      </c>
      <c r="X191" s="116">
        <f t="shared" si="59"/>
        <v>0</v>
      </c>
      <c r="Z191" s="116">
        <f t="shared" si="60"/>
        <v>0</v>
      </c>
      <c r="AA191" s="115">
        <f t="shared" si="61"/>
        <v>1948170</v>
      </c>
      <c r="AB191" s="115">
        <v>155920</v>
      </c>
      <c r="AC191" s="243">
        <f t="shared" si="62"/>
        <v>8.0034083267887297</v>
      </c>
      <c r="AD191" s="115">
        <v>105350</v>
      </c>
      <c r="AE191" s="243">
        <f t="shared" si="63"/>
        <v>5.4076389637454643</v>
      </c>
      <c r="AF191" s="115">
        <v>0</v>
      </c>
      <c r="AG191" s="243">
        <f t="shared" si="64"/>
        <v>0</v>
      </c>
      <c r="AH191" s="115">
        <v>0</v>
      </c>
      <c r="AI191" s="114"/>
      <c r="AJ191" s="115">
        <v>3414</v>
      </c>
      <c r="AK191" s="115">
        <v>3414</v>
      </c>
      <c r="AL191" s="115">
        <v>3414</v>
      </c>
      <c r="AM191" s="115">
        <v>0</v>
      </c>
      <c r="AN191" s="115">
        <v>3414</v>
      </c>
      <c r="AO191" s="115">
        <v>0</v>
      </c>
    </row>
    <row r="192" spans="1:41" x14ac:dyDescent="0.25">
      <c r="A192" s="117">
        <v>35</v>
      </c>
      <c r="B192" s="117" t="s">
        <v>224</v>
      </c>
      <c r="C192" s="118">
        <v>1503459</v>
      </c>
      <c r="D192" s="119">
        <f t="shared" si="51"/>
        <v>506.04476607202963</v>
      </c>
      <c r="E192" s="169"/>
      <c r="F192" s="119">
        <f t="shared" si="52"/>
        <v>122.59752037820792</v>
      </c>
      <c r="G192" s="118">
        <v>0</v>
      </c>
      <c r="H192" s="118">
        <v>128715</v>
      </c>
      <c r="I192" s="119">
        <f t="shared" si="53"/>
        <v>43.323796701447321</v>
      </c>
      <c r="J192" s="169"/>
      <c r="K192" s="119">
        <f t="shared" si="54"/>
        <v>74.328235482325738</v>
      </c>
      <c r="L192" s="118">
        <v>0</v>
      </c>
      <c r="M192" s="123">
        <f t="shared" si="55"/>
        <v>0</v>
      </c>
      <c r="N192" s="169"/>
      <c r="O192" s="123">
        <f t="shared" si="56"/>
        <v>0</v>
      </c>
      <c r="P192" s="118">
        <v>0</v>
      </c>
      <c r="Q192" s="118">
        <v>0</v>
      </c>
      <c r="R192" s="118">
        <v>0</v>
      </c>
      <c r="S192" s="118">
        <v>0</v>
      </c>
      <c r="T192" s="119">
        <f t="shared" si="57"/>
        <v>0</v>
      </c>
      <c r="U192" s="169"/>
      <c r="V192" s="119">
        <f t="shared" si="58"/>
        <v>0</v>
      </c>
      <c r="W192" s="118">
        <v>0</v>
      </c>
      <c r="X192" s="123">
        <f t="shared" si="59"/>
        <v>0</v>
      </c>
      <c r="Y192" s="169"/>
      <c r="Z192" s="123">
        <f t="shared" si="60"/>
        <v>0</v>
      </c>
      <c r="AA192" s="118">
        <f t="shared" si="61"/>
        <v>1632174</v>
      </c>
      <c r="AB192" s="118">
        <v>15000</v>
      </c>
      <c r="AC192" s="123">
        <f t="shared" si="62"/>
        <v>0.91901966334471696</v>
      </c>
      <c r="AD192" s="118">
        <v>419161</v>
      </c>
      <c r="AE192" s="123">
        <f t="shared" si="63"/>
        <v>25.681146740482326</v>
      </c>
      <c r="AF192" s="118">
        <v>0</v>
      </c>
      <c r="AG192" s="123">
        <f t="shared" si="64"/>
        <v>0</v>
      </c>
      <c r="AH192" s="118">
        <v>0</v>
      </c>
      <c r="AI192" s="117"/>
      <c r="AJ192" s="118">
        <v>2971</v>
      </c>
      <c r="AK192" s="118">
        <v>2971</v>
      </c>
      <c r="AL192" s="118">
        <v>2971</v>
      </c>
      <c r="AM192" s="118">
        <v>0</v>
      </c>
      <c r="AN192" s="118">
        <v>0</v>
      </c>
      <c r="AO192" s="118">
        <v>0</v>
      </c>
    </row>
    <row r="193" spans="1:41" x14ac:dyDescent="0.25">
      <c r="A193" s="114">
        <v>36</v>
      </c>
      <c r="B193" s="114" t="s">
        <v>283</v>
      </c>
      <c r="C193" s="115">
        <v>2854229</v>
      </c>
      <c r="D193" s="116">
        <f t="shared" si="51"/>
        <v>491.51524022731189</v>
      </c>
      <c r="F193" s="116">
        <f t="shared" si="52"/>
        <v>119.07750799934274</v>
      </c>
      <c r="G193" s="115">
        <v>0</v>
      </c>
      <c r="H193" s="115">
        <v>80146</v>
      </c>
      <c r="I193" s="116">
        <f t="shared" si="53"/>
        <v>13.801618736008265</v>
      </c>
      <c r="K193" s="116">
        <f t="shared" si="54"/>
        <v>23.678671897493935</v>
      </c>
      <c r="L193" s="115">
        <v>0</v>
      </c>
      <c r="M193" s="243">
        <f t="shared" si="55"/>
        <v>0</v>
      </c>
      <c r="O193" s="243">
        <f t="shared" si="56"/>
        <v>0</v>
      </c>
      <c r="P193" s="115">
        <v>0</v>
      </c>
      <c r="Q193" s="115">
        <v>0</v>
      </c>
      <c r="R193" s="115">
        <v>0</v>
      </c>
      <c r="S193" s="115">
        <v>0</v>
      </c>
      <c r="T193" s="116">
        <f t="shared" si="57"/>
        <v>0</v>
      </c>
      <c r="V193" s="116">
        <f t="shared" si="58"/>
        <v>0</v>
      </c>
      <c r="W193" s="115">
        <v>0</v>
      </c>
      <c r="X193" s="243">
        <f t="shared" si="59"/>
        <v>0</v>
      </c>
      <c r="Z193" s="243">
        <f t="shared" si="60"/>
        <v>0</v>
      </c>
      <c r="AA193" s="115">
        <f t="shared" si="61"/>
        <v>2934375</v>
      </c>
      <c r="AB193" s="115">
        <v>182100</v>
      </c>
      <c r="AC193" s="243">
        <f t="shared" si="62"/>
        <v>6.205750798722045</v>
      </c>
      <c r="AD193" s="115">
        <v>2906</v>
      </c>
      <c r="AE193" s="243">
        <f t="shared" si="63"/>
        <v>9.9033013844515447E-2</v>
      </c>
      <c r="AF193" s="115">
        <v>0</v>
      </c>
      <c r="AG193" s="243">
        <f t="shared" si="64"/>
        <v>0</v>
      </c>
      <c r="AH193" s="115">
        <v>0</v>
      </c>
      <c r="AI193" s="114"/>
      <c r="AJ193" s="115">
        <v>5807</v>
      </c>
      <c r="AK193" s="115">
        <v>5807</v>
      </c>
      <c r="AL193" s="115">
        <v>5807</v>
      </c>
      <c r="AM193" s="115">
        <v>0</v>
      </c>
      <c r="AN193" s="115">
        <v>0</v>
      </c>
      <c r="AO193" s="115">
        <v>0</v>
      </c>
    </row>
    <row r="194" spans="1:41" x14ac:dyDescent="0.25">
      <c r="A194" s="117">
        <v>37</v>
      </c>
      <c r="B194" s="117" t="s">
        <v>284</v>
      </c>
      <c r="C194" s="122">
        <v>3235947</v>
      </c>
      <c r="D194" s="119">
        <f t="shared" si="51"/>
        <v>391.52413793103449</v>
      </c>
      <c r="E194" s="169"/>
      <c r="F194" s="119">
        <f t="shared" si="52"/>
        <v>94.853047984549377</v>
      </c>
      <c r="G194" s="122">
        <v>0</v>
      </c>
      <c r="H194" s="122">
        <v>2532018</v>
      </c>
      <c r="I194" s="119">
        <f t="shared" si="53"/>
        <v>306.35426497277678</v>
      </c>
      <c r="J194" s="169"/>
      <c r="K194" s="119">
        <f t="shared" si="54"/>
        <v>525.59502355781899</v>
      </c>
      <c r="L194" s="122">
        <v>0</v>
      </c>
      <c r="M194" s="123">
        <f t="shared" si="55"/>
        <v>0</v>
      </c>
      <c r="N194" s="169"/>
      <c r="O194" s="123">
        <f t="shared" si="56"/>
        <v>0</v>
      </c>
      <c r="P194" s="122">
        <v>0</v>
      </c>
      <c r="Q194" s="122">
        <v>0</v>
      </c>
      <c r="R194" s="122">
        <v>0</v>
      </c>
      <c r="S194" s="122">
        <v>204837</v>
      </c>
      <c r="T194" s="119">
        <f t="shared" si="57"/>
        <v>24.78366606170599</v>
      </c>
      <c r="U194" s="169"/>
      <c r="V194" s="119">
        <f t="shared" si="58"/>
        <v>81.959185177793799</v>
      </c>
      <c r="W194" s="122">
        <v>139487</v>
      </c>
      <c r="X194" s="123">
        <f t="shared" si="59"/>
        <v>16.876830006049605</v>
      </c>
      <c r="Y194" s="169"/>
      <c r="Z194" s="123">
        <f t="shared" si="60"/>
        <v>50.377184005500041</v>
      </c>
      <c r="AA194" s="122">
        <f t="shared" si="61"/>
        <v>6112289</v>
      </c>
      <c r="AB194" s="122">
        <v>292151</v>
      </c>
      <c r="AC194" s="123">
        <f t="shared" si="62"/>
        <v>4.7797314557606816</v>
      </c>
      <c r="AD194" s="122">
        <v>148746</v>
      </c>
      <c r="AE194" s="123">
        <f t="shared" si="63"/>
        <v>2.4335563976114352</v>
      </c>
      <c r="AF194" s="122">
        <v>0</v>
      </c>
      <c r="AG194" s="123">
        <f t="shared" si="64"/>
        <v>0</v>
      </c>
      <c r="AH194" s="122">
        <v>789553</v>
      </c>
      <c r="AI194" s="117"/>
      <c r="AJ194" s="122">
        <v>8265</v>
      </c>
      <c r="AK194" s="122">
        <v>8265</v>
      </c>
      <c r="AL194" s="122">
        <v>8265</v>
      </c>
      <c r="AM194" s="122">
        <v>0</v>
      </c>
      <c r="AN194" s="122">
        <v>8265</v>
      </c>
      <c r="AO194" s="122">
        <v>8265</v>
      </c>
    </row>
    <row r="195" spans="1:41" ht="13.5" thickBot="1" x14ac:dyDescent="0.3">
      <c r="A195" s="125">
        <f>A194</f>
        <v>37</v>
      </c>
      <c r="B195" s="135" t="s">
        <v>247</v>
      </c>
      <c r="C195" s="127">
        <f>SUM(C158:C194)</f>
        <v>123869551</v>
      </c>
      <c r="D195" s="245">
        <f>IF(C195=0,0,IF(ISNONTEXT(E195),C195/$AJ195,C195/AK195))</f>
        <v>412.76916899371531</v>
      </c>
      <c r="E195" s="172"/>
      <c r="F195" s="246">
        <f t="shared" ref="F195" si="65">IF(D$195,D195/D$195*100,0)</f>
        <v>100</v>
      </c>
      <c r="G195" s="127">
        <f>SUM(G158:G194)</f>
        <v>0</v>
      </c>
      <c r="H195" s="127">
        <f>SUM(H158:H194)</f>
        <v>15447314</v>
      </c>
      <c r="I195" s="245">
        <f>IF(H195=0,0,IF(ISNONTEXT(J195),H195/$AJ195,H195/AL195))</f>
        <v>58.28713196312745</v>
      </c>
      <c r="J195" s="172" t="s">
        <v>343</v>
      </c>
      <c r="K195" s="246">
        <f t="shared" ref="K195" si="66">IF(I$195,I195/I$195*100,0)</f>
        <v>100</v>
      </c>
      <c r="L195" s="127">
        <f>SUM(L158:L194)</f>
        <v>508998</v>
      </c>
      <c r="M195" s="245">
        <f>IF(L195=0,0,IF(ISNONTEXT(N195),L195/$AJ195,L195/AM195))</f>
        <v>67.283278255122269</v>
      </c>
      <c r="N195" s="172" t="s">
        <v>343</v>
      </c>
      <c r="O195" s="246">
        <f t="shared" ref="O195" si="67">IF(M$195,M195/M$195*100,0)</f>
        <v>100</v>
      </c>
      <c r="P195" s="127">
        <f>SUM(P158:P194)</f>
        <v>0</v>
      </c>
      <c r="Q195" s="127">
        <f>SUM(Q158:Q194)</f>
        <v>508998</v>
      </c>
      <c r="R195" s="127">
        <f>SUM(R158:R194)</f>
        <v>0</v>
      </c>
      <c r="S195" s="127">
        <f>SUM(S158:S194)</f>
        <v>2787918</v>
      </c>
      <c r="T195" s="245">
        <f>IF(S195=0,0,IF(ISNONTEXT(U195),S195/$AJ195,S195/AN195))</f>
        <v>30.239034231420018</v>
      </c>
      <c r="U195" s="172" t="s">
        <v>343</v>
      </c>
      <c r="V195" s="246">
        <f t="shared" ref="V195" si="68">IF(T$195,T195/T$195*100,0)</f>
        <v>100</v>
      </c>
      <c r="W195" s="127">
        <f>SUM(W158:W194)</f>
        <v>4207048</v>
      </c>
      <c r="X195" s="245">
        <f>IF(W195=0,0,IF(ISNONTEXT(Y195),W195/$AJ195,W195/AO195))</f>
        <v>33.500939640070072</v>
      </c>
      <c r="Y195" s="172" t="s">
        <v>343</v>
      </c>
      <c r="Z195" s="246">
        <f t="shared" ref="Z195" si="69">IF(X$195,X195/X$195*100,0)</f>
        <v>100</v>
      </c>
      <c r="AA195" s="127">
        <f>SUM(AA158:AA194)</f>
        <v>146820829</v>
      </c>
      <c r="AB195" s="127">
        <f>SUM(AB158:AB194)</f>
        <v>10941437</v>
      </c>
      <c r="AC195" s="246">
        <f t="shared" ref="AC195" si="70">IF($AA195,AB195/$AA195*100,0)</f>
        <v>7.452237584082841</v>
      </c>
      <c r="AD195" s="127">
        <f>SUM(AD158:AD194)</f>
        <v>5274484</v>
      </c>
      <c r="AE195" s="246">
        <f t="shared" ref="AE195" si="71">IF($AA195,AD195/$AA195*100,0)</f>
        <v>3.5924630285257413</v>
      </c>
      <c r="AF195" s="127">
        <f>SUM(AF158:AF194)</f>
        <v>4815714</v>
      </c>
      <c r="AG195" s="246">
        <f t="shared" ref="AG195" si="72">IF($AA195,AF195/$AA195*100,0)</f>
        <v>3.2799937398528107</v>
      </c>
      <c r="AH195" s="127">
        <f>SUM(AH158:AH194)</f>
        <v>4553248</v>
      </c>
      <c r="AI195" s="125"/>
      <c r="AJ195" s="128">
        <f t="shared" ref="AJ195:AO195" si="73">SUM(AJ158:AJ194)</f>
        <v>300094</v>
      </c>
      <c r="AK195" s="128">
        <f t="shared" si="73"/>
        <v>300094</v>
      </c>
      <c r="AL195" s="128">
        <f t="shared" si="73"/>
        <v>265021</v>
      </c>
      <c r="AM195" s="128">
        <f t="shared" si="73"/>
        <v>7565</v>
      </c>
      <c r="AN195" s="128">
        <f t="shared" si="73"/>
        <v>92196</v>
      </c>
      <c r="AO195" s="128">
        <f t="shared" si="73"/>
        <v>125580</v>
      </c>
    </row>
    <row r="196" spans="1:41" x14ac:dyDescent="0.25">
      <c r="B196" s="75"/>
      <c r="C196" s="229"/>
      <c r="D196" s="77"/>
      <c r="E196" s="173"/>
      <c r="F196" s="226"/>
      <c r="G196" s="229"/>
      <c r="H196" s="229"/>
      <c r="I196" s="77"/>
      <c r="J196" s="173"/>
      <c r="K196" s="226"/>
      <c r="L196" s="229"/>
      <c r="M196" s="77"/>
      <c r="N196" s="173"/>
      <c r="O196" s="226"/>
      <c r="P196" s="229"/>
      <c r="Q196" s="229"/>
      <c r="R196" s="229"/>
      <c r="S196" s="229"/>
      <c r="T196" s="77"/>
      <c r="U196" s="173"/>
      <c r="V196" s="226"/>
      <c r="W196" s="229"/>
      <c r="X196" s="77"/>
      <c r="Y196" s="173"/>
      <c r="Z196" s="226"/>
      <c r="AA196" s="229"/>
      <c r="AB196" s="229"/>
      <c r="AC196" s="226"/>
      <c r="AD196" s="229"/>
      <c r="AE196" s="226"/>
      <c r="AF196" s="229"/>
      <c r="AG196" s="226"/>
      <c r="AH196" s="229"/>
      <c r="AJ196" s="227"/>
      <c r="AK196" s="227"/>
      <c r="AL196" s="227"/>
      <c r="AM196" s="227"/>
      <c r="AN196" s="227"/>
      <c r="AO196" s="227"/>
    </row>
    <row r="197" spans="1:41" ht="13.5" thickBot="1" x14ac:dyDescent="0.3">
      <c r="A197" s="205">
        <f>(A45+A149+A195)</f>
        <v>170</v>
      </c>
      <c r="B197" s="206" t="s">
        <v>285</v>
      </c>
      <c r="C197" s="235">
        <f>(C45+C149+C195)</f>
        <v>2621575653</v>
      </c>
      <c r="D197" s="236">
        <f>IF(C197=0,0,IF(ISNONTEXT(E197),C197/$AJ197,C197/AK197))</f>
        <v>295.08314970194817</v>
      </c>
      <c r="E197" s="222"/>
      <c r="F197" s="237"/>
      <c r="G197" s="235">
        <f>(G45+G149+G195)</f>
        <v>643025473</v>
      </c>
      <c r="H197" s="235">
        <f>(H45+H149+H195)</f>
        <v>2461570295</v>
      </c>
      <c r="I197" s="236">
        <f>IF(H197=0,0,IF(ISNONTEXT(J197),H197/$AJ197,H197/AL197))</f>
        <v>277.07303240710775</v>
      </c>
      <c r="J197" s="217"/>
      <c r="K197" s="237"/>
      <c r="L197" s="235">
        <f>(L45+L149+L195)</f>
        <v>1302574403</v>
      </c>
      <c r="M197" s="236">
        <f>IF(L197=0,0,IF(ISNONTEXT(N197),L197/$AJ197,L197/AM197))</f>
        <v>146.61707630619912</v>
      </c>
      <c r="N197" s="222"/>
      <c r="O197" s="237"/>
      <c r="P197" s="235">
        <f>(P45+P149+P195)</f>
        <v>595760807</v>
      </c>
      <c r="Q197" s="235">
        <f>(Q45+Q149+Q195)</f>
        <v>570494443</v>
      </c>
      <c r="R197" s="235">
        <f>(R45+R149+R195)</f>
        <v>30003245</v>
      </c>
      <c r="S197" s="235">
        <f>(S45+S149+S195)</f>
        <v>187308409</v>
      </c>
      <c r="T197" s="236">
        <f>IF(S197=0,0,IF(ISNONTEXT(U197),S197/$AJ197,S197/AN197))</f>
        <v>21.083334074349803</v>
      </c>
      <c r="U197" s="217"/>
      <c r="V197" s="237"/>
      <c r="W197" s="235">
        <f>(W45+W149+W195)</f>
        <v>501405677</v>
      </c>
      <c r="X197" s="236">
        <f>IF(W197=0,0,IF(ISNONTEXT(Y197),W197/$AJ197,W197/AO197))</f>
        <v>56.4379541281915</v>
      </c>
      <c r="Y197" s="217"/>
      <c r="Z197" s="237"/>
      <c r="AA197" s="235">
        <f>(AA45+AA149+AA195)</f>
        <v>7074434437</v>
      </c>
      <c r="AB197" s="235">
        <f>(AB45+AB149+AB195)</f>
        <v>822768168</v>
      </c>
      <c r="AC197" s="237">
        <f>IF($AA197,AB197/$AA197*100,0)</f>
        <v>11.630161751119498</v>
      </c>
      <c r="AD197" s="235">
        <f>(AD45+AD149+AD195)</f>
        <v>96214999</v>
      </c>
      <c r="AE197" s="237">
        <f>IF($AA197,AD197/$AA197*100,0)</f>
        <v>1.3600380335251385</v>
      </c>
      <c r="AF197" s="235">
        <f>(AF45+AF149+AF195)</f>
        <v>67376225</v>
      </c>
      <c r="AG197" s="237">
        <f>IF($AA197,AF197/$AA197*100,0)</f>
        <v>0.95239026667086768</v>
      </c>
      <c r="AH197" s="235">
        <f>(AH45+AH149+AH195)</f>
        <v>294640030</v>
      </c>
      <c r="AI197" s="205"/>
      <c r="AJ197" s="238">
        <f>AJ45+AJ149+AJ195</f>
        <v>8884193</v>
      </c>
      <c r="AK197" s="238">
        <f>AK45+AK149+AK195</f>
        <v>8884193</v>
      </c>
      <c r="AL197" s="238">
        <f>AL45+AL149+AL195</f>
        <v>8849120</v>
      </c>
      <c r="AM197" s="238">
        <f>AM45+AM149+AM195</f>
        <v>8591664</v>
      </c>
      <c r="AN197" s="238">
        <f>AN45+AN149+AN195</f>
        <v>8668964</v>
      </c>
      <c r="AO197" s="238">
        <f>AO45+AO149+AO195</f>
        <v>8685929</v>
      </c>
    </row>
    <row r="198" spans="1:41" ht="13.5" thickTop="1" x14ac:dyDescent="0.25"/>
    <row r="199" spans="1:41" ht="13.5" thickBot="1" x14ac:dyDescent="0.3"/>
    <row r="200" spans="1:41" x14ac:dyDescent="0.25">
      <c r="A200" s="220" t="s">
        <v>484</v>
      </c>
      <c r="B200" s="327"/>
      <c r="C200" s="327"/>
      <c r="D200" s="327"/>
      <c r="E200" s="327"/>
      <c r="F200" s="327"/>
      <c r="G200" s="327"/>
      <c r="H200" s="327"/>
      <c r="I200" s="327"/>
      <c r="J200" s="327"/>
      <c r="K200" s="327"/>
      <c r="L200" s="327"/>
      <c r="M200" s="327"/>
      <c r="N200" s="328"/>
    </row>
    <row r="201" spans="1:41" ht="29.25" customHeight="1" thickBot="1" x14ac:dyDescent="0.35">
      <c r="A201" s="410" t="s">
        <v>540</v>
      </c>
      <c r="B201" s="411"/>
      <c r="C201" s="411"/>
      <c r="D201" s="411"/>
      <c r="E201" s="411"/>
      <c r="F201" s="411"/>
      <c r="G201" s="411"/>
      <c r="H201" s="411"/>
      <c r="I201" s="411"/>
      <c r="J201" s="411"/>
      <c r="K201" s="411"/>
      <c r="L201" s="411"/>
      <c r="M201" s="411"/>
      <c r="N201" s="412"/>
    </row>
    <row r="213" spans="1:35" x14ac:dyDescent="0.25">
      <c r="A213" s="99"/>
      <c r="AI213" s="256"/>
    </row>
  </sheetData>
  <mergeCells count="7">
    <mergeCell ref="A201:N201"/>
    <mergeCell ref="P5:R5"/>
    <mergeCell ref="AB5:AH5"/>
    <mergeCell ref="P156:R156"/>
    <mergeCell ref="AB156:AH156"/>
    <mergeCell ref="P52:R52"/>
    <mergeCell ref="AB52:AH52"/>
  </mergeCells>
  <printOptions gridLinesSet="0"/>
  <pageMargins left="0.25" right="0.25" top="0.75" bottom="0.35" header="0.3" footer="0.3"/>
  <pageSetup paperSize="3" scale="50" fitToHeight="0" pageOrder="overThenDown" orientation="landscape" r:id="rId1"/>
  <headerFooter alignWithMargins="0"/>
  <rowBreaks count="2" manualBreakCount="2">
    <brk id="46" max="16383" man="1"/>
    <brk id="15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D4FD-74EB-4111-8347-EB89C871401A}">
  <sheetPr transitionEvaluation="1">
    <tabColor rgb="FF0070C0"/>
    <pageSetUpPr fitToPage="1"/>
  </sheetPr>
  <dimension ref="A1:AB213"/>
  <sheetViews>
    <sheetView showGridLines="0" zoomScaleNormal="100" workbookViewId="0"/>
  </sheetViews>
  <sheetFormatPr defaultColWidth="12.6328125" defaultRowHeight="13" x14ac:dyDescent="0.25"/>
  <cols>
    <col min="1" max="1" width="5.36328125" style="70" customWidth="1"/>
    <col min="2" max="2" width="19.54296875" style="70" customWidth="1"/>
    <col min="3" max="3" width="16" style="70" customWidth="1"/>
    <col min="4" max="4" width="11.36328125" style="70" customWidth="1"/>
    <col min="5" max="5" width="3.6328125" style="168" customWidth="1"/>
    <col min="6" max="6" width="11.36328125" style="70" customWidth="1"/>
    <col min="7" max="7" width="14.453125" style="70" customWidth="1"/>
    <col min="8" max="8" width="11.36328125" style="70" customWidth="1"/>
    <col min="9" max="9" width="3.6328125" style="168" customWidth="1"/>
    <col min="10" max="10" width="12.36328125" style="70" customWidth="1"/>
    <col min="11" max="11" width="15" style="70" customWidth="1"/>
    <col min="12" max="12" width="10.6328125" style="70" customWidth="1"/>
    <col min="13" max="13" width="3.6328125" style="168" customWidth="1"/>
    <col min="14" max="14" width="10.54296875" style="70" customWidth="1"/>
    <col min="15" max="15" width="17.36328125" style="70" customWidth="1"/>
    <col min="16" max="16" width="15" style="70" customWidth="1"/>
    <col min="17" max="17" width="12.6328125" style="70" customWidth="1"/>
    <col min="18" max="18" width="15.90625" style="70" customWidth="1"/>
    <col min="19" max="19" width="12.6328125" style="70" customWidth="1"/>
    <col min="20" max="20" width="15.90625" style="70" customWidth="1"/>
    <col min="21" max="21" width="12.6328125" style="70" customWidth="1"/>
    <col min="22" max="22" width="15.6328125" style="70" customWidth="1"/>
    <col min="23" max="23" width="17.90625" style="70" customWidth="1"/>
    <col min="24" max="24" width="2" style="70" hidden="1" customWidth="1"/>
    <col min="25" max="25" width="10.54296875" style="70" hidden="1" customWidth="1"/>
    <col min="26" max="28" width="10.6328125" style="70" hidden="1" customWidth="1"/>
    <col min="29" max="16384" width="12.6328125" style="70"/>
  </cols>
  <sheetData>
    <row r="1" spans="1:28" s="344" customFormat="1" ht="15.5" x14ac:dyDescent="0.35">
      <c r="A1" s="311" t="s">
        <v>547</v>
      </c>
      <c r="B1" s="311"/>
      <c r="C1" s="311"/>
      <c r="D1" s="311"/>
      <c r="E1" s="311"/>
      <c r="F1" s="311"/>
      <c r="G1" s="311"/>
      <c r="H1" s="311"/>
      <c r="I1" s="311"/>
      <c r="J1" s="311"/>
      <c r="K1" s="311"/>
      <c r="L1" s="311"/>
      <c r="M1" s="311"/>
      <c r="N1" s="311"/>
      <c r="O1" s="311"/>
      <c r="P1" s="311"/>
      <c r="Q1" s="311"/>
      <c r="R1" s="311"/>
      <c r="S1" s="311"/>
      <c r="T1" s="311"/>
      <c r="U1" s="311"/>
      <c r="V1" s="311"/>
      <c r="W1" s="311"/>
      <c r="X1" s="311"/>
      <c r="Y1" s="311"/>
    </row>
    <row r="2" spans="1:28" s="344" customFormat="1" ht="15.5" x14ac:dyDescent="0.35">
      <c r="A2" s="313" t="s">
        <v>405</v>
      </c>
      <c r="B2" s="313"/>
      <c r="C2" s="313"/>
      <c r="D2" s="313"/>
      <c r="E2" s="313"/>
      <c r="F2" s="313"/>
      <c r="G2" s="313"/>
      <c r="H2" s="313"/>
      <c r="I2" s="313"/>
      <c r="J2" s="313"/>
      <c r="K2" s="313"/>
      <c r="L2" s="313"/>
      <c r="M2" s="313"/>
      <c r="N2" s="313"/>
      <c r="O2" s="313"/>
      <c r="P2" s="313"/>
      <c r="Q2" s="313"/>
      <c r="R2" s="313"/>
      <c r="S2" s="313"/>
      <c r="T2" s="313"/>
      <c r="U2" s="313"/>
      <c r="V2" s="313"/>
      <c r="W2" s="313"/>
      <c r="X2" s="313"/>
      <c r="Y2" s="313"/>
    </row>
    <row r="3" spans="1:28" s="344" customFormat="1" ht="15.5" x14ac:dyDescent="0.35">
      <c r="A3" s="313" t="s">
        <v>531</v>
      </c>
      <c r="B3" s="313"/>
      <c r="C3" s="313"/>
      <c r="D3" s="313"/>
      <c r="E3" s="313"/>
      <c r="F3" s="313"/>
      <c r="G3" s="313"/>
      <c r="H3" s="313"/>
      <c r="I3" s="313"/>
      <c r="J3" s="313"/>
      <c r="K3" s="313"/>
      <c r="L3" s="313"/>
      <c r="M3" s="313"/>
      <c r="N3" s="313"/>
      <c r="O3" s="313"/>
      <c r="P3" s="313"/>
      <c r="Q3" s="313"/>
      <c r="R3" s="313"/>
      <c r="S3" s="313"/>
      <c r="T3" s="313"/>
      <c r="U3" s="313"/>
      <c r="V3" s="313"/>
      <c r="W3" s="313"/>
      <c r="X3" s="313"/>
      <c r="Y3" s="313"/>
    </row>
    <row r="4" spans="1:28" s="94" customFormat="1" ht="13.5" thickBot="1" x14ac:dyDescent="0.35">
      <c r="E4" s="219"/>
      <c r="I4" s="219"/>
      <c r="M4" s="219"/>
    </row>
    <row r="5" spans="1:28" s="94" customFormat="1" ht="14.5" x14ac:dyDescent="0.3">
      <c r="E5" s="219"/>
      <c r="I5" s="219"/>
      <c r="M5" s="219"/>
      <c r="P5" s="442" t="s">
        <v>337</v>
      </c>
      <c r="Q5" s="443"/>
      <c r="R5" s="443"/>
      <c r="S5" s="443"/>
      <c r="T5" s="443"/>
      <c r="U5" s="443"/>
      <c r="V5" s="444"/>
      <c r="W5" s="255" t="s">
        <v>363</v>
      </c>
    </row>
    <row r="6" spans="1:28" s="90" customFormat="1" ht="62.4" customHeight="1" thickBot="1" x14ac:dyDescent="0.4">
      <c r="A6" s="141" t="s">
        <v>0</v>
      </c>
      <c r="B6" s="214" t="s">
        <v>330</v>
      </c>
      <c r="C6" s="142" t="s">
        <v>403</v>
      </c>
      <c r="D6" s="142" t="s">
        <v>348</v>
      </c>
      <c r="E6" s="216"/>
      <c r="F6" s="142" t="s">
        <v>349</v>
      </c>
      <c r="G6" s="142" t="s">
        <v>375</v>
      </c>
      <c r="H6" s="142" t="s">
        <v>348</v>
      </c>
      <c r="I6" s="216"/>
      <c r="J6" s="142" t="s">
        <v>349</v>
      </c>
      <c r="K6" s="142" t="s">
        <v>404</v>
      </c>
      <c r="L6" s="142" t="s">
        <v>348</v>
      </c>
      <c r="M6" s="216"/>
      <c r="N6" s="142" t="s">
        <v>349</v>
      </c>
      <c r="O6" s="142" t="s">
        <v>247</v>
      </c>
      <c r="P6" s="142" t="s">
        <v>340</v>
      </c>
      <c r="Q6" s="142" t="s">
        <v>350</v>
      </c>
      <c r="R6" s="142" t="s">
        <v>354</v>
      </c>
      <c r="S6" s="142" t="s">
        <v>350</v>
      </c>
      <c r="T6" s="142" t="s">
        <v>355</v>
      </c>
      <c r="U6" s="142" t="s">
        <v>350</v>
      </c>
      <c r="V6" s="142" t="s">
        <v>344</v>
      </c>
      <c r="W6" s="142" t="s">
        <v>369</v>
      </c>
      <c r="Y6" s="140" t="s">
        <v>548</v>
      </c>
      <c r="Z6" s="140" t="s">
        <v>565</v>
      </c>
      <c r="AA6" s="140" t="s">
        <v>566</v>
      </c>
      <c r="AB6" s="140" t="s">
        <v>567</v>
      </c>
    </row>
    <row r="7" spans="1:28" x14ac:dyDescent="0.25">
      <c r="A7" s="143">
        <v>1</v>
      </c>
      <c r="B7" s="143" t="s">
        <v>5</v>
      </c>
      <c r="C7" s="239">
        <v>47687837</v>
      </c>
      <c r="D7" s="240">
        <f t="shared" ref="D7:D44" si="0">IFERROR((C7/$Y7),0)</f>
        <v>300.6969941547755</v>
      </c>
      <c r="E7" s="171"/>
      <c r="F7" s="241">
        <f t="shared" ref="F7:F45" si="1">IF(D$45,D7/D$45*100,0)</f>
        <v>109.92980778866712</v>
      </c>
      <c r="G7" s="239">
        <v>6558065</v>
      </c>
      <c r="H7" s="240">
        <f t="shared" ref="H7:H45" si="2">IFERROR((G7/$Y7),0)</f>
        <v>41.352062853503668</v>
      </c>
      <c r="I7" s="171"/>
      <c r="J7" s="241">
        <f t="shared" ref="J7:J45" si="3">IF(H$45,H7/H$45*100,0)</f>
        <v>28.809888221257836</v>
      </c>
      <c r="K7" s="239">
        <v>2716977</v>
      </c>
      <c r="L7" s="240">
        <f t="shared" ref="L7:L44" si="4">IFERROR((K7/$Y7),0)</f>
        <v>17.131974702221438</v>
      </c>
      <c r="M7" s="171"/>
      <c r="N7" s="241">
        <f t="shared" ref="N7:N45" si="5">IF(L$45,L7/L$45*100,0)</f>
        <v>25.611001510303176</v>
      </c>
      <c r="O7" s="239">
        <f t="shared" ref="O7:O45" si="6">(C7+G7+K7)</f>
        <v>56962879</v>
      </c>
      <c r="P7" s="239">
        <v>10714186</v>
      </c>
      <c r="Q7" s="241">
        <f t="shared" ref="Q7:Q45" si="7">IF($O7,P7/$O7*100,0)</f>
        <v>18.809066866160329</v>
      </c>
      <c r="R7" s="239">
        <v>249876</v>
      </c>
      <c r="S7" s="241">
        <f t="shared" ref="S7:S45" si="8">IF($O7,R7/$O7*100,0)</f>
        <v>0.43866462578199389</v>
      </c>
      <c r="T7" s="239">
        <v>0</v>
      </c>
      <c r="U7" s="241">
        <f t="shared" ref="U7:U43" si="9">IF($O7,T7/$O7*100,0)</f>
        <v>0</v>
      </c>
      <c r="V7" s="239">
        <v>12727678</v>
      </c>
      <c r="W7" s="239">
        <v>0</v>
      </c>
      <c r="X7" s="143"/>
      <c r="Y7" s="242">
        <v>158591</v>
      </c>
      <c r="Z7" s="242">
        <v>158591</v>
      </c>
      <c r="AA7" s="242">
        <v>158591</v>
      </c>
      <c r="AB7" s="242">
        <v>158591</v>
      </c>
    </row>
    <row r="8" spans="1:28" x14ac:dyDescent="0.25">
      <c r="A8" s="114">
        <v>2</v>
      </c>
      <c r="B8" s="114" t="s">
        <v>7</v>
      </c>
      <c r="C8" s="115">
        <v>6885841</v>
      </c>
      <c r="D8" s="116">
        <f t="shared" si="0"/>
        <v>411.38971203250088</v>
      </c>
      <c r="F8" s="116">
        <f t="shared" si="1"/>
        <v>150.3972199558807</v>
      </c>
      <c r="G8" s="115">
        <v>20878012</v>
      </c>
      <c r="H8" s="116">
        <f t="shared" si="2"/>
        <v>1247.3420958298482</v>
      </c>
      <c r="J8" s="116">
        <f t="shared" si="3"/>
        <v>869.02040369390295</v>
      </c>
      <c r="K8" s="115">
        <v>426183</v>
      </c>
      <c r="L8" s="116">
        <f t="shared" si="4"/>
        <v>25.462002628748955</v>
      </c>
      <c r="N8" s="116">
        <f t="shared" si="5"/>
        <v>38.063760839880104</v>
      </c>
      <c r="O8" s="115">
        <f t="shared" si="6"/>
        <v>28190036</v>
      </c>
      <c r="P8" s="115">
        <v>5639487</v>
      </c>
      <c r="Q8" s="116">
        <f t="shared" si="7"/>
        <v>20.005249372508782</v>
      </c>
      <c r="R8" s="115">
        <v>192918</v>
      </c>
      <c r="S8" s="116">
        <f t="shared" si="8"/>
        <v>0.68434818600444502</v>
      </c>
      <c r="T8" s="115">
        <v>0</v>
      </c>
      <c r="U8" s="116">
        <f t="shared" si="9"/>
        <v>0</v>
      </c>
      <c r="V8" s="115">
        <v>3595135</v>
      </c>
      <c r="W8" s="115">
        <v>458437.87</v>
      </c>
      <c r="X8" s="114"/>
      <c r="Y8" s="115">
        <v>16738</v>
      </c>
      <c r="Z8" s="115">
        <v>16738</v>
      </c>
      <c r="AA8" s="115">
        <v>16738</v>
      </c>
      <c r="AB8" s="115">
        <v>16738</v>
      </c>
    </row>
    <row r="9" spans="1:28" x14ac:dyDescent="0.25">
      <c r="A9" s="117">
        <v>3</v>
      </c>
      <c r="B9" s="117" t="s">
        <v>9</v>
      </c>
      <c r="C9" s="118">
        <v>1940684</v>
      </c>
      <c r="D9" s="119">
        <f t="shared" si="0"/>
        <v>297.51402728805766</v>
      </c>
      <c r="E9" s="169"/>
      <c r="F9" s="119">
        <f t="shared" si="1"/>
        <v>108.76616816919062</v>
      </c>
      <c r="G9" s="118">
        <v>763144</v>
      </c>
      <c r="H9" s="119">
        <f t="shared" si="2"/>
        <v>116.99279472635291</v>
      </c>
      <c r="I9" s="169"/>
      <c r="J9" s="119">
        <f t="shared" si="3"/>
        <v>81.50861423043159</v>
      </c>
      <c r="K9" s="118">
        <v>672073</v>
      </c>
      <c r="L9" s="119">
        <f t="shared" si="4"/>
        <v>103.03127395370228</v>
      </c>
      <c r="M9" s="169"/>
      <c r="N9" s="119">
        <f t="shared" si="5"/>
        <v>154.02393236633574</v>
      </c>
      <c r="O9" s="118">
        <f t="shared" si="6"/>
        <v>3375901</v>
      </c>
      <c r="P9" s="118">
        <v>1717629</v>
      </c>
      <c r="Q9" s="119">
        <f t="shared" si="7"/>
        <v>50.879128268275643</v>
      </c>
      <c r="R9" s="118">
        <v>0</v>
      </c>
      <c r="S9" s="119">
        <f t="shared" si="8"/>
        <v>0</v>
      </c>
      <c r="T9" s="118">
        <v>233824</v>
      </c>
      <c r="U9" s="119">
        <f t="shared" si="9"/>
        <v>6.9262694611009037</v>
      </c>
      <c r="V9" s="118">
        <v>699921</v>
      </c>
      <c r="W9" s="118">
        <v>4570.2</v>
      </c>
      <c r="X9" s="117"/>
      <c r="Y9" s="118">
        <v>6523</v>
      </c>
      <c r="Z9" s="118">
        <v>6523</v>
      </c>
      <c r="AA9" s="118">
        <v>6523</v>
      </c>
      <c r="AB9" s="118">
        <v>6523</v>
      </c>
    </row>
    <row r="10" spans="1:28" x14ac:dyDescent="0.25">
      <c r="A10" s="114">
        <v>4</v>
      </c>
      <c r="B10" s="114" t="s">
        <v>11</v>
      </c>
      <c r="C10" s="115">
        <v>9088011</v>
      </c>
      <c r="D10" s="116">
        <f t="shared" si="0"/>
        <v>177.73627082844402</v>
      </c>
      <c r="F10" s="116">
        <f t="shared" si="1"/>
        <v>64.977417363834448</v>
      </c>
      <c r="G10" s="115">
        <v>3216853</v>
      </c>
      <c r="H10" s="116">
        <f t="shared" si="2"/>
        <v>62.912716107330048</v>
      </c>
      <c r="J10" s="116">
        <f t="shared" si="3"/>
        <v>43.831146348587453</v>
      </c>
      <c r="K10" s="115">
        <v>4344800</v>
      </c>
      <c r="L10" s="116">
        <f t="shared" si="4"/>
        <v>84.97222874129703</v>
      </c>
      <c r="N10" s="116">
        <f t="shared" si="5"/>
        <v>127.02703082704194</v>
      </c>
      <c r="O10" s="115">
        <f t="shared" si="6"/>
        <v>16649664</v>
      </c>
      <c r="P10" s="115">
        <v>4111286</v>
      </c>
      <c r="Q10" s="116">
        <f t="shared" si="7"/>
        <v>24.692906715715104</v>
      </c>
      <c r="R10" s="115">
        <v>0</v>
      </c>
      <c r="S10" s="116">
        <f t="shared" si="8"/>
        <v>0</v>
      </c>
      <c r="T10" s="115">
        <v>512830</v>
      </c>
      <c r="U10" s="116">
        <f t="shared" si="9"/>
        <v>3.0801222174813856</v>
      </c>
      <c r="V10" s="115">
        <v>1227912</v>
      </c>
      <c r="W10" s="115">
        <v>8396.2599999999984</v>
      </c>
      <c r="X10" s="114"/>
      <c r="Y10" s="115">
        <v>51132</v>
      </c>
      <c r="Z10" s="115">
        <v>51132</v>
      </c>
      <c r="AA10" s="115">
        <v>51132</v>
      </c>
      <c r="AB10" s="115">
        <v>51132</v>
      </c>
    </row>
    <row r="11" spans="1:28" x14ac:dyDescent="0.25">
      <c r="A11" s="117">
        <v>5</v>
      </c>
      <c r="B11" s="117" t="s">
        <v>13</v>
      </c>
      <c r="C11" s="118">
        <v>53998952</v>
      </c>
      <c r="D11" s="119">
        <f t="shared" si="0"/>
        <v>213.87587037286417</v>
      </c>
      <c r="E11" s="169"/>
      <c r="F11" s="119">
        <f t="shared" si="1"/>
        <v>78.189452431376921</v>
      </c>
      <c r="G11" s="118">
        <v>37833147</v>
      </c>
      <c r="H11" s="119">
        <f t="shared" si="2"/>
        <v>149.84730154706548</v>
      </c>
      <c r="I11" s="169"/>
      <c r="J11" s="119">
        <f t="shared" si="3"/>
        <v>104.39827447356222</v>
      </c>
      <c r="K11" s="118">
        <v>3855180</v>
      </c>
      <c r="L11" s="119">
        <f t="shared" si="4"/>
        <v>15.269370004515245</v>
      </c>
      <c r="M11" s="169"/>
      <c r="N11" s="119">
        <f t="shared" si="5"/>
        <v>22.826548897268115</v>
      </c>
      <c r="O11" s="118">
        <f t="shared" si="6"/>
        <v>95687279</v>
      </c>
      <c r="P11" s="118">
        <v>47281090</v>
      </c>
      <c r="Q11" s="119">
        <f t="shared" si="7"/>
        <v>49.412095833553799</v>
      </c>
      <c r="R11" s="118">
        <v>0</v>
      </c>
      <c r="S11" s="119">
        <f t="shared" si="8"/>
        <v>0</v>
      </c>
      <c r="T11" s="118">
        <v>0</v>
      </c>
      <c r="U11" s="119">
        <f t="shared" si="9"/>
        <v>0</v>
      </c>
      <c r="V11" s="118">
        <v>25644896</v>
      </c>
      <c r="W11" s="118">
        <v>11420394.759999998</v>
      </c>
      <c r="X11" s="117"/>
      <c r="Y11" s="118">
        <v>252478</v>
      </c>
      <c r="Z11" s="118">
        <v>252478</v>
      </c>
      <c r="AA11" s="118">
        <v>252478</v>
      </c>
      <c r="AB11" s="118">
        <v>252478</v>
      </c>
    </row>
    <row r="12" spans="1:28" x14ac:dyDescent="0.25">
      <c r="A12" s="114">
        <v>6</v>
      </c>
      <c r="B12" s="114" t="s">
        <v>15</v>
      </c>
      <c r="C12" s="115">
        <v>0</v>
      </c>
      <c r="D12" s="116">
        <f t="shared" si="0"/>
        <v>0</v>
      </c>
      <c r="F12" s="116">
        <f t="shared" si="1"/>
        <v>0</v>
      </c>
      <c r="G12" s="115">
        <v>0</v>
      </c>
      <c r="H12" s="116">
        <f t="shared" si="2"/>
        <v>0</v>
      </c>
      <c r="J12" s="116">
        <f t="shared" si="3"/>
        <v>0</v>
      </c>
      <c r="K12" s="115">
        <v>0</v>
      </c>
      <c r="L12" s="116">
        <f t="shared" si="4"/>
        <v>0</v>
      </c>
      <c r="N12" s="116">
        <f t="shared" si="5"/>
        <v>0</v>
      </c>
      <c r="O12" s="115">
        <f t="shared" si="6"/>
        <v>0</v>
      </c>
      <c r="P12" s="115">
        <v>0</v>
      </c>
      <c r="Q12" s="116">
        <f t="shared" si="7"/>
        <v>0</v>
      </c>
      <c r="R12" s="115">
        <v>0</v>
      </c>
      <c r="S12" s="116">
        <f t="shared" si="8"/>
        <v>0</v>
      </c>
      <c r="T12" s="115">
        <v>0</v>
      </c>
      <c r="U12" s="116">
        <f t="shared" si="9"/>
        <v>0</v>
      </c>
      <c r="V12" s="115">
        <v>0</v>
      </c>
      <c r="W12" s="115"/>
      <c r="X12" s="114"/>
      <c r="Y12" s="115">
        <v>0</v>
      </c>
      <c r="Z12" s="115">
        <v>0</v>
      </c>
      <c r="AA12" s="115">
        <v>0</v>
      </c>
      <c r="AB12" s="115">
        <v>0</v>
      </c>
    </row>
    <row r="13" spans="1:28" x14ac:dyDescent="0.25">
      <c r="A13" s="117">
        <v>7</v>
      </c>
      <c r="B13" s="117" t="s">
        <v>246</v>
      </c>
      <c r="C13" s="118">
        <v>3856554</v>
      </c>
      <c r="D13" s="119">
        <f t="shared" si="0"/>
        <v>692.75264954194358</v>
      </c>
      <c r="E13" s="169"/>
      <c r="F13" s="119">
        <f t="shared" si="1"/>
        <v>253.25881897588064</v>
      </c>
      <c r="G13" s="118">
        <v>2783112</v>
      </c>
      <c r="H13" s="119">
        <f t="shared" si="2"/>
        <v>499.93030357463624</v>
      </c>
      <c r="I13" s="169"/>
      <c r="J13" s="119">
        <f t="shared" si="3"/>
        <v>348.3003064545893</v>
      </c>
      <c r="K13" s="118">
        <v>1850719</v>
      </c>
      <c r="L13" s="119">
        <f t="shared" si="4"/>
        <v>332.44458415663735</v>
      </c>
      <c r="M13" s="169"/>
      <c r="N13" s="119">
        <f t="shared" si="5"/>
        <v>496.97941392732395</v>
      </c>
      <c r="O13" s="118">
        <f t="shared" si="6"/>
        <v>8490385</v>
      </c>
      <c r="P13" s="118">
        <v>1531338</v>
      </c>
      <c r="Q13" s="119">
        <f t="shared" si="7"/>
        <v>18.036143237320804</v>
      </c>
      <c r="R13" s="118">
        <v>137364</v>
      </c>
      <c r="S13" s="119">
        <f t="shared" si="8"/>
        <v>1.6178771634030729</v>
      </c>
      <c r="T13" s="118">
        <v>719272</v>
      </c>
      <c r="U13" s="119">
        <f t="shared" si="9"/>
        <v>8.4716064112522584</v>
      </c>
      <c r="V13" s="118">
        <v>1697674</v>
      </c>
      <c r="W13" s="118">
        <v>0</v>
      </c>
      <c r="X13" s="117"/>
      <c r="Y13" s="118">
        <v>5567</v>
      </c>
      <c r="Z13" s="118">
        <v>5567</v>
      </c>
      <c r="AA13" s="118">
        <v>5567</v>
      </c>
      <c r="AB13" s="118">
        <v>5567</v>
      </c>
    </row>
    <row r="14" spans="1:28" x14ac:dyDescent="0.25">
      <c r="A14" s="114">
        <v>8</v>
      </c>
      <c r="B14" s="114" t="s">
        <v>19</v>
      </c>
      <c r="C14" s="115">
        <v>12054132</v>
      </c>
      <c r="D14" s="116">
        <f t="shared" si="0"/>
        <v>285.31840560499904</v>
      </c>
      <c r="F14" s="116">
        <f t="shared" si="1"/>
        <v>104.30765220946054</v>
      </c>
      <c r="G14" s="115">
        <v>4989113</v>
      </c>
      <c r="H14" s="116">
        <f t="shared" si="2"/>
        <v>118.09110490437418</v>
      </c>
      <c r="J14" s="116">
        <f t="shared" si="3"/>
        <v>82.273804435649652</v>
      </c>
      <c r="K14" s="115">
        <v>4883442</v>
      </c>
      <c r="L14" s="116">
        <f t="shared" si="4"/>
        <v>115.5898977466389</v>
      </c>
      <c r="N14" s="116">
        <f t="shared" si="5"/>
        <v>172.79812147872821</v>
      </c>
      <c r="O14" s="115">
        <f t="shared" si="6"/>
        <v>21926687</v>
      </c>
      <c r="P14" s="115">
        <v>14485573</v>
      </c>
      <c r="Q14" s="116">
        <f t="shared" si="7"/>
        <v>66.063664793500266</v>
      </c>
      <c r="R14" s="115">
        <v>160312</v>
      </c>
      <c r="S14" s="116">
        <f t="shared" si="8"/>
        <v>0.73112732443346329</v>
      </c>
      <c r="T14" s="115">
        <v>0</v>
      </c>
      <c r="U14" s="116">
        <f t="shared" si="9"/>
        <v>0</v>
      </c>
      <c r="V14" s="115">
        <v>4174470</v>
      </c>
      <c r="W14" s="115">
        <v>311342.19</v>
      </c>
      <c r="X14" s="114"/>
      <c r="Y14" s="115">
        <v>42248</v>
      </c>
      <c r="Z14" s="115">
        <v>42248</v>
      </c>
      <c r="AA14" s="115">
        <v>42248</v>
      </c>
      <c r="AB14" s="115">
        <v>42248</v>
      </c>
    </row>
    <row r="15" spans="1:28" x14ac:dyDescent="0.25">
      <c r="A15" s="117">
        <v>9</v>
      </c>
      <c r="B15" s="117" t="s">
        <v>21</v>
      </c>
      <c r="C15" s="118">
        <v>0</v>
      </c>
      <c r="D15" s="119">
        <f t="shared" si="0"/>
        <v>0</v>
      </c>
      <c r="E15" s="169"/>
      <c r="F15" s="119">
        <f t="shared" si="1"/>
        <v>0</v>
      </c>
      <c r="G15" s="118">
        <v>0</v>
      </c>
      <c r="H15" s="119">
        <f t="shared" si="2"/>
        <v>0</v>
      </c>
      <c r="I15" s="169"/>
      <c r="J15" s="119">
        <f t="shared" si="3"/>
        <v>0</v>
      </c>
      <c r="K15" s="118">
        <v>0</v>
      </c>
      <c r="L15" s="119">
        <f t="shared" si="4"/>
        <v>0</v>
      </c>
      <c r="M15" s="169"/>
      <c r="N15" s="119">
        <f t="shared" si="5"/>
        <v>0</v>
      </c>
      <c r="O15" s="118">
        <f t="shared" si="6"/>
        <v>0</v>
      </c>
      <c r="P15" s="118">
        <v>0</v>
      </c>
      <c r="Q15" s="119">
        <f t="shared" si="7"/>
        <v>0</v>
      </c>
      <c r="R15" s="118">
        <v>0</v>
      </c>
      <c r="S15" s="119">
        <f t="shared" si="8"/>
        <v>0</v>
      </c>
      <c r="T15" s="118">
        <v>0</v>
      </c>
      <c r="U15" s="119">
        <f t="shared" si="9"/>
        <v>0</v>
      </c>
      <c r="V15" s="118">
        <v>0</v>
      </c>
      <c r="W15" s="118"/>
      <c r="X15" s="117"/>
      <c r="Y15" s="118">
        <v>0</v>
      </c>
      <c r="Z15" s="118">
        <v>0</v>
      </c>
      <c r="AA15" s="118">
        <v>0</v>
      </c>
      <c r="AB15" s="118">
        <v>0</v>
      </c>
    </row>
    <row r="16" spans="1:28" x14ac:dyDescent="0.25">
      <c r="A16" s="114">
        <v>10</v>
      </c>
      <c r="B16" s="114" t="s">
        <v>23</v>
      </c>
      <c r="C16" s="115">
        <v>27054797</v>
      </c>
      <c r="D16" s="116">
        <f t="shared" si="0"/>
        <v>1139.1493473684211</v>
      </c>
      <c r="F16" s="116">
        <f t="shared" si="1"/>
        <v>416.45400929528165</v>
      </c>
      <c r="G16" s="115">
        <v>3636177</v>
      </c>
      <c r="H16" s="116">
        <f t="shared" si="2"/>
        <v>153.10218947368421</v>
      </c>
      <c r="J16" s="116">
        <f t="shared" si="3"/>
        <v>106.66594749560258</v>
      </c>
      <c r="K16" s="115">
        <v>4113203</v>
      </c>
      <c r="L16" s="116">
        <f t="shared" si="4"/>
        <v>173.1874947368421</v>
      </c>
      <c r="N16" s="116">
        <f t="shared" si="5"/>
        <v>258.90215613590368</v>
      </c>
      <c r="O16" s="115">
        <f t="shared" si="6"/>
        <v>34804177</v>
      </c>
      <c r="P16" s="115">
        <v>3806333</v>
      </c>
      <c r="Q16" s="116">
        <f t="shared" si="7"/>
        <v>10.936425820383571</v>
      </c>
      <c r="R16" s="115">
        <v>1707838</v>
      </c>
      <c r="S16" s="116">
        <f t="shared" si="8"/>
        <v>4.9069914797870382</v>
      </c>
      <c r="T16" s="115">
        <v>0</v>
      </c>
      <c r="U16" s="116">
        <f t="shared" si="9"/>
        <v>0</v>
      </c>
      <c r="V16" s="115">
        <v>2931338</v>
      </c>
      <c r="W16" s="115">
        <v>0</v>
      </c>
      <c r="X16" s="114"/>
      <c r="Y16" s="115">
        <v>23750</v>
      </c>
      <c r="Z16" s="115">
        <v>23750</v>
      </c>
      <c r="AA16" s="115">
        <v>23750</v>
      </c>
      <c r="AB16" s="115">
        <v>23750</v>
      </c>
    </row>
    <row r="17" spans="1:28" x14ac:dyDescent="0.25">
      <c r="A17" s="117">
        <v>11</v>
      </c>
      <c r="B17" s="117" t="s">
        <v>25</v>
      </c>
      <c r="C17" s="118">
        <v>7617411</v>
      </c>
      <c r="D17" s="119">
        <f t="shared" si="0"/>
        <v>485.95923444976074</v>
      </c>
      <c r="E17" s="169"/>
      <c r="F17" s="119">
        <f t="shared" si="1"/>
        <v>177.65859411515373</v>
      </c>
      <c r="G17" s="118">
        <v>1489288</v>
      </c>
      <c r="H17" s="119">
        <f t="shared" si="2"/>
        <v>95.010398724082933</v>
      </c>
      <c r="I17" s="169"/>
      <c r="J17" s="119">
        <f t="shared" si="3"/>
        <v>66.193528888633111</v>
      </c>
      <c r="K17" s="118">
        <v>1289136</v>
      </c>
      <c r="L17" s="119">
        <f t="shared" si="4"/>
        <v>82.241531100478468</v>
      </c>
      <c r="M17" s="169"/>
      <c r="N17" s="119">
        <f t="shared" si="5"/>
        <v>122.94484517017676</v>
      </c>
      <c r="O17" s="118">
        <f t="shared" si="6"/>
        <v>10395835</v>
      </c>
      <c r="P17" s="118">
        <v>1513800</v>
      </c>
      <c r="Q17" s="119">
        <f t="shared" si="7"/>
        <v>14.561600871887636</v>
      </c>
      <c r="R17" s="118">
        <v>0</v>
      </c>
      <c r="S17" s="119">
        <f t="shared" si="8"/>
        <v>0</v>
      </c>
      <c r="T17" s="118">
        <v>0</v>
      </c>
      <c r="U17" s="119">
        <f t="shared" si="9"/>
        <v>0</v>
      </c>
      <c r="V17" s="118">
        <v>1885100</v>
      </c>
      <c r="W17" s="118">
        <v>0</v>
      </c>
      <c r="X17" s="117"/>
      <c r="Y17" s="118">
        <v>15675</v>
      </c>
      <c r="Z17" s="118">
        <v>15675</v>
      </c>
      <c r="AA17" s="118">
        <v>15675</v>
      </c>
      <c r="AB17" s="118">
        <v>15675</v>
      </c>
    </row>
    <row r="18" spans="1:28" x14ac:dyDescent="0.25">
      <c r="A18" s="114">
        <v>12</v>
      </c>
      <c r="B18" s="114" t="s">
        <v>27</v>
      </c>
      <c r="C18" s="115">
        <v>0</v>
      </c>
      <c r="D18" s="116">
        <f t="shared" si="0"/>
        <v>0</v>
      </c>
      <c r="F18" s="116">
        <f t="shared" si="1"/>
        <v>0</v>
      </c>
      <c r="G18" s="115">
        <v>0</v>
      </c>
      <c r="H18" s="116">
        <f t="shared" si="2"/>
        <v>0</v>
      </c>
      <c r="J18" s="116">
        <f t="shared" si="3"/>
        <v>0</v>
      </c>
      <c r="K18" s="115">
        <v>0</v>
      </c>
      <c r="L18" s="116">
        <f t="shared" si="4"/>
        <v>0</v>
      </c>
      <c r="N18" s="116">
        <f t="shared" si="5"/>
        <v>0</v>
      </c>
      <c r="O18" s="115">
        <f t="shared" si="6"/>
        <v>0</v>
      </c>
      <c r="P18" s="115">
        <v>0</v>
      </c>
      <c r="Q18" s="116">
        <f t="shared" si="7"/>
        <v>0</v>
      </c>
      <c r="R18" s="115">
        <v>0</v>
      </c>
      <c r="S18" s="116">
        <f t="shared" si="8"/>
        <v>0</v>
      </c>
      <c r="T18" s="115">
        <v>0</v>
      </c>
      <c r="U18" s="116">
        <f t="shared" si="9"/>
        <v>0</v>
      </c>
      <c r="V18" s="115">
        <v>0</v>
      </c>
      <c r="W18" s="115"/>
      <c r="X18" s="114"/>
      <c r="Y18" s="115">
        <v>0</v>
      </c>
      <c r="Z18" s="115">
        <v>0</v>
      </c>
      <c r="AA18" s="115">
        <v>0</v>
      </c>
      <c r="AB18" s="115">
        <v>0</v>
      </c>
    </row>
    <row r="19" spans="1:28" x14ac:dyDescent="0.25">
      <c r="A19" s="117">
        <v>13</v>
      </c>
      <c r="B19" s="117" t="s">
        <v>29</v>
      </c>
      <c r="C19" s="118">
        <v>4948388</v>
      </c>
      <c r="D19" s="119">
        <f t="shared" si="0"/>
        <v>178.57125329291617</v>
      </c>
      <c r="E19" s="169"/>
      <c r="F19" s="119">
        <f t="shared" si="1"/>
        <v>65.282673031867773</v>
      </c>
      <c r="G19" s="118">
        <v>8769377</v>
      </c>
      <c r="H19" s="119">
        <f t="shared" si="2"/>
        <v>316.45833784417738</v>
      </c>
      <c r="I19" s="169"/>
      <c r="J19" s="119">
        <f t="shared" si="3"/>
        <v>220.47580485342885</v>
      </c>
      <c r="K19" s="118">
        <v>5689602</v>
      </c>
      <c r="L19" s="119">
        <f t="shared" si="4"/>
        <v>205.31925949983761</v>
      </c>
      <c r="M19" s="169"/>
      <c r="N19" s="119">
        <f t="shared" si="5"/>
        <v>306.9367049942486</v>
      </c>
      <c r="O19" s="118">
        <f t="shared" si="6"/>
        <v>19407367</v>
      </c>
      <c r="P19" s="118">
        <v>4237112</v>
      </c>
      <c r="Q19" s="119">
        <f t="shared" si="7"/>
        <v>21.832492784827533</v>
      </c>
      <c r="R19" s="118">
        <v>131756</v>
      </c>
      <c r="S19" s="119">
        <f t="shared" si="8"/>
        <v>0.67889683335199458</v>
      </c>
      <c r="T19" s="118">
        <v>0</v>
      </c>
      <c r="U19" s="119">
        <f t="shared" si="9"/>
        <v>0</v>
      </c>
      <c r="V19" s="118">
        <v>11102673</v>
      </c>
      <c r="W19" s="118">
        <v>36242.729999999996</v>
      </c>
      <c r="X19" s="117"/>
      <c r="Y19" s="118">
        <v>27711</v>
      </c>
      <c r="Z19" s="118">
        <v>27711</v>
      </c>
      <c r="AA19" s="118">
        <v>27711</v>
      </c>
      <c r="AB19" s="118">
        <v>27711</v>
      </c>
    </row>
    <row r="20" spans="1:28" x14ac:dyDescent="0.25">
      <c r="A20" s="114">
        <v>14</v>
      </c>
      <c r="B20" s="114" t="s">
        <v>31</v>
      </c>
      <c r="C20" s="115">
        <v>1958839</v>
      </c>
      <c r="D20" s="116">
        <f t="shared" si="0"/>
        <v>287.13559073585458</v>
      </c>
      <c r="F20" s="116">
        <f t="shared" si="1"/>
        <v>104.97198479686429</v>
      </c>
      <c r="G20" s="115">
        <v>1269587</v>
      </c>
      <c r="H20" s="116">
        <f t="shared" si="2"/>
        <v>186.10187628261508</v>
      </c>
      <c r="J20" s="116">
        <f t="shared" si="3"/>
        <v>129.65675430661668</v>
      </c>
      <c r="K20" s="115">
        <v>600644</v>
      </c>
      <c r="L20" s="116">
        <f t="shared" si="4"/>
        <v>88.045148050425098</v>
      </c>
      <c r="N20" s="116">
        <f t="shared" si="5"/>
        <v>131.62081189636106</v>
      </c>
      <c r="O20" s="115">
        <f t="shared" si="6"/>
        <v>3829070</v>
      </c>
      <c r="P20" s="115">
        <v>2591770</v>
      </c>
      <c r="Q20" s="116">
        <f t="shared" si="7"/>
        <v>67.686670653709641</v>
      </c>
      <c r="R20" s="115">
        <v>0</v>
      </c>
      <c r="S20" s="116">
        <f t="shared" si="8"/>
        <v>0</v>
      </c>
      <c r="T20" s="115">
        <v>0</v>
      </c>
      <c r="U20" s="116">
        <f t="shared" si="9"/>
        <v>0</v>
      </c>
      <c r="V20" s="115">
        <v>1388061</v>
      </c>
      <c r="W20" s="115">
        <v>381.18</v>
      </c>
      <c r="X20" s="114"/>
      <c r="Y20" s="115">
        <v>6822</v>
      </c>
      <c r="Z20" s="115">
        <v>6822</v>
      </c>
      <c r="AA20" s="115">
        <v>6822</v>
      </c>
      <c r="AB20" s="115">
        <v>6822</v>
      </c>
    </row>
    <row r="21" spans="1:28" x14ac:dyDescent="0.25">
      <c r="A21" s="117">
        <v>15</v>
      </c>
      <c r="B21" s="117" t="s">
        <v>33</v>
      </c>
      <c r="C21" s="118">
        <v>32469802</v>
      </c>
      <c r="D21" s="119">
        <f t="shared" si="0"/>
        <v>237.18764016216809</v>
      </c>
      <c r="E21" s="169"/>
      <c r="F21" s="119">
        <f t="shared" si="1"/>
        <v>86.711846808331615</v>
      </c>
      <c r="G21" s="118">
        <v>19484676</v>
      </c>
      <c r="H21" s="119">
        <f t="shared" si="2"/>
        <v>142.33299974432958</v>
      </c>
      <c r="I21" s="169"/>
      <c r="J21" s="119">
        <f t="shared" si="3"/>
        <v>99.163077483159242</v>
      </c>
      <c r="K21" s="118">
        <v>13263237</v>
      </c>
      <c r="L21" s="119">
        <f t="shared" si="4"/>
        <v>96.886204755469521</v>
      </c>
      <c r="M21" s="169"/>
      <c r="N21" s="119">
        <f t="shared" si="5"/>
        <v>144.83752045221766</v>
      </c>
      <c r="O21" s="118">
        <f t="shared" si="6"/>
        <v>65217715</v>
      </c>
      <c r="P21" s="118">
        <v>22868472</v>
      </c>
      <c r="Q21" s="119">
        <f t="shared" si="7"/>
        <v>35.064816361628125</v>
      </c>
      <c r="R21" s="118">
        <v>246018</v>
      </c>
      <c r="S21" s="119">
        <f t="shared" si="8"/>
        <v>0.37722572770297147</v>
      </c>
      <c r="T21" s="118">
        <v>0</v>
      </c>
      <c r="U21" s="119">
        <f t="shared" si="9"/>
        <v>0</v>
      </c>
      <c r="V21" s="118">
        <v>30595697</v>
      </c>
      <c r="W21" s="118">
        <v>16514844.99</v>
      </c>
      <c r="X21" s="117"/>
      <c r="Y21" s="118">
        <v>136895</v>
      </c>
      <c r="Z21" s="118">
        <v>136895</v>
      </c>
      <c r="AA21" s="118">
        <v>136895</v>
      </c>
      <c r="AB21" s="118">
        <v>136895</v>
      </c>
    </row>
    <row r="22" spans="1:28" x14ac:dyDescent="0.25">
      <c r="A22" s="114">
        <v>16</v>
      </c>
      <c r="B22" s="114" t="s">
        <v>35</v>
      </c>
      <c r="C22" s="115">
        <v>13779502</v>
      </c>
      <c r="D22" s="116">
        <f t="shared" si="0"/>
        <v>246.10648330058939</v>
      </c>
      <c r="F22" s="116">
        <f t="shared" si="1"/>
        <v>89.972427163183013</v>
      </c>
      <c r="G22" s="115">
        <v>4578855</v>
      </c>
      <c r="H22" s="116">
        <f t="shared" si="2"/>
        <v>81.779871405608148</v>
      </c>
      <c r="J22" s="116">
        <f t="shared" si="3"/>
        <v>56.975850571014163</v>
      </c>
      <c r="K22" s="115">
        <v>754459</v>
      </c>
      <c r="L22" s="116">
        <f t="shared" si="4"/>
        <v>13.474888372923736</v>
      </c>
      <c r="N22" s="116">
        <f t="shared" si="5"/>
        <v>20.143935096131564</v>
      </c>
      <c r="O22" s="115">
        <f t="shared" si="6"/>
        <v>19112816</v>
      </c>
      <c r="P22" s="115">
        <v>7507375</v>
      </c>
      <c r="Q22" s="116">
        <f t="shared" si="7"/>
        <v>39.279272086332014</v>
      </c>
      <c r="R22" s="115">
        <v>1110896</v>
      </c>
      <c r="S22" s="116">
        <f t="shared" si="8"/>
        <v>5.8123093949107236</v>
      </c>
      <c r="T22" s="115">
        <v>0</v>
      </c>
      <c r="U22" s="116">
        <f t="shared" si="9"/>
        <v>0</v>
      </c>
      <c r="V22" s="115">
        <v>5995415</v>
      </c>
      <c r="W22" s="115">
        <v>3466.94</v>
      </c>
      <c r="X22" s="114"/>
      <c r="Y22" s="115">
        <v>55990</v>
      </c>
      <c r="Z22" s="115">
        <v>55990</v>
      </c>
      <c r="AA22" s="115">
        <v>55990</v>
      </c>
      <c r="AB22" s="115">
        <v>55990</v>
      </c>
    </row>
    <row r="23" spans="1:28" x14ac:dyDescent="0.25">
      <c r="A23" s="117">
        <v>17</v>
      </c>
      <c r="B23" s="117" t="s">
        <v>37</v>
      </c>
      <c r="C23" s="118">
        <v>0</v>
      </c>
      <c r="D23" s="119">
        <f t="shared" si="0"/>
        <v>0</v>
      </c>
      <c r="E23" s="169"/>
      <c r="F23" s="119">
        <f t="shared" si="1"/>
        <v>0</v>
      </c>
      <c r="G23" s="118">
        <v>0</v>
      </c>
      <c r="H23" s="119">
        <f t="shared" si="2"/>
        <v>0</v>
      </c>
      <c r="I23" s="169"/>
      <c r="J23" s="119">
        <f t="shared" si="3"/>
        <v>0</v>
      </c>
      <c r="K23" s="118">
        <v>0</v>
      </c>
      <c r="L23" s="119">
        <f t="shared" si="4"/>
        <v>0</v>
      </c>
      <c r="M23" s="169"/>
      <c r="N23" s="119">
        <f t="shared" si="5"/>
        <v>0</v>
      </c>
      <c r="O23" s="118">
        <f t="shared" si="6"/>
        <v>0</v>
      </c>
      <c r="P23" s="118">
        <v>0</v>
      </c>
      <c r="Q23" s="119">
        <f t="shared" si="7"/>
        <v>0</v>
      </c>
      <c r="R23" s="118">
        <v>0</v>
      </c>
      <c r="S23" s="119">
        <f t="shared" si="8"/>
        <v>0</v>
      </c>
      <c r="T23" s="118">
        <v>0</v>
      </c>
      <c r="U23" s="119">
        <f t="shared" si="9"/>
        <v>0</v>
      </c>
      <c r="V23" s="118">
        <v>0</v>
      </c>
      <c r="W23" s="118"/>
      <c r="X23" s="117"/>
      <c r="Y23" s="118">
        <v>0</v>
      </c>
      <c r="Z23" s="118">
        <v>0</v>
      </c>
      <c r="AA23" s="118">
        <v>0</v>
      </c>
      <c r="AB23" s="118">
        <v>0</v>
      </c>
    </row>
    <row r="24" spans="1:28" x14ac:dyDescent="0.25">
      <c r="A24" s="114">
        <v>18</v>
      </c>
      <c r="B24" s="114" t="s">
        <v>39</v>
      </c>
      <c r="C24" s="115">
        <v>3086619</v>
      </c>
      <c r="D24" s="116">
        <f t="shared" si="0"/>
        <v>421.03655708634568</v>
      </c>
      <c r="F24" s="116">
        <f t="shared" si="1"/>
        <v>153.92394567363218</v>
      </c>
      <c r="G24" s="115">
        <v>703453</v>
      </c>
      <c r="H24" s="116">
        <f t="shared" si="2"/>
        <v>95.955940526531165</v>
      </c>
      <c r="J24" s="116">
        <f t="shared" si="3"/>
        <v>66.852285713741594</v>
      </c>
      <c r="K24" s="115">
        <v>583897</v>
      </c>
      <c r="L24" s="116">
        <f t="shared" si="4"/>
        <v>79.647660619287961</v>
      </c>
      <c r="N24" s="116">
        <f t="shared" si="5"/>
        <v>119.0672057289577</v>
      </c>
      <c r="O24" s="115">
        <f t="shared" si="6"/>
        <v>4373969</v>
      </c>
      <c r="P24" s="115">
        <v>518118</v>
      </c>
      <c r="Q24" s="116">
        <f t="shared" si="7"/>
        <v>11.845488616860338</v>
      </c>
      <c r="R24" s="115">
        <v>709229</v>
      </c>
      <c r="S24" s="116">
        <f t="shared" si="8"/>
        <v>16.214769697727625</v>
      </c>
      <c r="T24" s="115">
        <v>0</v>
      </c>
      <c r="U24" s="116">
        <f t="shared" si="9"/>
        <v>0</v>
      </c>
      <c r="V24" s="115">
        <v>201872</v>
      </c>
      <c r="W24" s="115">
        <v>0</v>
      </c>
      <c r="X24" s="114"/>
      <c r="Y24" s="115">
        <v>7331</v>
      </c>
      <c r="Z24" s="115">
        <v>7331</v>
      </c>
      <c r="AA24" s="115">
        <v>7331</v>
      </c>
      <c r="AB24" s="115">
        <v>7331</v>
      </c>
    </row>
    <row r="25" spans="1:28" x14ac:dyDescent="0.25">
      <c r="A25" s="117">
        <v>19</v>
      </c>
      <c r="B25" s="117" t="s">
        <v>41</v>
      </c>
      <c r="C25" s="118">
        <v>16118567</v>
      </c>
      <c r="D25" s="119">
        <f t="shared" si="0"/>
        <v>199.64535027744748</v>
      </c>
      <c r="E25" s="169"/>
      <c r="F25" s="119">
        <f t="shared" si="1"/>
        <v>72.987011538280697</v>
      </c>
      <c r="G25" s="118">
        <v>9387511</v>
      </c>
      <c r="H25" s="119">
        <f t="shared" si="2"/>
        <v>116.27416518034086</v>
      </c>
      <c r="I25" s="169"/>
      <c r="J25" s="119">
        <f t="shared" si="3"/>
        <v>81.007946658744871</v>
      </c>
      <c r="K25" s="118">
        <v>6741219</v>
      </c>
      <c r="L25" s="119">
        <f t="shared" si="4"/>
        <v>83.497064506539829</v>
      </c>
      <c r="M25" s="169"/>
      <c r="N25" s="119">
        <f t="shared" si="5"/>
        <v>124.82177229140956</v>
      </c>
      <c r="O25" s="118">
        <f t="shared" si="6"/>
        <v>32247297</v>
      </c>
      <c r="P25" s="118">
        <v>16079282</v>
      </c>
      <c r="Q25" s="119">
        <f t="shared" si="7"/>
        <v>49.86241792606679</v>
      </c>
      <c r="R25" s="118">
        <v>0</v>
      </c>
      <c r="S25" s="119">
        <f t="shared" si="8"/>
        <v>0</v>
      </c>
      <c r="T25" s="118">
        <v>0</v>
      </c>
      <c r="U25" s="119">
        <f t="shared" si="9"/>
        <v>0</v>
      </c>
      <c r="V25" s="118">
        <v>8378557</v>
      </c>
      <c r="W25" s="118">
        <v>678528.59000000008</v>
      </c>
      <c r="X25" s="117"/>
      <c r="Y25" s="118">
        <v>80736</v>
      </c>
      <c r="Z25" s="118">
        <v>80736</v>
      </c>
      <c r="AA25" s="118">
        <v>80736</v>
      </c>
      <c r="AB25" s="118">
        <v>80736</v>
      </c>
    </row>
    <row r="26" spans="1:28" x14ac:dyDescent="0.25">
      <c r="A26" s="114">
        <v>20</v>
      </c>
      <c r="B26" s="114" t="s">
        <v>43</v>
      </c>
      <c r="C26" s="115">
        <v>13592245</v>
      </c>
      <c r="D26" s="116">
        <f t="shared" si="0"/>
        <v>319.28413708862843</v>
      </c>
      <c r="F26" s="116">
        <f t="shared" si="1"/>
        <v>116.72495735709686</v>
      </c>
      <c r="G26" s="115">
        <v>7257879</v>
      </c>
      <c r="H26" s="116">
        <f t="shared" si="2"/>
        <v>170.488806934298</v>
      </c>
      <c r="J26" s="116">
        <f t="shared" si="3"/>
        <v>118.77916437091531</v>
      </c>
      <c r="K26" s="115">
        <v>1211006</v>
      </c>
      <c r="L26" s="116">
        <f t="shared" si="4"/>
        <v>28.446736040966854</v>
      </c>
      <c r="N26" s="116">
        <f t="shared" si="5"/>
        <v>42.525710688443269</v>
      </c>
      <c r="O26" s="115">
        <f t="shared" si="6"/>
        <v>22061130</v>
      </c>
      <c r="P26" s="115">
        <v>6572909</v>
      </c>
      <c r="Q26" s="116">
        <f t="shared" si="7"/>
        <v>29.794072198477593</v>
      </c>
      <c r="R26" s="115">
        <v>432163</v>
      </c>
      <c r="S26" s="116">
        <f t="shared" si="8"/>
        <v>1.9589341071830864</v>
      </c>
      <c r="T26" s="115">
        <v>40881</v>
      </c>
      <c r="U26" s="116">
        <f t="shared" si="9"/>
        <v>0.18530782421390019</v>
      </c>
      <c r="V26" s="115">
        <v>7103752</v>
      </c>
      <c r="W26" s="115">
        <v>0</v>
      </c>
      <c r="X26" s="114"/>
      <c r="Y26" s="115">
        <v>42571</v>
      </c>
      <c r="Z26" s="115">
        <v>42571</v>
      </c>
      <c r="AA26" s="115">
        <v>42571</v>
      </c>
      <c r="AB26" s="115">
        <v>42571</v>
      </c>
    </row>
    <row r="27" spans="1:28" x14ac:dyDescent="0.25">
      <c r="A27" s="117">
        <v>21</v>
      </c>
      <c r="B27" s="117" t="s">
        <v>45</v>
      </c>
      <c r="C27" s="118">
        <v>0</v>
      </c>
      <c r="D27" s="119">
        <f t="shared" si="0"/>
        <v>0</v>
      </c>
      <c r="E27" s="169"/>
      <c r="F27" s="119">
        <f t="shared" si="1"/>
        <v>0</v>
      </c>
      <c r="G27" s="118">
        <v>0</v>
      </c>
      <c r="H27" s="119">
        <f t="shared" si="2"/>
        <v>0</v>
      </c>
      <c r="I27" s="169"/>
      <c r="J27" s="119">
        <f t="shared" si="3"/>
        <v>0</v>
      </c>
      <c r="K27" s="118">
        <v>0</v>
      </c>
      <c r="L27" s="119">
        <f t="shared" si="4"/>
        <v>0</v>
      </c>
      <c r="M27" s="169"/>
      <c r="N27" s="119">
        <f t="shared" si="5"/>
        <v>0</v>
      </c>
      <c r="O27" s="118">
        <f t="shared" si="6"/>
        <v>0</v>
      </c>
      <c r="P27" s="118">
        <v>0</v>
      </c>
      <c r="Q27" s="119">
        <f t="shared" si="7"/>
        <v>0</v>
      </c>
      <c r="R27" s="118">
        <v>0</v>
      </c>
      <c r="S27" s="119">
        <f t="shared" si="8"/>
        <v>0</v>
      </c>
      <c r="T27" s="118">
        <v>0</v>
      </c>
      <c r="U27" s="119">
        <f t="shared" si="9"/>
        <v>0</v>
      </c>
      <c r="V27" s="118">
        <v>0</v>
      </c>
      <c r="W27" s="118"/>
      <c r="X27" s="117"/>
      <c r="Y27" s="118">
        <v>0</v>
      </c>
      <c r="Z27" s="118">
        <v>0</v>
      </c>
      <c r="AA27" s="118">
        <v>0</v>
      </c>
      <c r="AB27" s="118">
        <v>0</v>
      </c>
    </row>
    <row r="28" spans="1:28" x14ac:dyDescent="0.25">
      <c r="A28" s="114">
        <v>22</v>
      </c>
      <c r="B28" s="114" t="s">
        <v>47</v>
      </c>
      <c r="C28" s="115">
        <v>4486260</v>
      </c>
      <c r="D28" s="116">
        <f t="shared" si="0"/>
        <v>339.32834127524393</v>
      </c>
      <c r="F28" s="116">
        <f t="shared" si="1"/>
        <v>124.05278422714952</v>
      </c>
      <c r="G28" s="115">
        <v>2047037</v>
      </c>
      <c r="H28" s="116">
        <f t="shared" si="2"/>
        <v>154.83223659329855</v>
      </c>
      <c r="J28" s="116">
        <f t="shared" si="3"/>
        <v>107.87126739246415</v>
      </c>
      <c r="K28" s="115">
        <v>1248601</v>
      </c>
      <c r="L28" s="116">
        <f t="shared" si="4"/>
        <v>94.440738219499281</v>
      </c>
      <c r="N28" s="116">
        <f t="shared" si="5"/>
        <v>141.18173364218876</v>
      </c>
      <c r="O28" s="115">
        <f t="shared" si="6"/>
        <v>7781898</v>
      </c>
      <c r="P28" s="115">
        <v>4495402</v>
      </c>
      <c r="Q28" s="116">
        <f t="shared" si="7"/>
        <v>57.767423834134036</v>
      </c>
      <c r="R28" s="115">
        <v>1190575</v>
      </c>
      <c r="S28" s="116">
        <f t="shared" si="8"/>
        <v>15.299288168516215</v>
      </c>
      <c r="T28" s="115">
        <v>0</v>
      </c>
      <c r="U28" s="116">
        <f t="shared" si="9"/>
        <v>0</v>
      </c>
      <c r="V28" s="115">
        <v>1884582</v>
      </c>
      <c r="W28" s="115">
        <v>1041.24</v>
      </c>
      <c r="X28" s="114"/>
      <c r="Y28" s="115">
        <v>13221</v>
      </c>
      <c r="Z28" s="115">
        <v>13221</v>
      </c>
      <c r="AA28" s="115">
        <v>13221</v>
      </c>
      <c r="AB28" s="115">
        <v>13221</v>
      </c>
    </row>
    <row r="29" spans="1:28" x14ac:dyDescent="0.25">
      <c r="A29" s="117">
        <v>23</v>
      </c>
      <c r="B29" s="117" t="s">
        <v>49</v>
      </c>
      <c r="C29" s="118">
        <v>40097269</v>
      </c>
      <c r="D29" s="119">
        <f t="shared" si="0"/>
        <v>219.99072245265214</v>
      </c>
      <c r="E29" s="169"/>
      <c r="F29" s="119">
        <f t="shared" si="1"/>
        <v>80.424940403834754</v>
      </c>
      <c r="G29" s="118">
        <v>36626416</v>
      </c>
      <c r="H29" s="119">
        <f t="shared" si="2"/>
        <v>200.9481422959598</v>
      </c>
      <c r="I29" s="169"/>
      <c r="J29" s="119">
        <f t="shared" si="3"/>
        <v>140.0001141013332</v>
      </c>
      <c r="K29" s="118">
        <v>7949993</v>
      </c>
      <c r="L29" s="119">
        <f t="shared" si="4"/>
        <v>43.617052911097943</v>
      </c>
      <c r="M29" s="169"/>
      <c r="N29" s="119">
        <f t="shared" si="5"/>
        <v>65.204182669978834</v>
      </c>
      <c r="O29" s="118">
        <f t="shared" si="6"/>
        <v>84673678</v>
      </c>
      <c r="P29" s="118">
        <v>23114187</v>
      </c>
      <c r="Q29" s="119">
        <f t="shared" si="7"/>
        <v>27.297960294106982</v>
      </c>
      <c r="R29" s="118">
        <v>117421</v>
      </c>
      <c r="S29" s="119">
        <f t="shared" si="8"/>
        <v>0.13867473667554633</v>
      </c>
      <c r="T29" s="118">
        <v>0</v>
      </c>
      <c r="U29" s="119">
        <f t="shared" si="9"/>
        <v>0</v>
      </c>
      <c r="V29" s="118">
        <v>37977617</v>
      </c>
      <c r="W29" s="118">
        <v>15608041.809999999</v>
      </c>
      <c r="X29" s="117"/>
      <c r="Y29" s="118">
        <v>182268</v>
      </c>
      <c r="Z29" s="118">
        <v>182268</v>
      </c>
      <c r="AA29" s="118">
        <v>182268</v>
      </c>
      <c r="AB29" s="118">
        <v>182268</v>
      </c>
    </row>
    <row r="30" spans="1:28" x14ac:dyDescent="0.25">
      <c r="A30" s="114">
        <v>24</v>
      </c>
      <c r="B30" s="114" t="s">
        <v>51</v>
      </c>
      <c r="C30" s="115">
        <v>39244077</v>
      </c>
      <c r="D30" s="116">
        <f t="shared" si="0"/>
        <v>164.81352052815481</v>
      </c>
      <c r="F30" s="116">
        <f t="shared" si="1"/>
        <v>60.253075304463813</v>
      </c>
      <c r="G30" s="115">
        <v>42924429</v>
      </c>
      <c r="H30" s="116">
        <f t="shared" si="2"/>
        <v>180.2699107982798</v>
      </c>
      <c r="J30" s="116">
        <f t="shared" si="3"/>
        <v>125.59363720628809</v>
      </c>
      <c r="K30" s="115">
        <v>35990646</v>
      </c>
      <c r="L30" s="116">
        <f t="shared" si="4"/>
        <v>151.15007223491466</v>
      </c>
      <c r="N30" s="116">
        <f t="shared" si="5"/>
        <v>225.95788258949986</v>
      </c>
      <c r="O30" s="115">
        <f t="shared" si="6"/>
        <v>118159152</v>
      </c>
      <c r="P30" s="115">
        <v>41268919</v>
      </c>
      <c r="Q30" s="116">
        <f t="shared" si="7"/>
        <v>34.926553128952719</v>
      </c>
      <c r="R30" s="115">
        <v>2987015</v>
      </c>
      <c r="S30" s="116">
        <f t="shared" si="8"/>
        <v>2.5279590699838468</v>
      </c>
      <c r="T30" s="115">
        <v>2336056</v>
      </c>
      <c r="U30" s="116">
        <f t="shared" si="9"/>
        <v>1.977041947626706</v>
      </c>
      <c r="V30" s="115">
        <v>49147329</v>
      </c>
      <c r="W30" s="115">
        <v>4294269.03</v>
      </c>
      <c r="X30" s="114"/>
      <c r="Y30" s="115">
        <v>238112</v>
      </c>
      <c r="Z30" s="115">
        <v>238112</v>
      </c>
      <c r="AA30" s="115">
        <v>238112</v>
      </c>
      <c r="AB30" s="115">
        <v>238112</v>
      </c>
    </row>
    <row r="31" spans="1:28" x14ac:dyDescent="0.25">
      <c r="A31" s="117">
        <v>25</v>
      </c>
      <c r="B31" s="117" t="s">
        <v>53</v>
      </c>
      <c r="C31" s="118">
        <v>0</v>
      </c>
      <c r="D31" s="119">
        <f t="shared" si="0"/>
        <v>0</v>
      </c>
      <c r="E31" s="169"/>
      <c r="F31" s="119">
        <f t="shared" si="1"/>
        <v>0</v>
      </c>
      <c r="G31" s="118">
        <v>0</v>
      </c>
      <c r="H31" s="119">
        <f t="shared" si="2"/>
        <v>0</v>
      </c>
      <c r="I31" s="169"/>
      <c r="J31" s="119">
        <f t="shared" si="3"/>
        <v>0</v>
      </c>
      <c r="K31" s="118">
        <v>0</v>
      </c>
      <c r="L31" s="119">
        <f t="shared" si="4"/>
        <v>0</v>
      </c>
      <c r="M31" s="169"/>
      <c r="N31" s="119">
        <f t="shared" si="5"/>
        <v>0</v>
      </c>
      <c r="O31" s="118">
        <f t="shared" si="6"/>
        <v>0</v>
      </c>
      <c r="P31" s="118">
        <v>0</v>
      </c>
      <c r="Q31" s="119">
        <f t="shared" si="7"/>
        <v>0</v>
      </c>
      <c r="R31" s="118">
        <v>0</v>
      </c>
      <c r="S31" s="119">
        <f t="shared" si="8"/>
        <v>0</v>
      </c>
      <c r="T31" s="118">
        <v>0</v>
      </c>
      <c r="U31" s="119">
        <f t="shared" si="9"/>
        <v>0</v>
      </c>
      <c r="V31" s="118">
        <v>0</v>
      </c>
      <c r="W31" s="118"/>
      <c r="X31" s="117"/>
      <c r="Y31" s="118">
        <v>0</v>
      </c>
      <c r="Z31" s="118">
        <v>0</v>
      </c>
      <c r="AA31" s="118">
        <v>0</v>
      </c>
      <c r="AB31" s="118">
        <v>0</v>
      </c>
    </row>
    <row r="32" spans="1:28" x14ac:dyDescent="0.25">
      <c r="A32" s="114">
        <v>26</v>
      </c>
      <c r="B32" s="114" t="s">
        <v>55</v>
      </c>
      <c r="C32" s="115">
        <v>7478634</v>
      </c>
      <c r="D32" s="116">
        <f t="shared" si="0"/>
        <v>218.94879526890534</v>
      </c>
      <c r="F32" s="116">
        <f t="shared" si="1"/>
        <v>80.044029196654151</v>
      </c>
      <c r="G32" s="115">
        <v>2694047</v>
      </c>
      <c r="H32" s="116">
        <f t="shared" si="2"/>
        <v>78.872471235764266</v>
      </c>
      <c r="J32" s="116">
        <f t="shared" si="3"/>
        <v>54.950271479484726</v>
      </c>
      <c r="K32" s="115">
        <v>9357952</v>
      </c>
      <c r="L32" s="116">
        <f t="shared" si="4"/>
        <v>273.96879117018472</v>
      </c>
      <c r="N32" s="116">
        <f t="shared" si="5"/>
        <v>409.56254292890816</v>
      </c>
      <c r="O32" s="115">
        <f t="shared" si="6"/>
        <v>19530633</v>
      </c>
      <c r="P32" s="115">
        <v>7822874</v>
      </c>
      <c r="Q32" s="116">
        <f t="shared" si="7"/>
        <v>40.054380213892706</v>
      </c>
      <c r="R32" s="115">
        <v>0</v>
      </c>
      <c r="S32" s="116">
        <f t="shared" si="8"/>
        <v>0</v>
      </c>
      <c r="T32" s="115">
        <v>0</v>
      </c>
      <c r="U32" s="116">
        <f t="shared" si="9"/>
        <v>0</v>
      </c>
      <c r="V32" s="115">
        <v>3637703</v>
      </c>
      <c r="W32" s="115">
        <v>535019.17999999993</v>
      </c>
      <c r="X32" s="114"/>
      <c r="Y32" s="115">
        <v>34157</v>
      </c>
      <c r="Z32" s="115">
        <v>34157</v>
      </c>
      <c r="AA32" s="115">
        <v>34157</v>
      </c>
      <c r="AB32" s="115">
        <v>34157</v>
      </c>
    </row>
    <row r="33" spans="1:28" x14ac:dyDescent="0.25">
      <c r="A33" s="117">
        <v>27</v>
      </c>
      <c r="B33" s="117" t="s">
        <v>57</v>
      </c>
      <c r="C33" s="118">
        <v>2488039</v>
      </c>
      <c r="D33" s="119">
        <f t="shared" si="0"/>
        <v>196.71402593295383</v>
      </c>
      <c r="E33" s="169"/>
      <c r="F33" s="119">
        <f t="shared" si="1"/>
        <v>71.915368229500018</v>
      </c>
      <c r="G33" s="118">
        <v>1249098</v>
      </c>
      <c r="H33" s="119">
        <f t="shared" si="2"/>
        <v>98.758538899430746</v>
      </c>
      <c r="I33" s="169"/>
      <c r="J33" s="119">
        <f t="shared" si="3"/>
        <v>68.804849631492431</v>
      </c>
      <c r="K33" s="118">
        <v>303727</v>
      </c>
      <c r="L33" s="119">
        <f t="shared" si="4"/>
        <v>24.013836179633145</v>
      </c>
      <c r="M33" s="169"/>
      <c r="N33" s="119">
        <f t="shared" si="5"/>
        <v>35.898861944093959</v>
      </c>
      <c r="O33" s="118">
        <f t="shared" si="6"/>
        <v>4040864</v>
      </c>
      <c r="P33" s="118">
        <v>2078453</v>
      </c>
      <c r="Q33" s="119">
        <f t="shared" si="7"/>
        <v>51.435856292119709</v>
      </c>
      <c r="R33" s="118">
        <v>0</v>
      </c>
      <c r="S33" s="119">
        <f t="shared" si="8"/>
        <v>0</v>
      </c>
      <c r="T33" s="118">
        <v>0</v>
      </c>
      <c r="U33" s="119">
        <f t="shared" si="9"/>
        <v>0</v>
      </c>
      <c r="V33" s="118">
        <v>1768194</v>
      </c>
      <c r="W33" s="118">
        <v>0</v>
      </c>
      <c r="X33" s="117"/>
      <c r="Y33" s="118">
        <v>12648</v>
      </c>
      <c r="Z33" s="118">
        <v>12648</v>
      </c>
      <c r="AA33" s="118">
        <v>12648</v>
      </c>
      <c r="AB33" s="118">
        <v>12648</v>
      </c>
    </row>
    <row r="34" spans="1:28" x14ac:dyDescent="0.25">
      <c r="A34" s="114">
        <v>28</v>
      </c>
      <c r="B34" s="114" t="s">
        <v>59</v>
      </c>
      <c r="C34" s="115">
        <v>18043896</v>
      </c>
      <c r="D34" s="116">
        <f t="shared" si="0"/>
        <v>187.79097673934538</v>
      </c>
      <c r="F34" s="116">
        <f t="shared" si="1"/>
        <v>68.653250210996305</v>
      </c>
      <c r="G34" s="115">
        <v>16873778</v>
      </c>
      <c r="H34" s="116">
        <f t="shared" si="2"/>
        <v>175.61303012957276</v>
      </c>
      <c r="J34" s="116">
        <f t="shared" si="3"/>
        <v>122.34919902673499</v>
      </c>
      <c r="K34" s="115">
        <v>9312104</v>
      </c>
      <c r="L34" s="116">
        <f t="shared" si="4"/>
        <v>96.915272935421768</v>
      </c>
      <c r="N34" s="116">
        <f t="shared" si="5"/>
        <v>144.88097517437305</v>
      </c>
      <c r="O34" s="115">
        <f t="shared" si="6"/>
        <v>44229778</v>
      </c>
      <c r="P34" s="115">
        <v>17052323</v>
      </c>
      <c r="Q34" s="116">
        <f t="shared" si="7"/>
        <v>38.55394209756151</v>
      </c>
      <c r="R34" s="115">
        <v>0</v>
      </c>
      <c r="S34" s="116">
        <f t="shared" si="8"/>
        <v>0</v>
      </c>
      <c r="T34" s="115">
        <v>0</v>
      </c>
      <c r="U34" s="116">
        <f t="shared" si="9"/>
        <v>0</v>
      </c>
      <c r="V34" s="115">
        <v>22515966</v>
      </c>
      <c r="W34" s="115">
        <v>103761.75</v>
      </c>
      <c r="X34" s="114"/>
      <c r="Y34" s="115">
        <v>96085</v>
      </c>
      <c r="Z34" s="115">
        <v>96085</v>
      </c>
      <c r="AA34" s="115">
        <v>96085</v>
      </c>
      <c r="AB34" s="115">
        <v>96085</v>
      </c>
    </row>
    <row r="35" spans="1:28" x14ac:dyDescent="0.25">
      <c r="A35" s="117">
        <v>29</v>
      </c>
      <c r="B35" s="117" t="s">
        <v>61</v>
      </c>
      <c r="C35" s="118">
        <v>2180656</v>
      </c>
      <c r="D35" s="119">
        <f t="shared" si="0"/>
        <v>129.38507179304617</v>
      </c>
      <c r="E35" s="169"/>
      <c r="F35" s="119">
        <f t="shared" si="1"/>
        <v>47.301025116371534</v>
      </c>
      <c r="G35" s="118">
        <v>1749635</v>
      </c>
      <c r="H35" s="119">
        <f t="shared" si="2"/>
        <v>103.81126142162098</v>
      </c>
      <c r="I35" s="169"/>
      <c r="J35" s="119">
        <f t="shared" si="3"/>
        <v>72.325069930852877</v>
      </c>
      <c r="K35" s="118">
        <v>974075</v>
      </c>
      <c r="L35" s="119">
        <f t="shared" si="4"/>
        <v>57.794885487124716</v>
      </c>
      <c r="M35" s="169"/>
      <c r="N35" s="119">
        <f t="shared" si="5"/>
        <v>86.398965981815294</v>
      </c>
      <c r="O35" s="118">
        <f t="shared" si="6"/>
        <v>4904366</v>
      </c>
      <c r="P35" s="118">
        <v>2974777</v>
      </c>
      <c r="Q35" s="119">
        <f t="shared" si="7"/>
        <v>60.655689236896272</v>
      </c>
      <c r="R35" s="118">
        <v>0</v>
      </c>
      <c r="S35" s="119">
        <f t="shared" si="8"/>
        <v>0</v>
      </c>
      <c r="T35" s="118">
        <v>0</v>
      </c>
      <c r="U35" s="119">
        <f t="shared" si="9"/>
        <v>0</v>
      </c>
      <c r="V35" s="118">
        <v>1865634</v>
      </c>
      <c r="W35" s="118">
        <v>0</v>
      </c>
      <c r="X35" s="117"/>
      <c r="Y35" s="118">
        <v>16854</v>
      </c>
      <c r="Z35" s="118">
        <v>16854</v>
      </c>
      <c r="AA35" s="118">
        <v>16854</v>
      </c>
      <c r="AB35" s="118">
        <v>16854</v>
      </c>
    </row>
    <row r="36" spans="1:28" x14ac:dyDescent="0.25">
      <c r="A36" s="114">
        <v>30</v>
      </c>
      <c r="B36" s="114" t="s">
        <v>63</v>
      </c>
      <c r="C36" s="115">
        <v>131496783</v>
      </c>
      <c r="D36" s="116">
        <f t="shared" si="0"/>
        <v>574.13401008579478</v>
      </c>
      <c r="F36" s="116">
        <f t="shared" si="1"/>
        <v>209.89382202198428</v>
      </c>
      <c r="G36" s="115">
        <v>36735266</v>
      </c>
      <c r="H36" s="116">
        <f t="shared" si="2"/>
        <v>160.39149474971074</v>
      </c>
      <c r="J36" s="116">
        <f t="shared" si="3"/>
        <v>111.74438991713116</v>
      </c>
      <c r="K36" s="115">
        <v>19471778</v>
      </c>
      <c r="L36" s="116">
        <f t="shared" si="4"/>
        <v>85.016604449101663</v>
      </c>
      <c r="N36" s="116">
        <f t="shared" si="5"/>
        <v>127.09336914118023</v>
      </c>
      <c r="O36" s="115">
        <f t="shared" si="6"/>
        <v>187703827</v>
      </c>
      <c r="P36" s="115">
        <v>56048918</v>
      </c>
      <c r="Q36" s="116">
        <f t="shared" si="7"/>
        <v>29.860295815918551</v>
      </c>
      <c r="R36" s="115">
        <v>0</v>
      </c>
      <c r="S36" s="116">
        <f t="shared" si="8"/>
        <v>0</v>
      </c>
      <c r="T36" s="115">
        <v>96465</v>
      </c>
      <c r="U36" s="116">
        <f t="shared" si="9"/>
        <v>5.139213277734609E-2</v>
      </c>
      <c r="V36" s="115">
        <v>38495169</v>
      </c>
      <c r="W36" s="115">
        <v>3630936.8</v>
      </c>
      <c r="X36" s="114"/>
      <c r="Y36" s="115">
        <v>229035</v>
      </c>
      <c r="Z36" s="115">
        <v>229035</v>
      </c>
      <c r="AA36" s="115">
        <v>229035</v>
      </c>
      <c r="AB36" s="115">
        <v>229035</v>
      </c>
    </row>
    <row r="37" spans="1:28" x14ac:dyDescent="0.25">
      <c r="A37" s="117">
        <v>31</v>
      </c>
      <c r="B37" s="117" t="s">
        <v>65</v>
      </c>
      <c r="C37" s="118">
        <v>14091828</v>
      </c>
      <c r="D37" s="119">
        <f t="shared" si="0"/>
        <v>142.27702559442679</v>
      </c>
      <c r="E37" s="169"/>
      <c r="F37" s="119">
        <f t="shared" si="1"/>
        <v>52.014108489185965</v>
      </c>
      <c r="G37" s="118">
        <v>20167392</v>
      </c>
      <c r="H37" s="119">
        <f t="shared" si="2"/>
        <v>203.61847645009843</v>
      </c>
      <c r="I37" s="169"/>
      <c r="J37" s="119">
        <f t="shared" si="3"/>
        <v>141.86052983843163</v>
      </c>
      <c r="K37" s="118">
        <v>5420767</v>
      </c>
      <c r="L37" s="119">
        <f t="shared" si="4"/>
        <v>54.730344792770964</v>
      </c>
      <c r="M37" s="169"/>
      <c r="N37" s="119">
        <f t="shared" si="5"/>
        <v>81.817710305474463</v>
      </c>
      <c r="O37" s="118">
        <f t="shared" si="6"/>
        <v>39679987</v>
      </c>
      <c r="P37" s="118">
        <v>20227033</v>
      </c>
      <c r="Q37" s="119">
        <f t="shared" si="7"/>
        <v>50.975402285288055</v>
      </c>
      <c r="R37" s="118">
        <v>0</v>
      </c>
      <c r="S37" s="119">
        <f t="shared" si="8"/>
        <v>0</v>
      </c>
      <c r="T37" s="118">
        <v>31494</v>
      </c>
      <c r="U37" s="119">
        <f t="shared" si="9"/>
        <v>7.9369985680690883E-2</v>
      </c>
      <c r="V37" s="118">
        <v>17309084</v>
      </c>
      <c r="W37" s="118">
        <v>143682.84</v>
      </c>
      <c r="X37" s="117"/>
      <c r="Y37" s="118">
        <v>99045</v>
      </c>
      <c r="Z37" s="118">
        <v>99045</v>
      </c>
      <c r="AA37" s="118">
        <v>99045</v>
      </c>
      <c r="AB37" s="118">
        <v>99045</v>
      </c>
    </row>
    <row r="38" spans="1:28" x14ac:dyDescent="0.25">
      <c r="A38" s="114">
        <v>32</v>
      </c>
      <c r="B38" s="114" t="s">
        <v>67</v>
      </c>
      <c r="C38" s="115">
        <v>7144754</v>
      </c>
      <c r="D38" s="116">
        <f t="shared" si="0"/>
        <v>285.96173704222531</v>
      </c>
      <c r="F38" s="116">
        <f t="shared" si="1"/>
        <v>104.54284345717313</v>
      </c>
      <c r="G38" s="115">
        <v>5064379</v>
      </c>
      <c r="H38" s="116">
        <f t="shared" si="2"/>
        <v>202.6967780668401</v>
      </c>
      <c r="J38" s="116">
        <f t="shared" si="3"/>
        <v>141.21838466929074</v>
      </c>
      <c r="K38" s="115">
        <v>1543038</v>
      </c>
      <c r="L38" s="116">
        <f t="shared" si="4"/>
        <v>61.75857514508705</v>
      </c>
      <c r="N38" s="116">
        <f t="shared" si="5"/>
        <v>92.32438109483688</v>
      </c>
      <c r="O38" s="115">
        <f t="shared" si="6"/>
        <v>13752171</v>
      </c>
      <c r="P38" s="115">
        <v>5595262</v>
      </c>
      <c r="Q38" s="116">
        <f t="shared" si="7"/>
        <v>40.686390534265463</v>
      </c>
      <c r="R38" s="115">
        <v>0</v>
      </c>
      <c r="S38" s="116">
        <f t="shared" si="8"/>
        <v>0</v>
      </c>
      <c r="T38" s="115">
        <v>0</v>
      </c>
      <c r="U38" s="116">
        <f t="shared" si="9"/>
        <v>0</v>
      </c>
      <c r="V38" s="115">
        <v>3687629</v>
      </c>
      <c r="W38" s="115">
        <v>16597.59</v>
      </c>
      <c r="X38" s="114"/>
      <c r="Y38" s="115">
        <v>24985</v>
      </c>
      <c r="Z38" s="115">
        <v>24985</v>
      </c>
      <c r="AA38" s="115">
        <v>24985</v>
      </c>
      <c r="AB38" s="115">
        <v>24985</v>
      </c>
    </row>
    <row r="39" spans="1:28" x14ac:dyDescent="0.25">
      <c r="A39" s="117">
        <v>33</v>
      </c>
      <c r="B39" s="117" t="s">
        <v>69</v>
      </c>
      <c r="C39" s="118">
        <v>5111070</v>
      </c>
      <c r="D39" s="119">
        <f t="shared" si="0"/>
        <v>199.1144960847715</v>
      </c>
      <c r="E39" s="169"/>
      <c r="F39" s="119">
        <f t="shared" si="1"/>
        <v>72.792940095934838</v>
      </c>
      <c r="G39" s="118">
        <v>3148216</v>
      </c>
      <c r="H39" s="119">
        <f t="shared" si="2"/>
        <v>122.64661654135338</v>
      </c>
      <c r="I39" s="169"/>
      <c r="J39" s="119">
        <f t="shared" si="3"/>
        <v>85.447619041149807</v>
      </c>
      <c r="K39" s="118">
        <v>4217976</v>
      </c>
      <c r="L39" s="119">
        <f t="shared" si="4"/>
        <v>164.32178892827926</v>
      </c>
      <c r="M39" s="169"/>
      <c r="N39" s="119">
        <f t="shared" si="5"/>
        <v>245.64859904166138</v>
      </c>
      <c r="O39" s="118">
        <f t="shared" si="6"/>
        <v>12477262</v>
      </c>
      <c r="P39" s="118">
        <v>5693650</v>
      </c>
      <c r="Q39" s="119">
        <f t="shared" si="7"/>
        <v>45.63220680947471</v>
      </c>
      <c r="R39" s="118">
        <v>0</v>
      </c>
      <c r="S39" s="119">
        <f t="shared" si="8"/>
        <v>0</v>
      </c>
      <c r="T39" s="118">
        <v>88512</v>
      </c>
      <c r="U39" s="119">
        <f t="shared" si="9"/>
        <v>0.7093864022411327</v>
      </c>
      <c r="V39" s="118">
        <v>4444035</v>
      </c>
      <c r="W39" s="118">
        <v>5598.33</v>
      </c>
      <c r="X39" s="117"/>
      <c r="Y39" s="118">
        <v>25669</v>
      </c>
      <c r="Z39" s="118">
        <v>25669</v>
      </c>
      <c r="AA39" s="118">
        <v>25669</v>
      </c>
      <c r="AB39" s="118">
        <v>25669</v>
      </c>
    </row>
    <row r="40" spans="1:28" x14ac:dyDescent="0.25">
      <c r="A40" s="114">
        <v>34</v>
      </c>
      <c r="B40" s="114" t="s">
        <v>71</v>
      </c>
      <c r="C40" s="115">
        <v>41115835</v>
      </c>
      <c r="D40" s="116">
        <f t="shared" si="0"/>
        <v>408.34079849041615</v>
      </c>
      <c r="F40" s="116">
        <f t="shared" si="1"/>
        <v>149.28258799692895</v>
      </c>
      <c r="G40" s="115">
        <v>10515159</v>
      </c>
      <c r="H40" s="116">
        <f t="shared" si="2"/>
        <v>104.43101598967127</v>
      </c>
      <c r="J40" s="116">
        <f t="shared" si="3"/>
        <v>72.756851530077967</v>
      </c>
      <c r="K40" s="115">
        <v>5700604</v>
      </c>
      <c r="L40" s="116">
        <f t="shared" si="4"/>
        <v>56.615393782898003</v>
      </c>
      <c r="N40" s="116">
        <f t="shared" si="5"/>
        <v>84.635715431694919</v>
      </c>
      <c r="O40" s="115">
        <f t="shared" si="6"/>
        <v>57331598</v>
      </c>
      <c r="P40" s="115">
        <v>32468388</v>
      </c>
      <c r="Q40" s="116">
        <f t="shared" si="7"/>
        <v>56.63262342696256</v>
      </c>
      <c r="R40" s="115">
        <v>0</v>
      </c>
      <c r="S40" s="116">
        <f t="shared" si="8"/>
        <v>0</v>
      </c>
      <c r="T40" s="115">
        <v>0</v>
      </c>
      <c r="U40" s="116">
        <f t="shared" si="9"/>
        <v>0</v>
      </c>
      <c r="V40" s="115">
        <v>21194768</v>
      </c>
      <c r="W40" s="115">
        <v>3001334.5100000002</v>
      </c>
      <c r="X40" s="114"/>
      <c r="Y40" s="115">
        <v>100690</v>
      </c>
      <c r="Z40" s="115">
        <v>100690</v>
      </c>
      <c r="AA40" s="115">
        <v>100690</v>
      </c>
      <c r="AB40" s="115">
        <v>100690</v>
      </c>
    </row>
    <row r="41" spans="1:28" x14ac:dyDescent="0.25">
      <c r="A41" s="117">
        <v>35</v>
      </c>
      <c r="B41" s="117" t="s">
        <v>73</v>
      </c>
      <c r="C41" s="118">
        <v>99749200</v>
      </c>
      <c r="D41" s="119">
        <f t="shared" si="0"/>
        <v>219.90321976168693</v>
      </c>
      <c r="E41" s="169"/>
      <c r="F41" s="119">
        <f t="shared" si="1"/>
        <v>80.392950878878452</v>
      </c>
      <c r="G41" s="118">
        <v>40841912</v>
      </c>
      <c r="H41" s="119">
        <f t="shared" si="2"/>
        <v>90.038496048323978</v>
      </c>
      <c r="I41" s="169"/>
      <c r="J41" s="119">
        <f t="shared" si="3"/>
        <v>62.729615592625642</v>
      </c>
      <c r="K41" s="118">
        <v>8932204</v>
      </c>
      <c r="L41" s="119">
        <f t="shared" si="4"/>
        <v>19.691590701160703</v>
      </c>
      <c r="M41" s="169"/>
      <c r="N41" s="119">
        <f t="shared" si="5"/>
        <v>29.437433101176907</v>
      </c>
      <c r="O41" s="118">
        <f t="shared" si="6"/>
        <v>149523316</v>
      </c>
      <c r="P41" s="118">
        <v>66581398</v>
      </c>
      <c r="Q41" s="119">
        <f t="shared" si="7"/>
        <v>44.529107420276844</v>
      </c>
      <c r="R41" s="118">
        <v>20000</v>
      </c>
      <c r="S41" s="119">
        <f t="shared" si="8"/>
        <v>1.3375840327136674E-2</v>
      </c>
      <c r="T41" s="118">
        <v>342225</v>
      </c>
      <c r="U41" s="119">
        <f t="shared" si="9"/>
        <v>0.2288773477977174</v>
      </c>
      <c r="V41" s="118">
        <v>87560375</v>
      </c>
      <c r="W41" s="118">
        <v>1201480.7999999996</v>
      </c>
      <c r="X41" s="117"/>
      <c r="Y41" s="118">
        <v>453605</v>
      </c>
      <c r="Z41" s="118">
        <v>453605</v>
      </c>
      <c r="AA41" s="118">
        <v>453605</v>
      </c>
      <c r="AB41" s="118">
        <v>453605</v>
      </c>
    </row>
    <row r="42" spans="1:28" x14ac:dyDescent="0.25">
      <c r="A42" s="114">
        <v>36</v>
      </c>
      <c r="B42" s="114" t="s">
        <v>75</v>
      </c>
      <c r="C42" s="115">
        <v>11307003</v>
      </c>
      <c r="D42" s="116">
        <f t="shared" si="0"/>
        <v>499.1833914617456</v>
      </c>
      <c r="F42" s="116">
        <f t="shared" si="1"/>
        <v>182.49312544321347</v>
      </c>
      <c r="G42" s="115">
        <v>3306372</v>
      </c>
      <c r="H42" s="116">
        <f t="shared" si="2"/>
        <v>145.97024413933158</v>
      </c>
      <c r="J42" s="116">
        <f t="shared" si="3"/>
        <v>101.69713738785214</v>
      </c>
      <c r="K42" s="115">
        <v>87545</v>
      </c>
      <c r="L42" s="116">
        <f t="shared" si="4"/>
        <v>3.8649507748002296</v>
      </c>
      <c r="N42" s="116">
        <f t="shared" si="5"/>
        <v>5.7778079790078767</v>
      </c>
      <c r="O42" s="115">
        <f t="shared" si="6"/>
        <v>14700920</v>
      </c>
      <c r="P42" s="115">
        <v>5647167</v>
      </c>
      <c r="Q42" s="116">
        <f t="shared" si="7"/>
        <v>38.413697918225523</v>
      </c>
      <c r="R42" s="115">
        <v>38060</v>
      </c>
      <c r="S42" s="116">
        <f t="shared" si="8"/>
        <v>0.25889536165083543</v>
      </c>
      <c r="T42" s="115">
        <v>2876043</v>
      </c>
      <c r="U42" s="116">
        <f t="shared" si="9"/>
        <v>19.563693972894214</v>
      </c>
      <c r="V42" s="115">
        <v>4575721</v>
      </c>
      <c r="W42" s="115">
        <v>389.78</v>
      </c>
      <c r="X42" s="114"/>
      <c r="Y42" s="115">
        <v>22651</v>
      </c>
      <c r="Z42" s="115">
        <v>22651</v>
      </c>
      <c r="AA42" s="115">
        <v>22651</v>
      </c>
      <c r="AB42" s="115">
        <v>22651</v>
      </c>
    </row>
    <row r="43" spans="1:28" x14ac:dyDescent="0.25">
      <c r="A43" s="117">
        <v>37</v>
      </c>
      <c r="B43" s="117" t="s">
        <v>77</v>
      </c>
      <c r="C43" s="118">
        <v>1876977</v>
      </c>
      <c r="D43" s="119">
        <f t="shared" si="0"/>
        <v>119.74334928229665</v>
      </c>
      <c r="E43" s="169"/>
      <c r="F43" s="119">
        <f t="shared" si="1"/>
        <v>43.776172114971736</v>
      </c>
      <c r="G43" s="118">
        <v>1015182</v>
      </c>
      <c r="H43" s="119">
        <f t="shared" si="2"/>
        <v>64.764401913875602</v>
      </c>
      <c r="I43" s="169"/>
      <c r="J43" s="119">
        <f t="shared" si="3"/>
        <v>45.121211642221212</v>
      </c>
      <c r="K43" s="118">
        <v>2326150</v>
      </c>
      <c r="L43" s="119">
        <f t="shared" si="4"/>
        <v>148.39872408293462</v>
      </c>
      <c r="M43" s="169"/>
      <c r="N43" s="119">
        <f t="shared" si="5"/>
        <v>221.84482598624714</v>
      </c>
      <c r="O43" s="118">
        <f t="shared" si="6"/>
        <v>5218309</v>
      </c>
      <c r="P43" s="118">
        <v>2459322</v>
      </c>
      <c r="Q43" s="119">
        <f t="shared" si="7"/>
        <v>47.128715451691342</v>
      </c>
      <c r="R43" s="118">
        <v>0</v>
      </c>
      <c r="S43" s="119">
        <f t="shared" si="8"/>
        <v>0</v>
      </c>
      <c r="T43" s="118">
        <v>0</v>
      </c>
      <c r="U43" s="119">
        <f t="shared" si="9"/>
        <v>0</v>
      </c>
      <c r="V43" s="118">
        <v>2376680</v>
      </c>
      <c r="W43" s="118">
        <v>67984.05</v>
      </c>
      <c r="X43" s="117"/>
      <c r="Y43" s="118">
        <v>15675</v>
      </c>
      <c r="Z43" s="118">
        <v>15675</v>
      </c>
      <c r="AA43" s="118">
        <v>15675</v>
      </c>
      <c r="AB43" s="118">
        <v>15675</v>
      </c>
    </row>
    <row r="44" spans="1:28" x14ac:dyDescent="0.25">
      <c r="A44" s="114">
        <v>38</v>
      </c>
      <c r="B44" s="114" t="s">
        <v>79</v>
      </c>
      <c r="C44" s="121">
        <v>8405532</v>
      </c>
      <c r="D44" s="116">
        <f t="shared" si="0"/>
        <v>292.52912925454166</v>
      </c>
      <c r="F44" s="116">
        <f t="shared" si="1"/>
        <v>106.94377255725294</v>
      </c>
      <c r="G44" s="121">
        <v>3751490</v>
      </c>
      <c r="H44" s="116">
        <f t="shared" si="2"/>
        <v>130.55926776640914</v>
      </c>
      <c r="J44" s="116">
        <f t="shared" si="3"/>
        <v>90.960345168870433</v>
      </c>
      <c r="K44" s="121">
        <v>3017912</v>
      </c>
      <c r="L44" s="116">
        <f t="shared" si="4"/>
        <v>105.02930326442542</v>
      </c>
      <c r="N44" s="116">
        <f t="shared" si="5"/>
        <v>157.01083449431547</v>
      </c>
      <c r="O44" s="121">
        <f t="shared" si="6"/>
        <v>15174934</v>
      </c>
      <c r="P44" s="121">
        <v>5076655</v>
      </c>
      <c r="Q44" s="116">
        <f t="shared" si="7"/>
        <v>33.45421469378384</v>
      </c>
      <c r="R44" s="121">
        <v>10816</v>
      </c>
      <c r="S44" s="116">
        <f t="shared" si="8"/>
        <v>7.1275433553780201E-2</v>
      </c>
      <c r="T44" s="121">
        <v>1794536</v>
      </c>
      <c r="U44" s="116">
        <f>IF($O44,T44/$O44*100,0)</f>
        <v>11.825659340594166</v>
      </c>
      <c r="V44" s="121">
        <v>3820164</v>
      </c>
      <c r="W44" s="121">
        <v>593.42999999999995</v>
      </c>
      <c r="X44" s="114"/>
      <c r="Y44" s="121">
        <v>28734</v>
      </c>
      <c r="Z44" s="115">
        <v>28734</v>
      </c>
      <c r="AA44" s="115">
        <v>28734</v>
      </c>
      <c r="AB44" s="115">
        <v>28734</v>
      </c>
    </row>
    <row r="45" spans="1:28" ht="13.5" thickBot="1" x14ac:dyDescent="0.3">
      <c r="A45" s="129">
        <f>A44</f>
        <v>38</v>
      </c>
      <c r="B45" s="136" t="s">
        <v>247</v>
      </c>
      <c r="C45" s="131">
        <f>SUM(C7:C44)</f>
        <v>690455994</v>
      </c>
      <c r="D45" s="247">
        <f>IF(C45=0,0,IF(ISNONTEXT($E45),C45/$Y45,C45/$Z45))</f>
        <v>273.53544975976473</v>
      </c>
      <c r="E45" s="170"/>
      <c r="F45" s="248">
        <f t="shared" si="1"/>
        <v>100</v>
      </c>
      <c r="G45" s="131">
        <f>SUM(G7:G44)</f>
        <v>362308057</v>
      </c>
      <c r="H45" s="247">
        <f t="shared" si="2"/>
        <v>143.53427037245979</v>
      </c>
      <c r="I45" s="170"/>
      <c r="J45" s="248">
        <f t="shared" si="3"/>
        <v>100</v>
      </c>
      <c r="K45" s="131">
        <f>SUM(K7:K44)</f>
        <v>168850849</v>
      </c>
      <c r="L45" s="247">
        <f>IF(K45=0,0,IF(ISNONTEXT($M45),K45/$Y45,K45/$AB45))</f>
        <v>66.893029135660043</v>
      </c>
      <c r="M45" s="170"/>
      <c r="N45" s="248">
        <f t="shared" si="5"/>
        <v>100</v>
      </c>
      <c r="O45" s="131">
        <f t="shared" si="6"/>
        <v>1221614900</v>
      </c>
      <c r="P45" s="131">
        <f>SUM(P7:P44)</f>
        <v>449780488</v>
      </c>
      <c r="Q45" s="248">
        <f t="shared" si="7"/>
        <v>36.818516866485503</v>
      </c>
      <c r="R45" s="131">
        <f>SUM(R7:R44)</f>
        <v>9442257</v>
      </c>
      <c r="S45" s="248">
        <f t="shared" si="8"/>
        <v>0.77293237009470006</v>
      </c>
      <c r="T45" s="131">
        <f>SUM(T7:T44)</f>
        <v>9072138</v>
      </c>
      <c r="U45" s="248">
        <f>IF($O45,T45/$O45*100,0)</f>
        <v>0.74263485162140708</v>
      </c>
      <c r="V45" s="131">
        <f>SUM(V7:V44)</f>
        <v>421610801</v>
      </c>
      <c r="W45" s="131">
        <f>SUM(W7:W44)</f>
        <v>58047336.849999994</v>
      </c>
      <c r="X45" s="129"/>
      <c r="Y45" s="132">
        <f>SUM(Y7:Y44)</f>
        <v>2524192</v>
      </c>
      <c r="Z45" s="132">
        <f>SUM(Z7:Z44)</f>
        <v>2524192</v>
      </c>
      <c r="AA45" s="132">
        <f>SUM(AA7:AA44)</f>
        <v>2524192</v>
      </c>
      <c r="AB45" s="132">
        <f>SUM(AB7:AB44)</f>
        <v>2524192</v>
      </c>
    </row>
    <row r="46" spans="1:28" s="94" customFormat="1" ht="14.5" x14ac:dyDescent="0.3">
      <c r="A46" s="64"/>
      <c r="B46" s="64"/>
      <c r="C46" s="64"/>
      <c r="D46" s="64"/>
      <c r="E46" s="64"/>
      <c r="F46" s="64"/>
      <c r="G46" s="64"/>
      <c r="H46" s="64"/>
      <c r="I46" s="64"/>
      <c r="J46" s="64"/>
      <c r="K46" s="64"/>
      <c r="L46" s="64"/>
      <c r="M46" s="64"/>
      <c r="N46" s="64"/>
      <c r="O46" s="64"/>
      <c r="P46" s="64"/>
      <c r="Q46" s="64"/>
      <c r="R46" s="64"/>
      <c r="S46" s="64"/>
      <c r="T46" s="64"/>
      <c r="U46" s="64"/>
      <c r="V46" s="64"/>
      <c r="W46" s="64"/>
      <c r="X46" s="64"/>
      <c r="Y46" s="64"/>
    </row>
    <row r="47" spans="1:28" s="94" customFormat="1" ht="14.5" x14ac:dyDescent="0.3">
      <c r="B47" s="64"/>
      <c r="C47" s="64"/>
      <c r="D47" s="64"/>
      <c r="E47" s="64"/>
      <c r="F47" s="64"/>
      <c r="G47" s="64"/>
      <c r="H47" s="64"/>
      <c r="I47" s="64"/>
      <c r="J47" s="64"/>
      <c r="K47" s="64"/>
      <c r="L47" s="64"/>
      <c r="M47" s="64"/>
      <c r="N47" s="64"/>
      <c r="O47" s="64"/>
      <c r="P47" s="64"/>
      <c r="Q47" s="64"/>
      <c r="R47" s="64"/>
      <c r="S47" s="64"/>
      <c r="T47" s="64"/>
      <c r="U47" s="64"/>
      <c r="V47" s="64"/>
      <c r="W47" s="64"/>
      <c r="X47" s="64"/>
      <c r="Y47" s="64"/>
    </row>
    <row r="48" spans="1:28" s="344" customFormat="1" ht="15.5" x14ac:dyDescent="0.35">
      <c r="A48" s="311" t="s">
        <v>547</v>
      </c>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row>
    <row r="49" spans="1:28" s="344" customFormat="1" ht="15.5" x14ac:dyDescent="0.35">
      <c r="A49" s="313" t="s">
        <v>405</v>
      </c>
      <c r="B49" s="313"/>
      <c r="C49" s="313"/>
      <c r="D49" s="313"/>
      <c r="E49" s="313"/>
      <c r="F49" s="313"/>
      <c r="G49" s="313"/>
      <c r="H49" s="313"/>
      <c r="I49" s="313"/>
      <c r="J49" s="313"/>
      <c r="K49" s="313"/>
      <c r="L49" s="313"/>
      <c r="M49" s="313"/>
      <c r="N49" s="313"/>
      <c r="O49" s="313"/>
      <c r="P49" s="313"/>
      <c r="Q49" s="313"/>
      <c r="R49" s="313"/>
      <c r="S49" s="313"/>
      <c r="T49" s="313"/>
      <c r="U49" s="313"/>
      <c r="V49" s="313"/>
      <c r="W49" s="313"/>
      <c r="X49" s="313"/>
      <c r="Y49" s="313"/>
    </row>
    <row r="50" spans="1:28" s="344" customFormat="1" ht="15.5" x14ac:dyDescent="0.35">
      <c r="A50" s="313" t="s">
        <v>531</v>
      </c>
      <c r="B50" s="313"/>
      <c r="C50" s="313"/>
      <c r="D50" s="313"/>
      <c r="E50" s="313"/>
      <c r="F50" s="313"/>
      <c r="G50" s="313"/>
      <c r="H50" s="313"/>
      <c r="I50" s="313"/>
      <c r="J50" s="313"/>
      <c r="K50" s="313"/>
      <c r="L50" s="313"/>
      <c r="M50" s="313"/>
      <c r="N50" s="313"/>
      <c r="O50" s="313"/>
      <c r="P50" s="313"/>
      <c r="Q50" s="313"/>
      <c r="R50" s="313"/>
      <c r="S50" s="313"/>
      <c r="T50" s="313"/>
      <c r="U50" s="313"/>
      <c r="V50" s="313"/>
      <c r="W50" s="313"/>
      <c r="X50" s="313"/>
      <c r="Y50" s="313"/>
    </row>
    <row r="51" spans="1:28" s="94" customFormat="1" ht="13.5" thickBot="1" x14ac:dyDescent="0.35">
      <c r="E51" s="219"/>
      <c r="I51" s="219"/>
      <c r="M51" s="219"/>
    </row>
    <row r="52" spans="1:28" s="94" customFormat="1" ht="14.5" x14ac:dyDescent="0.3">
      <c r="E52" s="219"/>
      <c r="I52" s="219"/>
      <c r="M52" s="219"/>
      <c r="P52" s="442" t="s">
        <v>337</v>
      </c>
      <c r="Q52" s="443"/>
      <c r="R52" s="443"/>
      <c r="S52" s="443"/>
      <c r="T52" s="443"/>
      <c r="U52" s="443"/>
      <c r="V52" s="444"/>
      <c r="W52" s="255" t="s">
        <v>363</v>
      </c>
    </row>
    <row r="53" spans="1:28" s="90" customFormat="1" ht="62.4" customHeight="1" x14ac:dyDescent="0.35">
      <c r="A53" s="141" t="s">
        <v>0</v>
      </c>
      <c r="B53" s="214" t="s">
        <v>332</v>
      </c>
      <c r="C53" s="142" t="s">
        <v>403</v>
      </c>
      <c r="D53" s="142" t="s">
        <v>348</v>
      </c>
      <c r="E53" s="216"/>
      <c r="F53" s="142" t="s">
        <v>349</v>
      </c>
      <c r="G53" s="142" t="s">
        <v>375</v>
      </c>
      <c r="H53" s="142" t="s">
        <v>348</v>
      </c>
      <c r="I53" s="216"/>
      <c r="J53" s="142" t="s">
        <v>349</v>
      </c>
      <c r="K53" s="142" t="s">
        <v>404</v>
      </c>
      <c r="L53" s="142" t="s">
        <v>348</v>
      </c>
      <c r="M53" s="216"/>
      <c r="N53" s="142" t="s">
        <v>349</v>
      </c>
      <c r="O53" s="142" t="s">
        <v>247</v>
      </c>
      <c r="P53" s="142" t="s">
        <v>340</v>
      </c>
      <c r="Q53" s="142" t="s">
        <v>350</v>
      </c>
      <c r="R53" s="142" t="s">
        <v>354</v>
      </c>
      <c r="S53" s="142" t="s">
        <v>350</v>
      </c>
      <c r="T53" s="142" t="s">
        <v>355</v>
      </c>
      <c r="U53" s="142" t="s">
        <v>350</v>
      </c>
      <c r="V53" s="142" t="s">
        <v>344</v>
      </c>
      <c r="W53" s="142" t="s">
        <v>369</v>
      </c>
      <c r="Y53" s="140" t="s">
        <v>345</v>
      </c>
      <c r="Z53" s="140" t="s">
        <v>345</v>
      </c>
      <c r="AA53" s="140" t="s">
        <v>345</v>
      </c>
      <c r="AB53" s="140" t="s">
        <v>345</v>
      </c>
    </row>
    <row r="54" spans="1:28" x14ac:dyDescent="0.25">
      <c r="A54" s="117">
        <v>1</v>
      </c>
      <c r="B54" s="117" t="s">
        <v>81</v>
      </c>
      <c r="C54" s="257">
        <v>22547</v>
      </c>
      <c r="D54" s="260">
        <f t="shared" ref="D54:D85" si="10">IFERROR((C54/$Y54),0)</f>
        <v>0.67839090143218195</v>
      </c>
      <c r="E54" s="169"/>
      <c r="F54" s="119">
        <f>IF(D$149,D54/D$149*100,0)</f>
        <v>1.0354428892355463</v>
      </c>
      <c r="G54" s="257">
        <v>8656921</v>
      </c>
      <c r="H54" s="260">
        <f t="shared" ref="H54:H85" si="11">IFERROR((G54/$Y54),0)</f>
        <v>260.46819713563605</v>
      </c>
      <c r="I54" s="169"/>
      <c r="J54" s="119">
        <f>IF(H$149,H54/H$149*100,0)</f>
        <v>279.96157837570894</v>
      </c>
      <c r="K54" s="257">
        <v>1717962</v>
      </c>
      <c r="L54" s="260">
        <f t="shared" ref="L54:L85" si="12">IFERROR((K54/$Y54),0)</f>
        <v>51.689794199061261</v>
      </c>
      <c r="M54" s="169"/>
      <c r="N54" s="119">
        <f>IF(L$149,L54/L$149*100,0)</f>
        <v>84.272465963886361</v>
      </c>
      <c r="O54" s="257">
        <f t="shared" ref="O54:O85" si="13">(C54+G54+K54)</f>
        <v>10397430</v>
      </c>
      <c r="P54" s="257">
        <v>42083</v>
      </c>
      <c r="Q54" s="119">
        <f t="shared" ref="Q54:Q85" si="14">IF($O54,P54/$O54*100,0)</f>
        <v>0.40474424930006742</v>
      </c>
      <c r="R54" s="257">
        <v>0</v>
      </c>
      <c r="S54" s="119">
        <f t="shared" ref="S54:S85" si="15">IF($O54,R54/$O54*100,0)</f>
        <v>0</v>
      </c>
      <c r="T54" s="257">
        <v>0</v>
      </c>
      <c r="U54" s="119">
        <f t="shared" ref="U54:U85" si="16">IF($O54,T54/$O54*100,0)</f>
        <v>0</v>
      </c>
      <c r="V54" s="257">
        <v>3906438</v>
      </c>
      <c r="W54" s="257">
        <v>8135668</v>
      </c>
      <c r="X54" s="117"/>
      <c r="Y54" s="258">
        <v>33236</v>
      </c>
      <c r="Z54" s="118">
        <v>33236</v>
      </c>
      <c r="AA54" s="118">
        <v>33236</v>
      </c>
      <c r="AB54" s="118">
        <v>33236</v>
      </c>
    </row>
    <row r="55" spans="1:28" x14ac:dyDescent="0.25">
      <c r="A55" s="114">
        <v>2</v>
      </c>
      <c r="B55" s="114" t="s">
        <v>82</v>
      </c>
      <c r="C55" s="115">
        <v>8218963</v>
      </c>
      <c r="D55" s="116">
        <f t="shared" si="10"/>
        <v>70.762845679650098</v>
      </c>
      <c r="F55" s="116">
        <f>IF(D$149,D55/D$149*100,0)</f>
        <v>108.00688102741427</v>
      </c>
      <c r="G55" s="115">
        <v>2355190</v>
      </c>
      <c r="H55" s="116">
        <f t="shared" si="11"/>
        <v>20.2774907876158</v>
      </c>
      <c r="J55" s="116">
        <f>IF(H$149,H55/H$149*100,0)</f>
        <v>21.795053633529097</v>
      </c>
      <c r="K55" s="115">
        <v>98676</v>
      </c>
      <c r="L55" s="116">
        <f t="shared" si="12"/>
        <v>0.84957123669800594</v>
      </c>
      <c r="N55" s="116">
        <f>IF(L$149,L55/L$149*100,0)</f>
        <v>1.3850986299695849</v>
      </c>
      <c r="O55" s="115">
        <f t="shared" si="13"/>
        <v>10672829</v>
      </c>
      <c r="P55" s="115">
        <v>0</v>
      </c>
      <c r="Q55" s="116">
        <f t="shared" si="14"/>
        <v>0</v>
      </c>
      <c r="R55" s="115">
        <v>0</v>
      </c>
      <c r="S55" s="116">
        <f t="shared" si="15"/>
        <v>0</v>
      </c>
      <c r="T55" s="115">
        <v>0</v>
      </c>
      <c r="U55" s="116">
        <f t="shared" si="16"/>
        <v>0</v>
      </c>
      <c r="V55" s="115">
        <v>0</v>
      </c>
      <c r="W55" s="115">
        <v>19372257.640000001</v>
      </c>
      <c r="X55" s="114"/>
      <c r="Y55" s="115">
        <v>116148</v>
      </c>
      <c r="Z55" s="115">
        <v>116148</v>
      </c>
      <c r="AA55" s="115">
        <v>116148</v>
      </c>
      <c r="AB55" s="115">
        <v>116148</v>
      </c>
    </row>
    <row r="56" spans="1:28" x14ac:dyDescent="0.25">
      <c r="A56" s="117">
        <v>3</v>
      </c>
      <c r="B56" s="117" t="s">
        <v>248</v>
      </c>
      <c r="C56" s="118">
        <v>0</v>
      </c>
      <c r="D56" s="119">
        <f t="shared" si="10"/>
        <v>0</v>
      </c>
      <c r="E56" s="169"/>
      <c r="F56" s="119">
        <f>IF(D$149,D56/D$149*100,0)</f>
        <v>0</v>
      </c>
      <c r="G56" s="118">
        <v>3869319</v>
      </c>
      <c r="H56" s="119">
        <f t="shared" si="11"/>
        <v>258.93856655290102</v>
      </c>
      <c r="I56" s="169"/>
      <c r="J56" s="119">
        <f>IF(H$149,H56/H$149*100,0)</f>
        <v>278.31747058449463</v>
      </c>
      <c r="K56" s="118">
        <v>2662424</v>
      </c>
      <c r="L56" s="119">
        <f t="shared" si="12"/>
        <v>178.1719868834906</v>
      </c>
      <c r="M56" s="169"/>
      <c r="N56" s="119">
        <f>IF(L$149,L56/L$149*100,0)</f>
        <v>290.48273325548774</v>
      </c>
      <c r="O56" s="118">
        <f t="shared" si="13"/>
        <v>6531743</v>
      </c>
      <c r="P56" s="118">
        <v>31191</v>
      </c>
      <c r="Q56" s="119">
        <f t="shared" si="14"/>
        <v>0.47752950475853079</v>
      </c>
      <c r="R56" s="118">
        <v>258517</v>
      </c>
      <c r="S56" s="119">
        <f t="shared" si="15"/>
        <v>3.9578562720547947</v>
      </c>
      <c r="T56" s="118">
        <v>0</v>
      </c>
      <c r="U56" s="119">
        <f t="shared" si="16"/>
        <v>0</v>
      </c>
      <c r="V56" s="118">
        <v>1097899</v>
      </c>
      <c r="W56" s="118">
        <v>5474570.4399999995</v>
      </c>
      <c r="X56" s="117"/>
      <c r="Y56" s="118">
        <v>14943</v>
      </c>
      <c r="Z56" s="118"/>
      <c r="AA56" s="118">
        <v>14943</v>
      </c>
      <c r="AB56" s="118">
        <v>14943</v>
      </c>
    </row>
    <row r="57" spans="1:28" x14ac:dyDescent="0.25">
      <c r="A57" s="114">
        <v>4</v>
      </c>
      <c r="B57" s="114" t="s">
        <v>84</v>
      </c>
      <c r="C57" s="115">
        <v>66944</v>
      </c>
      <c r="D57" s="116">
        <f t="shared" si="10"/>
        <v>4.9540442536816398</v>
      </c>
      <c r="F57" s="116">
        <f>IF(D$149,D57/D$149*100,0)</f>
        <v>7.5614662351801556</v>
      </c>
      <c r="G57" s="115">
        <v>357448</v>
      </c>
      <c r="H57" s="116">
        <f t="shared" si="11"/>
        <v>26.452157181972915</v>
      </c>
      <c r="J57" s="116">
        <f>IF(H$149,H57/H$149*100,0)</f>
        <v>28.431830670871122</v>
      </c>
      <c r="K57" s="115">
        <v>1350326</v>
      </c>
      <c r="L57" s="116">
        <f t="shared" si="12"/>
        <v>99.927921261007924</v>
      </c>
      <c r="N57" s="116">
        <f>IF(L$149,L57/L$149*100,0)</f>
        <v>162.91750574358338</v>
      </c>
      <c r="O57" s="115">
        <f t="shared" si="13"/>
        <v>1774718</v>
      </c>
      <c r="P57" s="115">
        <v>0</v>
      </c>
      <c r="Q57" s="116">
        <f t="shared" si="14"/>
        <v>0</v>
      </c>
      <c r="R57" s="115">
        <v>0</v>
      </c>
      <c r="S57" s="116">
        <f t="shared" si="15"/>
        <v>0</v>
      </c>
      <c r="T57" s="115">
        <v>0</v>
      </c>
      <c r="U57" s="116">
        <f t="shared" si="16"/>
        <v>0</v>
      </c>
      <c r="V57" s="115">
        <v>3037450</v>
      </c>
      <c r="W57" s="115">
        <v>2741716.7699999996</v>
      </c>
      <c r="X57" s="114"/>
      <c r="Y57" s="115">
        <v>13513</v>
      </c>
      <c r="Z57" s="115">
        <v>13513</v>
      </c>
      <c r="AA57" s="115">
        <v>13513</v>
      </c>
      <c r="AB57" s="115">
        <v>13513</v>
      </c>
    </row>
    <row r="58" spans="1:28" x14ac:dyDescent="0.25">
      <c r="A58" s="117">
        <v>5</v>
      </c>
      <c r="B58" s="117" t="s">
        <v>85</v>
      </c>
      <c r="C58" s="118">
        <v>0</v>
      </c>
      <c r="D58" s="119">
        <f t="shared" si="10"/>
        <v>0</v>
      </c>
      <c r="E58" s="169"/>
      <c r="F58" s="119">
        <f>IF(D$149,D58/D$149*100,0)</f>
        <v>0</v>
      </c>
      <c r="G58" s="118">
        <v>3434172</v>
      </c>
      <c r="H58" s="119">
        <f t="shared" si="11"/>
        <v>109.98853409345675</v>
      </c>
      <c r="I58" s="169"/>
      <c r="J58" s="119">
        <f>IF(H$149,H58/H$149*100,0)</f>
        <v>118.220051225677</v>
      </c>
      <c r="K58" s="118">
        <v>2335551</v>
      </c>
      <c r="L58" s="119">
        <f t="shared" si="12"/>
        <v>74.802261153636749</v>
      </c>
      <c r="M58" s="169"/>
      <c r="N58" s="119">
        <f>IF(L$149,L58/L$149*100,0)</f>
        <v>121.95388093083324</v>
      </c>
      <c r="O58" s="118">
        <f t="shared" si="13"/>
        <v>5769723</v>
      </c>
      <c r="P58" s="118">
        <v>18981</v>
      </c>
      <c r="Q58" s="123">
        <f t="shared" si="14"/>
        <v>0.3289759317735011</v>
      </c>
      <c r="R58" s="118">
        <v>0</v>
      </c>
      <c r="S58" s="123">
        <f t="shared" si="15"/>
        <v>0</v>
      </c>
      <c r="T58" s="118">
        <v>0</v>
      </c>
      <c r="U58" s="123">
        <f t="shared" si="16"/>
        <v>0</v>
      </c>
      <c r="V58" s="118">
        <v>1009943</v>
      </c>
      <c r="W58" s="118">
        <v>7002945.040000001</v>
      </c>
      <c r="X58" s="117"/>
      <c r="Y58" s="118">
        <v>31223</v>
      </c>
      <c r="Z58" s="118"/>
      <c r="AA58" s="118">
        <v>31223</v>
      </c>
      <c r="AB58" s="118">
        <v>31223</v>
      </c>
    </row>
    <row r="59" spans="1:28" x14ac:dyDescent="0.25">
      <c r="A59" s="114">
        <v>6</v>
      </c>
      <c r="B59" s="114" t="s">
        <v>86</v>
      </c>
      <c r="C59" s="115">
        <v>0</v>
      </c>
      <c r="D59" s="116">
        <f t="shared" si="10"/>
        <v>0</v>
      </c>
      <c r="F59" s="116">
        <f>IF(D$149,D59/D$149*100,0)</f>
        <v>0</v>
      </c>
      <c r="G59" s="115">
        <v>1777210</v>
      </c>
      <c r="H59" s="116">
        <f t="shared" si="11"/>
        <v>106.24163079866092</v>
      </c>
      <c r="J59" s="116">
        <f>IF(H$149,H59/H$149*100,0)</f>
        <v>114.19273053175776</v>
      </c>
      <c r="K59" s="115">
        <v>788968</v>
      </c>
      <c r="L59" s="116">
        <f t="shared" si="12"/>
        <v>47.164514586322333</v>
      </c>
      <c r="N59" s="116">
        <f>IF(L$149,L59/L$149*100,0)</f>
        <v>76.894675472537571</v>
      </c>
      <c r="O59" s="115">
        <f t="shared" si="13"/>
        <v>2566178</v>
      </c>
      <c r="P59" s="115">
        <v>18712</v>
      </c>
      <c r="Q59" s="243">
        <f t="shared" si="14"/>
        <v>0.72917778891409724</v>
      </c>
      <c r="R59" s="115">
        <v>0</v>
      </c>
      <c r="S59" s="243">
        <f t="shared" si="15"/>
        <v>0</v>
      </c>
      <c r="T59" s="115">
        <v>0</v>
      </c>
      <c r="U59" s="243">
        <f t="shared" si="16"/>
        <v>0</v>
      </c>
      <c r="V59" s="115">
        <v>732096</v>
      </c>
      <c r="W59" s="115">
        <v>3276981.87</v>
      </c>
      <c r="X59" s="114"/>
      <c r="Y59" s="115">
        <v>16728</v>
      </c>
      <c r="Z59" s="115"/>
      <c r="AA59" s="115">
        <v>16728</v>
      </c>
      <c r="AB59" s="115">
        <v>16728</v>
      </c>
    </row>
    <row r="60" spans="1:28" x14ac:dyDescent="0.25">
      <c r="A60" s="117">
        <v>7</v>
      </c>
      <c r="B60" s="117" t="s">
        <v>87</v>
      </c>
      <c r="C60" s="118">
        <v>98256601</v>
      </c>
      <c r="D60" s="119">
        <f t="shared" si="10"/>
        <v>405.21695074625018</v>
      </c>
      <c r="E60" s="169"/>
      <c r="F60" s="119">
        <f>IF(D$149,D60/D$149*100,0)</f>
        <v>618.4915059475635</v>
      </c>
      <c r="G60" s="118">
        <v>21208298</v>
      </c>
      <c r="H60" s="119">
        <f t="shared" si="11"/>
        <v>87.464473212113219</v>
      </c>
      <c r="I60" s="169"/>
      <c r="J60" s="119">
        <f>IF(H$149,H60/H$149*100,0)</f>
        <v>94.010294698327215</v>
      </c>
      <c r="K60" s="118">
        <v>20148685</v>
      </c>
      <c r="L60" s="119">
        <f t="shared" si="12"/>
        <v>83.094556642018489</v>
      </c>
      <c r="M60" s="169"/>
      <c r="N60" s="119">
        <f>IF(L$149,L60/L$149*100,0)</f>
        <v>135.47322648318658</v>
      </c>
      <c r="O60" s="118">
        <f t="shared" si="13"/>
        <v>139613584</v>
      </c>
      <c r="P60" s="118">
        <v>32743562</v>
      </c>
      <c r="Q60" s="123">
        <f t="shared" si="14"/>
        <v>23.452991508333458</v>
      </c>
      <c r="R60" s="118">
        <v>9344505</v>
      </c>
      <c r="S60" s="123">
        <f t="shared" si="15"/>
        <v>6.6931202052659859</v>
      </c>
      <c r="T60" s="118">
        <v>103446</v>
      </c>
      <c r="U60" s="123">
        <f t="shared" si="16"/>
        <v>7.4094509313649595E-2</v>
      </c>
      <c r="V60" s="118">
        <v>24840204</v>
      </c>
      <c r="W60" s="118">
        <v>5498645.6199999992</v>
      </c>
      <c r="X60" s="117"/>
      <c r="Y60" s="118">
        <v>242479</v>
      </c>
      <c r="Z60" s="118">
        <v>242479</v>
      </c>
      <c r="AA60" s="118">
        <v>242479</v>
      </c>
      <c r="AB60" s="118">
        <v>242479</v>
      </c>
    </row>
    <row r="61" spans="1:28" x14ac:dyDescent="0.25">
      <c r="A61" s="114">
        <v>8</v>
      </c>
      <c r="B61" s="114" t="s">
        <v>88</v>
      </c>
      <c r="C61" s="115">
        <v>151165</v>
      </c>
      <c r="D61" s="116">
        <f t="shared" si="10"/>
        <v>1.9401768639379822</v>
      </c>
      <c r="F61" s="116">
        <f>IF(D$149,D61/D$149*100,0)</f>
        <v>2.9613344362118301</v>
      </c>
      <c r="G61" s="115">
        <v>3095798</v>
      </c>
      <c r="H61" s="116">
        <f t="shared" si="11"/>
        <v>39.734036681940111</v>
      </c>
      <c r="J61" s="116">
        <f>IF(H$149,H61/H$149*100,0)</f>
        <v>42.707723042754289</v>
      </c>
      <c r="K61" s="115">
        <v>2251988</v>
      </c>
      <c r="L61" s="116">
        <f t="shared" si="12"/>
        <v>28.903879968683018</v>
      </c>
      <c r="N61" s="116">
        <f>IF(L$149,L61/L$149*100,0)</f>
        <v>47.123446293955901</v>
      </c>
      <c r="O61" s="115">
        <f t="shared" si="13"/>
        <v>5498951</v>
      </c>
      <c r="P61" s="115">
        <v>935982</v>
      </c>
      <c r="Q61" s="243">
        <f t="shared" si="14"/>
        <v>17.021100933614431</v>
      </c>
      <c r="R61" s="115">
        <v>1053184</v>
      </c>
      <c r="S61" s="243">
        <f t="shared" si="15"/>
        <v>19.152452895106723</v>
      </c>
      <c r="T61" s="115">
        <v>0</v>
      </c>
      <c r="U61" s="243">
        <f t="shared" si="16"/>
        <v>0</v>
      </c>
      <c r="V61" s="115">
        <v>2135191</v>
      </c>
      <c r="W61" s="115">
        <v>27395965.82</v>
      </c>
      <c r="X61" s="114"/>
      <c r="Y61" s="115">
        <v>77913</v>
      </c>
      <c r="Z61" s="115">
        <v>77913</v>
      </c>
      <c r="AA61" s="115">
        <v>77913</v>
      </c>
      <c r="AB61" s="115">
        <v>77913</v>
      </c>
    </row>
    <row r="62" spans="1:28" x14ac:dyDescent="0.25">
      <c r="A62" s="117">
        <v>9</v>
      </c>
      <c r="B62" s="117" t="s">
        <v>89</v>
      </c>
      <c r="C62" s="118">
        <v>0</v>
      </c>
      <c r="D62" s="119">
        <f t="shared" si="10"/>
        <v>0</v>
      </c>
      <c r="E62" s="169"/>
      <c r="F62" s="119">
        <f>IF(D$149,D62/D$149*100,0)</f>
        <v>0</v>
      </c>
      <c r="G62" s="118">
        <v>1405367</v>
      </c>
      <c r="H62" s="119">
        <f t="shared" si="11"/>
        <v>332.23806146572105</v>
      </c>
      <c r="I62" s="169"/>
      <c r="J62" s="119">
        <f>IF(H$149,H62/H$149*100,0)</f>
        <v>357.10268319626397</v>
      </c>
      <c r="K62" s="118">
        <v>405222</v>
      </c>
      <c r="L62" s="119">
        <f t="shared" si="12"/>
        <v>95.797163120567376</v>
      </c>
      <c r="M62" s="169"/>
      <c r="N62" s="119">
        <f>IF(L$149,L62/L$149*100,0)</f>
        <v>156.18292341085584</v>
      </c>
      <c r="O62" s="118">
        <f t="shared" si="13"/>
        <v>1810589</v>
      </c>
      <c r="P62" s="118">
        <v>12513</v>
      </c>
      <c r="Q62" s="123">
        <f t="shared" si="14"/>
        <v>0.69110107263437481</v>
      </c>
      <c r="R62" s="118">
        <v>0</v>
      </c>
      <c r="S62" s="123">
        <f t="shared" si="15"/>
        <v>0</v>
      </c>
      <c r="T62" s="118">
        <v>0</v>
      </c>
      <c r="U62" s="123">
        <f t="shared" si="16"/>
        <v>0</v>
      </c>
      <c r="V62" s="118">
        <v>78712</v>
      </c>
      <c r="W62" s="118">
        <v>3187875.2600000002</v>
      </c>
      <c r="X62" s="117"/>
      <c r="Y62" s="118">
        <v>4230</v>
      </c>
      <c r="Z62" s="118"/>
      <c r="AA62" s="118">
        <v>4230</v>
      </c>
      <c r="AB62" s="118">
        <v>4230</v>
      </c>
    </row>
    <row r="63" spans="1:28" x14ac:dyDescent="0.25">
      <c r="A63" s="114">
        <v>10</v>
      </c>
      <c r="B63" s="114" t="s">
        <v>90</v>
      </c>
      <c r="C63" s="115">
        <v>0</v>
      </c>
      <c r="D63" s="116">
        <f t="shared" si="10"/>
        <v>0</v>
      </c>
      <c r="F63" s="116">
        <f>IF(D$149,D63/D$149*100,0)</f>
        <v>0</v>
      </c>
      <c r="G63" s="115">
        <v>10271147</v>
      </c>
      <c r="H63" s="116">
        <f t="shared" si="11"/>
        <v>127.18269171237881</v>
      </c>
      <c r="J63" s="116">
        <f>IF(H$149,H63/H$149*100,0)</f>
        <v>136.70101573025127</v>
      </c>
      <c r="K63" s="115">
        <v>2078099</v>
      </c>
      <c r="L63" s="116">
        <f t="shared" si="12"/>
        <v>25.732104161765253</v>
      </c>
      <c r="N63" s="116">
        <f>IF(L$149,L63/L$149*100,0)</f>
        <v>41.952340994054936</v>
      </c>
      <c r="O63" s="115">
        <f t="shared" si="13"/>
        <v>12349246</v>
      </c>
      <c r="P63" s="115">
        <v>58629</v>
      </c>
      <c r="Q63" s="243">
        <f t="shared" si="14"/>
        <v>0.47475773014805922</v>
      </c>
      <c r="R63" s="115">
        <v>0</v>
      </c>
      <c r="S63" s="243">
        <f t="shared" si="15"/>
        <v>0</v>
      </c>
      <c r="T63" s="115">
        <v>0</v>
      </c>
      <c r="U63" s="243">
        <f t="shared" si="16"/>
        <v>0</v>
      </c>
      <c r="V63" s="115">
        <v>2726275</v>
      </c>
      <c r="W63" s="115">
        <v>10930651.880000001</v>
      </c>
      <c r="X63" s="114"/>
      <c r="Y63" s="115">
        <v>80759</v>
      </c>
      <c r="Z63" s="115"/>
      <c r="AA63" s="115">
        <v>80759</v>
      </c>
      <c r="AB63" s="115">
        <v>80759</v>
      </c>
    </row>
    <row r="64" spans="1:28" x14ac:dyDescent="0.25">
      <c r="A64" s="117">
        <v>11</v>
      </c>
      <c r="B64" s="117" t="s">
        <v>249</v>
      </c>
      <c r="C64" s="118">
        <v>11534</v>
      </c>
      <c r="D64" s="119">
        <f t="shared" si="10"/>
        <v>1.8552356442013833</v>
      </c>
      <c r="E64" s="169"/>
      <c r="F64" s="119">
        <f>IF(D$149,D64/D$149*100,0)</f>
        <v>2.8316867923628686</v>
      </c>
      <c r="G64" s="118">
        <v>1371205</v>
      </c>
      <c r="H64" s="119">
        <f t="shared" si="11"/>
        <v>220.55734276982469</v>
      </c>
      <c r="I64" s="169"/>
      <c r="J64" s="119">
        <f>IF(H$149,H64/H$149*100,0)</f>
        <v>237.06380465342559</v>
      </c>
      <c r="K64" s="118">
        <v>766637</v>
      </c>
      <c r="L64" s="119">
        <f t="shared" si="12"/>
        <v>123.31301270709345</v>
      </c>
      <c r="M64" s="169"/>
      <c r="N64" s="119">
        <f>IF(L$149,L64/L$149*100,0)</f>
        <v>201.04339410296097</v>
      </c>
      <c r="O64" s="118">
        <f t="shared" si="13"/>
        <v>2149376</v>
      </c>
      <c r="P64" s="118">
        <v>12513</v>
      </c>
      <c r="Q64" s="123">
        <f t="shared" si="14"/>
        <v>0.58216896438780374</v>
      </c>
      <c r="R64" s="118">
        <v>0</v>
      </c>
      <c r="S64" s="123">
        <f t="shared" si="15"/>
        <v>0</v>
      </c>
      <c r="T64" s="118">
        <v>203226</v>
      </c>
      <c r="U64" s="123">
        <f t="shared" si="16"/>
        <v>9.4551162756074323</v>
      </c>
      <c r="V64" s="118">
        <v>1298277</v>
      </c>
      <c r="W64" s="118">
        <v>10311406.290000001</v>
      </c>
      <c r="X64" s="117"/>
      <c r="Y64" s="118">
        <v>6217</v>
      </c>
      <c r="Z64" s="118">
        <v>6217</v>
      </c>
      <c r="AA64" s="118">
        <v>6217</v>
      </c>
      <c r="AB64" s="118">
        <v>6217</v>
      </c>
    </row>
    <row r="65" spans="1:28" x14ac:dyDescent="0.25">
      <c r="A65" s="114">
        <v>12</v>
      </c>
      <c r="B65" s="114" t="s">
        <v>92</v>
      </c>
      <c r="C65" s="115">
        <v>39692</v>
      </c>
      <c r="D65" s="116">
        <f t="shared" si="10"/>
        <v>1.1860395625410864</v>
      </c>
      <c r="F65" s="116">
        <f>IF(D$149,D65/D$149*100,0)</f>
        <v>1.8102781579065377</v>
      </c>
      <c r="G65" s="115">
        <v>969233</v>
      </c>
      <c r="H65" s="116">
        <f t="shared" si="11"/>
        <v>28.961722345066637</v>
      </c>
      <c r="J65" s="116">
        <f>IF(H$149,H65/H$149*100,0)</f>
        <v>31.129211125846783</v>
      </c>
      <c r="K65" s="115">
        <v>2831445</v>
      </c>
      <c r="L65" s="116">
        <f t="shared" si="12"/>
        <v>84.606615669634849</v>
      </c>
      <c r="N65" s="116">
        <f>IF(L$149,L65/L$149*100,0)</f>
        <v>137.93841221113635</v>
      </c>
      <c r="O65" s="115">
        <f t="shared" si="13"/>
        <v>3840370</v>
      </c>
      <c r="P65" s="115">
        <v>0</v>
      </c>
      <c r="Q65" s="243">
        <f t="shared" si="14"/>
        <v>0</v>
      </c>
      <c r="R65" s="115">
        <v>0</v>
      </c>
      <c r="S65" s="243">
        <f t="shared" si="15"/>
        <v>0</v>
      </c>
      <c r="T65" s="115">
        <v>0</v>
      </c>
      <c r="U65" s="243">
        <f t="shared" si="16"/>
        <v>0</v>
      </c>
      <c r="V65" s="115">
        <v>310594</v>
      </c>
      <c r="W65" s="115">
        <v>11508865.090000002</v>
      </c>
      <c r="X65" s="114"/>
      <c r="Y65" s="115">
        <v>33466</v>
      </c>
      <c r="Z65" s="115">
        <v>33466</v>
      </c>
      <c r="AA65" s="115">
        <v>33466</v>
      </c>
      <c r="AB65" s="115">
        <v>33466</v>
      </c>
    </row>
    <row r="66" spans="1:28" x14ac:dyDescent="0.25">
      <c r="A66" s="117">
        <v>13</v>
      </c>
      <c r="B66" s="117" t="s">
        <v>93</v>
      </c>
      <c r="C66" s="118">
        <v>0</v>
      </c>
      <c r="D66" s="119">
        <f t="shared" si="10"/>
        <v>0</v>
      </c>
      <c r="E66" s="169"/>
      <c r="F66" s="119">
        <f>IF(D$149,D66/D$149*100,0)</f>
        <v>0</v>
      </c>
      <c r="G66" s="118">
        <v>2536826</v>
      </c>
      <c r="H66" s="119">
        <f t="shared" si="11"/>
        <v>168.48150361957894</v>
      </c>
      <c r="I66" s="169"/>
      <c r="J66" s="119">
        <f>IF(H$149,H66/H$149*100,0)</f>
        <v>181.09062142388012</v>
      </c>
      <c r="K66" s="118">
        <v>1080904</v>
      </c>
      <c r="L66" s="119">
        <f t="shared" si="12"/>
        <v>71.787474264461707</v>
      </c>
      <c r="M66" s="169"/>
      <c r="N66" s="119">
        <f>IF(L$149,L66/L$149*100,0)</f>
        <v>117.03872254331951</v>
      </c>
      <c r="O66" s="118">
        <f t="shared" si="13"/>
        <v>3617730</v>
      </c>
      <c r="P66" s="118">
        <v>0</v>
      </c>
      <c r="Q66" s="123">
        <f t="shared" si="14"/>
        <v>0</v>
      </c>
      <c r="R66" s="118">
        <v>0</v>
      </c>
      <c r="S66" s="123">
        <f t="shared" si="15"/>
        <v>0</v>
      </c>
      <c r="T66" s="118">
        <v>0</v>
      </c>
      <c r="U66" s="123">
        <f t="shared" si="16"/>
        <v>0</v>
      </c>
      <c r="V66" s="118">
        <v>1233965</v>
      </c>
      <c r="W66" s="118">
        <v>9115755.4399999995</v>
      </c>
      <c r="X66" s="117"/>
      <c r="Y66" s="118">
        <v>15057</v>
      </c>
      <c r="Z66" s="118"/>
      <c r="AA66" s="118">
        <v>15057</v>
      </c>
      <c r="AB66" s="118">
        <v>15057</v>
      </c>
    </row>
    <row r="67" spans="1:28" x14ac:dyDescent="0.25">
      <c r="A67" s="114">
        <v>14</v>
      </c>
      <c r="B67" s="114" t="s">
        <v>94</v>
      </c>
      <c r="C67" s="115">
        <v>7800193</v>
      </c>
      <c r="D67" s="116">
        <f t="shared" si="10"/>
        <v>406.45057579073523</v>
      </c>
      <c r="F67" s="116">
        <f>IF(D$149,D67/D$149*100,0)</f>
        <v>620.37441486865646</v>
      </c>
      <c r="G67" s="115">
        <v>3618442</v>
      </c>
      <c r="H67" s="116">
        <f t="shared" si="11"/>
        <v>188.5489031316763</v>
      </c>
      <c r="J67" s="116">
        <f>IF(H$149,H67/H$149*100,0)</f>
        <v>202.65986059812425</v>
      </c>
      <c r="K67" s="115">
        <v>2971243</v>
      </c>
      <c r="L67" s="116">
        <f t="shared" si="12"/>
        <v>154.82481371476212</v>
      </c>
      <c r="N67" s="116">
        <f>IF(L$149,L67/L$149*100,0)</f>
        <v>252.41866496692867</v>
      </c>
      <c r="O67" s="115">
        <f t="shared" si="13"/>
        <v>14389878</v>
      </c>
      <c r="P67" s="115">
        <v>16738</v>
      </c>
      <c r="Q67" s="243">
        <f t="shared" si="14"/>
        <v>0.11631787288259149</v>
      </c>
      <c r="R67" s="115">
        <v>0</v>
      </c>
      <c r="S67" s="243">
        <f t="shared" si="15"/>
        <v>0</v>
      </c>
      <c r="T67" s="115">
        <v>0</v>
      </c>
      <c r="U67" s="243">
        <f t="shared" si="16"/>
        <v>0</v>
      </c>
      <c r="V67" s="115">
        <v>744950</v>
      </c>
      <c r="W67" s="115">
        <v>7292982.2199999997</v>
      </c>
      <c r="X67" s="114"/>
      <c r="Y67" s="115">
        <v>19191</v>
      </c>
      <c r="Z67" s="115">
        <v>19191</v>
      </c>
      <c r="AA67" s="115">
        <v>19191</v>
      </c>
      <c r="AB67" s="115">
        <v>19191</v>
      </c>
    </row>
    <row r="68" spans="1:28" x14ac:dyDescent="0.25">
      <c r="A68" s="117">
        <v>15</v>
      </c>
      <c r="B68" s="117" t="s">
        <v>95</v>
      </c>
      <c r="C68" s="118">
        <v>5455</v>
      </c>
      <c r="D68" s="119">
        <f t="shared" si="10"/>
        <v>0.32717567324416724</v>
      </c>
      <c r="E68" s="169"/>
      <c r="F68" s="119">
        <f>IF(D$149,D68/D$149*100,0)</f>
        <v>0.49937539503600237</v>
      </c>
      <c r="G68" s="118">
        <v>1447586</v>
      </c>
      <c r="H68" s="119">
        <f t="shared" si="11"/>
        <v>86.822167576320993</v>
      </c>
      <c r="I68" s="169"/>
      <c r="J68" s="119">
        <f>IF(H$149,H68/H$149*100,0)</f>
        <v>93.319919053340627</v>
      </c>
      <c r="K68" s="118">
        <v>817684</v>
      </c>
      <c r="L68" s="119">
        <f t="shared" si="12"/>
        <v>49.042403886523118</v>
      </c>
      <c r="M68" s="169"/>
      <c r="N68" s="119">
        <f>IF(L$149,L68/L$149*100,0)</f>
        <v>79.956292656109014</v>
      </c>
      <c r="O68" s="118">
        <f t="shared" si="13"/>
        <v>2270725</v>
      </c>
      <c r="P68" s="118">
        <v>11313</v>
      </c>
      <c r="Q68" s="123">
        <f t="shared" si="14"/>
        <v>0.49821092382388887</v>
      </c>
      <c r="R68" s="118">
        <v>0</v>
      </c>
      <c r="S68" s="123">
        <f t="shared" si="15"/>
        <v>0</v>
      </c>
      <c r="T68" s="118">
        <v>0</v>
      </c>
      <c r="U68" s="123">
        <f t="shared" si="16"/>
        <v>0</v>
      </c>
      <c r="V68" s="118">
        <v>22902</v>
      </c>
      <c r="W68" s="118">
        <v>5304950.3899999997</v>
      </c>
      <c r="X68" s="117"/>
      <c r="Y68" s="118">
        <v>16673</v>
      </c>
      <c r="Z68" s="118">
        <v>16673</v>
      </c>
      <c r="AA68" s="118">
        <v>16673</v>
      </c>
      <c r="AB68" s="118">
        <v>16673</v>
      </c>
    </row>
    <row r="69" spans="1:28" x14ac:dyDescent="0.25">
      <c r="A69" s="114">
        <v>16</v>
      </c>
      <c r="B69" s="114" t="s">
        <v>96</v>
      </c>
      <c r="C69" s="115">
        <v>31451</v>
      </c>
      <c r="D69" s="116">
        <f t="shared" si="10"/>
        <v>0.56134432783608201</v>
      </c>
      <c r="F69" s="116">
        <f>IF(D$149,D69/D$149*100,0)</f>
        <v>0.85679214070161647</v>
      </c>
      <c r="G69" s="115">
        <v>4907294</v>
      </c>
      <c r="H69" s="116">
        <f t="shared" si="11"/>
        <v>87.586456771614195</v>
      </c>
      <c r="J69" s="116">
        <f>IF(H$149,H69/H$149*100,0)</f>
        <v>94.141407479961728</v>
      </c>
      <c r="K69" s="115">
        <v>2134557</v>
      </c>
      <c r="L69" s="116">
        <f t="shared" si="12"/>
        <v>38.098040265581496</v>
      </c>
      <c r="N69" s="116">
        <f>IF(L$149,L69/L$149*100,0)</f>
        <v>62.113147311201658</v>
      </c>
      <c r="O69" s="115">
        <f t="shared" si="13"/>
        <v>7073302</v>
      </c>
      <c r="P69" s="115">
        <v>34645</v>
      </c>
      <c r="Q69" s="243">
        <f t="shared" si="14"/>
        <v>0.48979953068595122</v>
      </c>
      <c r="R69" s="115">
        <v>0</v>
      </c>
      <c r="S69" s="243">
        <f t="shared" si="15"/>
        <v>0</v>
      </c>
      <c r="T69" s="115">
        <v>0</v>
      </c>
      <c r="U69" s="243">
        <f t="shared" si="16"/>
        <v>0</v>
      </c>
      <c r="V69" s="115">
        <v>1985429</v>
      </c>
      <c r="W69" s="115">
        <v>11635374.919999998</v>
      </c>
      <c r="X69" s="114"/>
      <c r="Y69" s="115">
        <v>56028</v>
      </c>
      <c r="Z69" s="115">
        <v>56028</v>
      </c>
      <c r="AA69" s="115">
        <v>56028</v>
      </c>
      <c r="AB69" s="115">
        <v>56028</v>
      </c>
    </row>
    <row r="70" spans="1:28" x14ac:dyDescent="0.25">
      <c r="A70" s="117">
        <v>17</v>
      </c>
      <c r="B70" s="117" t="s">
        <v>97</v>
      </c>
      <c r="C70" s="118">
        <v>518474</v>
      </c>
      <c r="D70" s="119">
        <f t="shared" si="10"/>
        <v>15.681396122553911</v>
      </c>
      <c r="E70" s="169"/>
      <c r="F70" s="119">
        <f>IF(D$149,D70/D$149*100,0)</f>
        <v>23.934858315618978</v>
      </c>
      <c r="G70" s="118">
        <v>3140930</v>
      </c>
      <c r="H70" s="119">
        <f t="shared" si="11"/>
        <v>94.998336509088716</v>
      </c>
      <c r="I70" s="169"/>
      <c r="J70" s="119">
        <f>IF(H$149,H70/H$149*100,0)</f>
        <v>102.10799062851304</v>
      </c>
      <c r="K70" s="118">
        <v>2637920</v>
      </c>
      <c r="L70" s="119">
        <f t="shared" si="12"/>
        <v>79.78465354021111</v>
      </c>
      <c r="M70" s="169"/>
      <c r="N70" s="119">
        <f>IF(L$149,L70/L$149*100,0)</f>
        <v>130.07692532136286</v>
      </c>
      <c r="O70" s="118">
        <f t="shared" si="13"/>
        <v>6297324</v>
      </c>
      <c r="P70" s="118">
        <v>0</v>
      </c>
      <c r="Q70" s="123">
        <f t="shared" si="14"/>
        <v>0</v>
      </c>
      <c r="R70" s="118">
        <v>0</v>
      </c>
      <c r="S70" s="123">
        <f t="shared" si="15"/>
        <v>0</v>
      </c>
      <c r="T70" s="118">
        <v>0</v>
      </c>
      <c r="U70" s="123">
        <f t="shared" si="16"/>
        <v>0</v>
      </c>
      <c r="V70" s="118">
        <v>69739</v>
      </c>
      <c r="W70" s="118">
        <v>7024867.209999999</v>
      </c>
      <c r="X70" s="117"/>
      <c r="Y70" s="118">
        <v>33063</v>
      </c>
      <c r="Z70" s="118">
        <v>33063</v>
      </c>
      <c r="AA70" s="118">
        <v>33063</v>
      </c>
      <c r="AB70" s="118">
        <v>33063</v>
      </c>
    </row>
    <row r="71" spans="1:28" x14ac:dyDescent="0.25">
      <c r="A71" s="114">
        <v>18</v>
      </c>
      <c r="B71" s="114" t="s">
        <v>98</v>
      </c>
      <c r="C71" s="115">
        <v>0</v>
      </c>
      <c r="D71" s="116">
        <f t="shared" si="10"/>
        <v>0</v>
      </c>
      <c r="F71" s="116">
        <f>IF(D$149,D71/D$149*100,0)</f>
        <v>0</v>
      </c>
      <c r="G71" s="115">
        <v>1021462</v>
      </c>
      <c r="H71" s="116">
        <f t="shared" si="11"/>
        <v>35.408416528008871</v>
      </c>
      <c r="J71" s="116">
        <f>IF(H$149,H71/H$149*100,0)</f>
        <v>38.058374450235924</v>
      </c>
      <c r="K71" s="115">
        <v>1122017</v>
      </c>
      <c r="L71" s="116">
        <f t="shared" si="12"/>
        <v>38.894100110926232</v>
      </c>
      <c r="N71" s="116">
        <f>IF(L$149,L71/L$149*100,0)</f>
        <v>63.411003633934882</v>
      </c>
      <c r="O71" s="115">
        <f t="shared" si="13"/>
        <v>2143479</v>
      </c>
      <c r="P71" s="115">
        <v>20299</v>
      </c>
      <c r="Q71" s="243">
        <f t="shared" si="14"/>
        <v>0.94701184382958736</v>
      </c>
      <c r="R71" s="115">
        <v>0</v>
      </c>
      <c r="S71" s="243">
        <f t="shared" si="15"/>
        <v>0</v>
      </c>
      <c r="T71" s="115">
        <v>0</v>
      </c>
      <c r="U71" s="243">
        <f t="shared" si="16"/>
        <v>0</v>
      </c>
      <c r="V71" s="115">
        <v>978372</v>
      </c>
      <c r="W71" s="115">
        <v>13379226.73</v>
      </c>
      <c r="X71" s="114"/>
      <c r="Y71" s="115">
        <v>28848</v>
      </c>
      <c r="Z71" s="115"/>
      <c r="AA71" s="115">
        <v>28848</v>
      </c>
      <c r="AB71" s="115">
        <v>28848</v>
      </c>
    </row>
    <row r="72" spans="1:28" x14ac:dyDescent="0.25">
      <c r="A72" s="117">
        <v>19</v>
      </c>
      <c r="B72" s="117" t="s">
        <v>99</v>
      </c>
      <c r="C72" s="118">
        <v>0</v>
      </c>
      <c r="D72" s="119">
        <f t="shared" si="10"/>
        <v>0</v>
      </c>
      <c r="E72" s="169"/>
      <c r="F72" s="119">
        <f>IF(D$149,D72/D$149*100,0)</f>
        <v>0</v>
      </c>
      <c r="G72" s="118">
        <v>395334</v>
      </c>
      <c r="H72" s="119">
        <f t="shared" si="11"/>
        <v>61.501866832607341</v>
      </c>
      <c r="I72" s="169"/>
      <c r="J72" s="119">
        <f>IF(H$149,H72/H$149*100,0)</f>
        <v>66.104652701777795</v>
      </c>
      <c r="K72" s="118">
        <v>1705035</v>
      </c>
      <c r="L72" s="119">
        <f t="shared" si="12"/>
        <v>265.25124455507154</v>
      </c>
      <c r="M72" s="169"/>
      <c r="N72" s="119">
        <f>IF(L$149,L72/L$149*100,0)</f>
        <v>432.4524178324495</v>
      </c>
      <c r="O72" s="118">
        <f t="shared" si="13"/>
        <v>2100369</v>
      </c>
      <c r="P72" s="118">
        <v>0</v>
      </c>
      <c r="Q72" s="123">
        <f t="shared" si="14"/>
        <v>0</v>
      </c>
      <c r="R72" s="118">
        <v>0</v>
      </c>
      <c r="S72" s="123">
        <f t="shared" si="15"/>
        <v>0</v>
      </c>
      <c r="T72" s="118">
        <v>0</v>
      </c>
      <c r="U72" s="123">
        <f t="shared" si="16"/>
        <v>0</v>
      </c>
      <c r="V72" s="118">
        <v>3332038</v>
      </c>
      <c r="W72" s="118">
        <v>1934055.81</v>
      </c>
      <c r="X72" s="117"/>
      <c r="Y72" s="118">
        <v>6428</v>
      </c>
      <c r="Z72" s="118"/>
      <c r="AA72" s="118">
        <v>6428</v>
      </c>
      <c r="AB72" s="118">
        <v>6428</v>
      </c>
    </row>
    <row r="73" spans="1:28" x14ac:dyDescent="0.25">
      <c r="A73" s="114">
        <v>20</v>
      </c>
      <c r="B73" s="114" t="s">
        <v>100</v>
      </c>
      <c r="C73" s="115">
        <v>0</v>
      </c>
      <c r="D73" s="116">
        <f t="shared" si="10"/>
        <v>0</v>
      </c>
      <c r="F73" s="116">
        <f>IF(D$149,D73/D$149*100,0)</f>
        <v>0</v>
      </c>
      <c r="G73" s="115">
        <v>938761</v>
      </c>
      <c r="H73" s="116">
        <f t="shared" si="11"/>
        <v>82.002183787561151</v>
      </c>
      <c r="J73" s="116">
        <f>IF(H$149,H73/H$149*100,0)</f>
        <v>88.139208762848455</v>
      </c>
      <c r="K73" s="115">
        <v>864684</v>
      </c>
      <c r="L73" s="116">
        <f t="shared" si="12"/>
        <v>75.531446540880509</v>
      </c>
      <c r="N73" s="116">
        <f>IF(L$149,L73/L$149*100,0)</f>
        <v>123.14270846787497</v>
      </c>
      <c r="O73" s="115">
        <f t="shared" si="13"/>
        <v>1803445</v>
      </c>
      <c r="P73" s="115">
        <v>20853</v>
      </c>
      <c r="Q73" s="243">
        <f t="shared" si="14"/>
        <v>1.156286995167582</v>
      </c>
      <c r="R73" s="115">
        <v>0</v>
      </c>
      <c r="S73" s="243">
        <f t="shared" si="15"/>
        <v>0</v>
      </c>
      <c r="T73" s="115">
        <v>0</v>
      </c>
      <c r="U73" s="243">
        <f t="shared" si="16"/>
        <v>0</v>
      </c>
      <c r="V73" s="115">
        <v>6657</v>
      </c>
      <c r="W73" s="115">
        <v>5888354.9700000007</v>
      </c>
      <c r="X73" s="114"/>
      <c r="Y73" s="115">
        <v>11448</v>
      </c>
      <c r="Z73" s="115"/>
      <c r="AA73" s="115">
        <v>11448</v>
      </c>
      <c r="AB73" s="115">
        <v>11448</v>
      </c>
    </row>
    <row r="74" spans="1:28" x14ac:dyDescent="0.25">
      <c r="A74" s="117">
        <v>21</v>
      </c>
      <c r="B74" s="117" t="s">
        <v>101</v>
      </c>
      <c r="C74" s="118">
        <v>27522414</v>
      </c>
      <c r="D74" s="119">
        <f t="shared" si="10"/>
        <v>70.9883957565456</v>
      </c>
      <c r="E74" s="169"/>
      <c r="F74" s="119">
        <f>IF(D$149,D74/D$149*100,0)</f>
        <v>108.35114304919983</v>
      </c>
      <c r="G74" s="118">
        <v>13070778</v>
      </c>
      <c r="H74" s="119">
        <f t="shared" si="11"/>
        <v>33.71337853975853</v>
      </c>
      <c r="I74" s="169"/>
      <c r="J74" s="119">
        <f>IF(H$149,H74/H$149*100,0)</f>
        <v>36.236480200512077</v>
      </c>
      <c r="K74" s="118">
        <v>17985229</v>
      </c>
      <c r="L74" s="119">
        <f t="shared" si="12"/>
        <v>46.389192242515534</v>
      </c>
      <c r="M74" s="169"/>
      <c r="N74" s="119">
        <f>IF(L$149,L74/L$149*100,0)</f>
        <v>75.630628539445198</v>
      </c>
      <c r="O74" s="118">
        <f t="shared" si="13"/>
        <v>58578421</v>
      </c>
      <c r="P74" s="118">
        <v>5540919</v>
      </c>
      <c r="Q74" s="123">
        <f t="shared" si="14"/>
        <v>9.4589763694723015</v>
      </c>
      <c r="R74" s="118">
        <v>1955146</v>
      </c>
      <c r="S74" s="123">
        <f t="shared" si="15"/>
        <v>3.3376556872367726</v>
      </c>
      <c r="T74" s="118">
        <v>853380</v>
      </c>
      <c r="U74" s="123">
        <f t="shared" si="16"/>
        <v>1.4568163249057191</v>
      </c>
      <c r="V74" s="118">
        <v>8349128</v>
      </c>
      <c r="W74" s="118">
        <v>31138566.740000006</v>
      </c>
      <c r="X74" s="117"/>
      <c r="Y74" s="118">
        <v>387703</v>
      </c>
      <c r="Z74" s="118">
        <v>387703</v>
      </c>
      <c r="AA74" s="118">
        <v>387703</v>
      </c>
      <c r="AB74" s="118">
        <v>387703</v>
      </c>
    </row>
    <row r="75" spans="1:28" x14ac:dyDescent="0.25">
      <c r="A75" s="114">
        <v>22</v>
      </c>
      <c r="B75" s="114" t="s">
        <v>102</v>
      </c>
      <c r="C75" s="115">
        <v>0</v>
      </c>
      <c r="D75" s="116">
        <f t="shared" si="10"/>
        <v>0</v>
      </c>
      <c r="F75" s="116">
        <f>IF(D$149,D75/D$149*100,0)</f>
        <v>0</v>
      </c>
      <c r="G75" s="115">
        <v>289916</v>
      </c>
      <c r="H75" s="116">
        <f t="shared" si="11"/>
        <v>18.774511073695116</v>
      </c>
      <c r="J75" s="116">
        <f>IF(H$149,H75/H$149*100,0)</f>
        <v>20.179591256151824</v>
      </c>
      <c r="K75" s="115">
        <v>1325134</v>
      </c>
      <c r="L75" s="116">
        <f t="shared" si="12"/>
        <v>85.813625178085744</v>
      </c>
      <c r="N75" s="116">
        <f>IF(L$149,L75/L$149*100,0)</f>
        <v>139.90626039654975</v>
      </c>
      <c r="O75" s="115">
        <f t="shared" si="13"/>
        <v>1615050</v>
      </c>
      <c r="P75" s="115">
        <v>16552</v>
      </c>
      <c r="Q75" s="243">
        <f t="shared" si="14"/>
        <v>1.0248599114578496</v>
      </c>
      <c r="R75" s="115">
        <v>0</v>
      </c>
      <c r="S75" s="243">
        <f t="shared" si="15"/>
        <v>0</v>
      </c>
      <c r="T75" s="115">
        <v>0</v>
      </c>
      <c r="U75" s="243">
        <f t="shared" si="16"/>
        <v>0</v>
      </c>
      <c r="V75" s="115">
        <v>0</v>
      </c>
      <c r="W75" s="115">
        <v>3760758.3400000003</v>
      </c>
      <c r="X75" s="114"/>
      <c r="Y75" s="115">
        <v>15442</v>
      </c>
      <c r="Z75" s="115"/>
      <c r="AA75" s="115">
        <v>15442</v>
      </c>
      <c r="AB75" s="115">
        <v>15442</v>
      </c>
    </row>
    <row r="76" spans="1:28" x14ac:dyDescent="0.25">
      <c r="A76" s="117">
        <v>23</v>
      </c>
      <c r="B76" s="117" t="s">
        <v>103</v>
      </c>
      <c r="C76" s="118">
        <v>0</v>
      </c>
      <c r="D76" s="119">
        <f t="shared" si="10"/>
        <v>0</v>
      </c>
      <c r="E76" s="169"/>
      <c r="F76" s="119">
        <f>IF(D$149,D76/D$149*100,0)</f>
        <v>0</v>
      </c>
      <c r="G76" s="118">
        <v>491033</v>
      </c>
      <c r="H76" s="119">
        <f t="shared" si="11"/>
        <v>101.13964984552008</v>
      </c>
      <c r="I76" s="169"/>
      <c r="J76" s="119">
        <f>IF(H$149,H76/H$149*100,0)</f>
        <v>108.70891847258221</v>
      </c>
      <c r="K76" s="118">
        <v>178837</v>
      </c>
      <c r="L76" s="119">
        <f t="shared" si="12"/>
        <v>36.835633367662204</v>
      </c>
      <c r="M76" s="169"/>
      <c r="N76" s="119">
        <f>IF(L$149,L76/L$149*100,0)</f>
        <v>60.054981981160338</v>
      </c>
      <c r="O76" s="118">
        <f t="shared" si="13"/>
        <v>669870</v>
      </c>
      <c r="P76" s="118">
        <v>14598</v>
      </c>
      <c r="Q76" s="123">
        <f t="shared" si="14"/>
        <v>2.179228805589144</v>
      </c>
      <c r="R76" s="118">
        <v>0</v>
      </c>
      <c r="S76" s="123">
        <f t="shared" si="15"/>
        <v>0</v>
      </c>
      <c r="T76" s="118">
        <v>0</v>
      </c>
      <c r="U76" s="123">
        <f t="shared" si="16"/>
        <v>0</v>
      </c>
      <c r="V76" s="118">
        <v>19279</v>
      </c>
      <c r="W76" s="118">
        <v>2594894.83</v>
      </c>
      <c r="X76" s="117"/>
      <c r="Y76" s="118">
        <v>4855</v>
      </c>
      <c r="Z76" s="118"/>
      <c r="AA76" s="118">
        <v>4855</v>
      </c>
      <c r="AB76" s="118">
        <v>4855</v>
      </c>
    </row>
    <row r="77" spans="1:28" x14ac:dyDescent="0.25">
      <c r="A77" s="114">
        <v>24</v>
      </c>
      <c r="B77" s="114" t="s">
        <v>104</v>
      </c>
      <c r="C77" s="115">
        <v>0</v>
      </c>
      <c r="D77" s="116">
        <f t="shared" si="10"/>
        <v>0</v>
      </c>
      <c r="F77" s="116">
        <f>IF(D$149,D77/D$149*100,0)</f>
        <v>0</v>
      </c>
      <c r="G77" s="115">
        <v>4530272</v>
      </c>
      <c r="H77" s="116">
        <f t="shared" si="11"/>
        <v>82.622458098520909</v>
      </c>
      <c r="J77" s="116">
        <f>IF(H$149,H77/H$149*100,0)</f>
        <v>88.805904263611538</v>
      </c>
      <c r="K77" s="115">
        <v>1809897</v>
      </c>
      <c r="L77" s="116">
        <f t="shared" si="12"/>
        <v>33.008644744761177</v>
      </c>
      <c r="N77" s="116">
        <f>IF(L$149,L77/L$149*100,0)</f>
        <v>53.815650340070839</v>
      </c>
      <c r="O77" s="115">
        <f t="shared" si="13"/>
        <v>6340169</v>
      </c>
      <c r="P77" s="115">
        <v>0</v>
      </c>
      <c r="Q77" s="243">
        <f t="shared" si="14"/>
        <v>0</v>
      </c>
      <c r="R77" s="115">
        <v>0</v>
      </c>
      <c r="S77" s="243">
        <f t="shared" si="15"/>
        <v>0</v>
      </c>
      <c r="T77" s="115">
        <v>0</v>
      </c>
      <c r="U77" s="243">
        <f t="shared" si="16"/>
        <v>0</v>
      </c>
      <c r="V77" s="115">
        <v>2268421</v>
      </c>
      <c r="W77" s="115">
        <v>8525739.5399999991</v>
      </c>
      <c r="X77" s="114"/>
      <c r="Y77" s="115">
        <v>54831</v>
      </c>
      <c r="Z77" s="115"/>
      <c r="AA77" s="115">
        <v>54831</v>
      </c>
      <c r="AB77" s="115">
        <v>54831</v>
      </c>
    </row>
    <row r="78" spans="1:28" x14ac:dyDescent="0.25">
      <c r="A78" s="117">
        <v>25</v>
      </c>
      <c r="B78" s="117" t="s">
        <v>105</v>
      </c>
      <c r="C78" s="118">
        <v>0</v>
      </c>
      <c r="D78" s="119">
        <f t="shared" si="10"/>
        <v>0</v>
      </c>
      <c r="E78" s="169"/>
      <c r="F78" s="119">
        <f>IF(D$149,D78/D$149*100,0)</f>
        <v>0</v>
      </c>
      <c r="G78" s="118">
        <v>1042144</v>
      </c>
      <c r="H78" s="119">
        <f t="shared" si="11"/>
        <v>105.91970728732595</v>
      </c>
      <c r="I78" s="169"/>
      <c r="J78" s="119">
        <f>IF(H$149,H78/H$149*100,0)</f>
        <v>113.84671433730213</v>
      </c>
      <c r="K78" s="118">
        <v>1252116</v>
      </c>
      <c r="L78" s="119">
        <f t="shared" si="12"/>
        <v>127.26049395263746</v>
      </c>
      <c r="M78" s="169"/>
      <c r="N78" s="119">
        <f>IF(L$149,L78/L$149*100,0)</f>
        <v>207.47917091466724</v>
      </c>
      <c r="O78" s="118">
        <f t="shared" si="13"/>
        <v>2294260</v>
      </c>
      <c r="P78" s="118">
        <v>12513</v>
      </c>
      <c r="Q78" s="123">
        <f t="shared" si="14"/>
        <v>0.54540461848264798</v>
      </c>
      <c r="R78" s="118">
        <v>0</v>
      </c>
      <c r="S78" s="123">
        <f t="shared" si="15"/>
        <v>0</v>
      </c>
      <c r="T78" s="118">
        <v>0</v>
      </c>
      <c r="U78" s="123">
        <f t="shared" si="16"/>
        <v>0</v>
      </c>
      <c r="V78" s="118">
        <v>1837</v>
      </c>
      <c r="W78" s="118">
        <v>2546626.4700000002</v>
      </c>
      <c r="X78" s="117"/>
      <c r="Y78" s="118">
        <v>9839</v>
      </c>
      <c r="Z78" s="118"/>
      <c r="AA78" s="118">
        <v>9839</v>
      </c>
      <c r="AB78" s="118">
        <v>9839</v>
      </c>
    </row>
    <row r="79" spans="1:28" x14ac:dyDescent="0.25">
      <c r="A79" s="114">
        <v>26</v>
      </c>
      <c r="B79" s="114" t="s">
        <v>106</v>
      </c>
      <c r="C79" s="115">
        <v>1217295</v>
      </c>
      <c r="D79" s="116">
        <f t="shared" si="10"/>
        <v>89.487245460560175</v>
      </c>
      <c r="F79" s="116">
        <f>IF(D$149,D79/D$149*100,0)</f>
        <v>136.58634246685276</v>
      </c>
      <c r="G79" s="115">
        <v>2002247</v>
      </c>
      <c r="H79" s="116">
        <f t="shared" si="11"/>
        <v>147.19157538778211</v>
      </c>
      <c r="J79" s="116">
        <f>IF(H$149,H79/H$149*100,0)</f>
        <v>158.20735975575556</v>
      </c>
      <c r="K79" s="115">
        <v>698145</v>
      </c>
      <c r="L79" s="116">
        <f t="shared" si="12"/>
        <v>51.322869955156953</v>
      </c>
      <c r="N79" s="116">
        <f>IF(L$149,L79/L$149*100,0)</f>
        <v>83.674250951911873</v>
      </c>
      <c r="O79" s="115">
        <f t="shared" si="13"/>
        <v>3917687</v>
      </c>
      <c r="P79" s="115">
        <v>491296</v>
      </c>
      <c r="Q79" s="243">
        <f t="shared" si="14"/>
        <v>12.540460736143547</v>
      </c>
      <c r="R79" s="115">
        <v>0</v>
      </c>
      <c r="S79" s="243">
        <f t="shared" si="15"/>
        <v>0</v>
      </c>
      <c r="T79" s="115">
        <v>0</v>
      </c>
      <c r="U79" s="243">
        <f t="shared" si="16"/>
        <v>0</v>
      </c>
      <c r="V79" s="115">
        <v>302178</v>
      </c>
      <c r="W79" s="115">
        <v>6779125.7600000007</v>
      </c>
      <c r="X79" s="114"/>
      <c r="Y79" s="115">
        <v>13603</v>
      </c>
      <c r="Z79" s="115">
        <v>13603</v>
      </c>
      <c r="AA79" s="115">
        <v>13603</v>
      </c>
      <c r="AB79" s="115">
        <v>13603</v>
      </c>
    </row>
    <row r="80" spans="1:28" x14ac:dyDescent="0.25">
      <c r="A80" s="117">
        <v>27</v>
      </c>
      <c r="B80" s="117" t="s">
        <v>107</v>
      </c>
      <c r="C80" s="118">
        <v>48807</v>
      </c>
      <c r="D80" s="119">
        <f t="shared" si="10"/>
        <v>1.7321574333676402</v>
      </c>
      <c r="E80" s="169"/>
      <c r="F80" s="119">
        <f>IF(D$149,D80/D$149*100,0)</f>
        <v>2.6438298238236571</v>
      </c>
      <c r="G80" s="118">
        <v>1885140</v>
      </c>
      <c r="H80" s="119">
        <f t="shared" si="11"/>
        <v>66.903502856940051</v>
      </c>
      <c r="I80" s="169"/>
      <c r="J80" s="119">
        <f>IF(H$149,H80/H$149*100,0)</f>
        <v>71.910545950218363</v>
      </c>
      <c r="K80" s="118">
        <v>3594196</v>
      </c>
      <c r="L80" s="119">
        <f t="shared" si="12"/>
        <v>127.55779536501402</v>
      </c>
      <c r="M80" s="169"/>
      <c r="N80" s="119">
        <f>IF(L$149,L80/L$149*100,0)</f>
        <v>207.96387632980262</v>
      </c>
      <c r="O80" s="118">
        <f t="shared" si="13"/>
        <v>5528143</v>
      </c>
      <c r="P80" s="118">
        <v>20071</v>
      </c>
      <c r="Q80" s="123">
        <f t="shared" si="14"/>
        <v>0.36306947920847921</v>
      </c>
      <c r="R80" s="118">
        <v>0</v>
      </c>
      <c r="S80" s="123">
        <f t="shared" si="15"/>
        <v>0</v>
      </c>
      <c r="T80" s="118">
        <v>0</v>
      </c>
      <c r="U80" s="123">
        <f t="shared" si="16"/>
        <v>0</v>
      </c>
      <c r="V80" s="118">
        <v>797077</v>
      </c>
      <c r="W80" s="118">
        <v>7600930.2299999995</v>
      </c>
      <c r="X80" s="117"/>
      <c r="Y80" s="118">
        <v>28177</v>
      </c>
      <c r="Z80" s="118">
        <v>28177</v>
      </c>
      <c r="AA80" s="118">
        <v>28177</v>
      </c>
      <c r="AB80" s="118">
        <v>28177</v>
      </c>
    </row>
    <row r="81" spans="1:28" x14ac:dyDescent="0.25">
      <c r="A81" s="114">
        <v>28</v>
      </c>
      <c r="B81" s="114" t="s">
        <v>108</v>
      </c>
      <c r="C81" s="115">
        <v>0</v>
      </c>
      <c r="D81" s="116">
        <f t="shared" si="10"/>
        <v>0</v>
      </c>
      <c r="F81" s="116">
        <f>IF(D$149,D81/D$149*100,0)</f>
        <v>0</v>
      </c>
      <c r="G81" s="115">
        <v>889449</v>
      </c>
      <c r="H81" s="116">
        <f t="shared" si="11"/>
        <v>85.08216950449588</v>
      </c>
      <c r="J81" s="116">
        <f>IF(H$149,H81/H$149*100,0)</f>
        <v>91.44969991750817</v>
      </c>
      <c r="K81" s="115">
        <v>1747116</v>
      </c>
      <c r="L81" s="116">
        <f t="shared" si="12"/>
        <v>167.12416299980868</v>
      </c>
      <c r="N81" s="116">
        <f>IF(L$149,L81/L$149*100,0)</f>
        <v>272.47091145122323</v>
      </c>
      <c r="O81" s="115">
        <f t="shared" si="13"/>
        <v>2636565</v>
      </c>
      <c r="P81" s="115">
        <v>8402</v>
      </c>
      <c r="Q81" s="243">
        <f t="shared" si="14"/>
        <v>0.31867221176037758</v>
      </c>
      <c r="R81" s="115">
        <v>0</v>
      </c>
      <c r="S81" s="243">
        <f t="shared" si="15"/>
        <v>0</v>
      </c>
      <c r="T81" s="115">
        <v>0</v>
      </c>
      <c r="U81" s="243">
        <f t="shared" si="16"/>
        <v>0</v>
      </c>
      <c r="V81" s="115">
        <v>1018404</v>
      </c>
      <c r="W81" s="115">
        <v>4727036.8</v>
      </c>
      <c r="X81" s="114"/>
      <c r="Y81" s="115">
        <v>10454</v>
      </c>
      <c r="Z81" s="115"/>
      <c r="AA81" s="115">
        <v>10454</v>
      </c>
      <c r="AB81" s="115">
        <v>10454</v>
      </c>
    </row>
    <row r="82" spans="1:28" x14ac:dyDescent="0.25">
      <c r="A82" s="117">
        <v>29</v>
      </c>
      <c r="B82" s="117" t="s">
        <v>23</v>
      </c>
      <c r="C82" s="118">
        <v>20921251</v>
      </c>
      <c r="D82" s="119">
        <f t="shared" si="10"/>
        <v>18.361670812130615</v>
      </c>
      <c r="E82" s="169"/>
      <c r="F82" s="119">
        <f>IF(D$149,D82/D$149*100,0)</f>
        <v>28.025820270829772</v>
      </c>
      <c r="G82" s="118">
        <v>215999558</v>
      </c>
      <c r="H82" s="119">
        <f t="shared" si="11"/>
        <v>189.57340455222845</v>
      </c>
      <c r="I82" s="169"/>
      <c r="J82" s="119">
        <f>IF(H$149,H82/H$149*100,0)</f>
        <v>203.76103547436674</v>
      </c>
      <c r="K82" s="118">
        <v>65998553</v>
      </c>
      <c r="L82" s="119">
        <f t="shared" si="12"/>
        <v>57.924055510014938</v>
      </c>
      <c r="M82" s="169"/>
      <c r="N82" s="119">
        <f>IF(L$149,L82/L$149*100,0)</f>
        <v>94.436495097259439</v>
      </c>
      <c r="O82" s="118">
        <f t="shared" si="13"/>
        <v>302919362</v>
      </c>
      <c r="P82" s="118">
        <v>975442</v>
      </c>
      <c r="Q82" s="123">
        <f t="shared" si="14"/>
        <v>0.32201375097310553</v>
      </c>
      <c r="R82" s="118">
        <v>0</v>
      </c>
      <c r="S82" s="123">
        <f t="shared" si="15"/>
        <v>0</v>
      </c>
      <c r="T82" s="118">
        <v>0</v>
      </c>
      <c r="U82" s="123">
        <f t="shared" si="16"/>
        <v>0</v>
      </c>
      <c r="V82" s="118">
        <v>189348737</v>
      </c>
      <c r="W82" s="118">
        <v>97720887.139999986</v>
      </c>
      <c r="X82" s="117"/>
      <c r="Y82" s="118">
        <v>1139398</v>
      </c>
      <c r="Z82" s="118">
        <v>1139398</v>
      </c>
      <c r="AA82" s="118">
        <v>1139398</v>
      </c>
      <c r="AB82" s="118">
        <v>1139398</v>
      </c>
    </row>
    <row r="83" spans="1:28" x14ac:dyDescent="0.25">
      <c r="A83" s="114">
        <v>30</v>
      </c>
      <c r="B83" s="114" t="s">
        <v>109</v>
      </c>
      <c r="C83" s="115">
        <v>0</v>
      </c>
      <c r="D83" s="116">
        <f t="shared" si="10"/>
        <v>0</v>
      </c>
      <c r="F83" s="116">
        <f>IF(D$149,D83/D$149*100,0)</f>
        <v>0</v>
      </c>
      <c r="G83" s="115">
        <v>15767074</v>
      </c>
      <c r="H83" s="116">
        <f t="shared" si="11"/>
        <v>213.84592640815939</v>
      </c>
      <c r="J83" s="116">
        <f>IF(H$149,H83/H$149*100,0)</f>
        <v>229.85010740204896</v>
      </c>
      <c r="K83" s="115">
        <v>10485818</v>
      </c>
      <c r="L83" s="116">
        <f t="shared" si="12"/>
        <v>142.21722206398937</v>
      </c>
      <c r="N83" s="116">
        <f>IF(L$149,L83/L$149*100,0)</f>
        <v>231.86387548209026</v>
      </c>
      <c r="O83" s="115">
        <f t="shared" si="13"/>
        <v>26252892</v>
      </c>
      <c r="P83" s="115">
        <v>47241</v>
      </c>
      <c r="Q83" s="243">
        <f t="shared" si="14"/>
        <v>0.17994588939001463</v>
      </c>
      <c r="R83" s="115">
        <v>0</v>
      </c>
      <c r="S83" s="243">
        <f t="shared" si="15"/>
        <v>0</v>
      </c>
      <c r="T83" s="115">
        <v>88697</v>
      </c>
      <c r="U83" s="243">
        <f t="shared" si="16"/>
        <v>0.33785611124290615</v>
      </c>
      <c r="V83" s="115">
        <v>2610679</v>
      </c>
      <c r="W83" s="115">
        <v>15535028.76</v>
      </c>
      <c r="X83" s="114"/>
      <c r="Y83" s="115">
        <v>73731</v>
      </c>
      <c r="Z83" s="115"/>
      <c r="AA83" s="115">
        <v>73731</v>
      </c>
      <c r="AB83" s="115">
        <v>73731</v>
      </c>
    </row>
    <row r="84" spans="1:28" x14ac:dyDescent="0.25">
      <c r="A84" s="117">
        <v>31</v>
      </c>
      <c r="B84" s="117" t="s">
        <v>110</v>
      </c>
      <c r="C84" s="118">
        <v>0</v>
      </c>
      <c r="D84" s="119">
        <f t="shared" si="10"/>
        <v>0</v>
      </c>
      <c r="E84" s="169"/>
      <c r="F84" s="119">
        <f>IF(D$149,D84/D$149*100,0)</f>
        <v>0</v>
      </c>
      <c r="G84" s="118">
        <v>2020164</v>
      </c>
      <c r="H84" s="119">
        <f t="shared" si="11"/>
        <v>134.45351081530782</v>
      </c>
      <c r="I84" s="169"/>
      <c r="J84" s="119">
        <f>IF(H$149,H84/H$149*100,0)</f>
        <v>144.51598129812163</v>
      </c>
      <c r="K84" s="118">
        <v>461007</v>
      </c>
      <c r="L84" s="119">
        <f t="shared" si="12"/>
        <v>30.682662229617303</v>
      </c>
      <c r="M84" s="169"/>
      <c r="N84" s="119">
        <f>IF(L$149,L84/L$149*100,0)</f>
        <v>50.023484296902168</v>
      </c>
      <c r="O84" s="118">
        <f t="shared" si="13"/>
        <v>2481171</v>
      </c>
      <c r="P84" s="118">
        <v>0</v>
      </c>
      <c r="Q84" s="123">
        <f t="shared" si="14"/>
        <v>0</v>
      </c>
      <c r="R84" s="118">
        <v>0</v>
      </c>
      <c r="S84" s="123">
        <f t="shared" si="15"/>
        <v>0</v>
      </c>
      <c r="T84" s="118">
        <v>0</v>
      </c>
      <c r="U84" s="123">
        <f t="shared" si="16"/>
        <v>0</v>
      </c>
      <c r="V84" s="118">
        <v>177235</v>
      </c>
      <c r="W84" s="118">
        <v>6651657.9400000013</v>
      </c>
      <c r="X84" s="117"/>
      <c r="Y84" s="118">
        <v>15025</v>
      </c>
      <c r="Z84" s="118"/>
      <c r="AA84" s="118">
        <v>15025</v>
      </c>
      <c r="AB84" s="118">
        <v>15025</v>
      </c>
    </row>
    <row r="85" spans="1:28" x14ac:dyDescent="0.25">
      <c r="A85" s="114">
        <v>32</v>
      </c>
      <c r="B85" s="114" t="s">
        <v>111</v>
      </c>
      <c r="C85" s="115">
        <v>0</v>
      </c>
      <c r="D85" s="116">
        <f t="shared" si="10"/>
        <v>0</v>
      </c>
      <c r="F85" s="116">
        <f>IF(D$149,D85/D$149*100,0)</f>
        <v>0</v>
      </c>
      <c r="G85" s="115">
        <v>392217</v>
      </c>
      <c r="H85" s="116">
        <f t="shared" si="11"/>
        <v>13.901502800028355</v>
      </c>
      <c r="J85" s="116">
        <f>IF(H$149,H85/H$149*100,0)</f>
        <v>14.941888140238547</v>
      </c>
      <c r="K85" s="115">
        <v>2702909</v>
      </c>
      <c r="L85" s="116">
        <f t="shared" si="12"/>
        <v>95.800276458495787</v>
      </c>
      <c r="N85" s="116">
        <f>IF(L$149,L85/L$149*100,0)</f>
        <v>156.1879992419492</v>
      </c>
      <c r="O85" s="115">
        <f t="shared" si="13"/>
        <v>3095126</v>
      </c>
      <c r="P85" s="115">
        <v>5024</v>
      </c>
      <c r="Q85" s="243">
        <f t="shared" si="14"/>
        <v>0.16231972462510411</v>
      </c>
      <c r="R85" s="115">
        <v>0</v>
      </c>
      <c r="S85" s="243">
        <f t="shared" si="15"/>
        <v>0</v>
      </c>
      <c r="T85" s="115">
        <v>0</v>
      </c>
      <c r="U85" s="243">
        <f t="shared" si="16"/>
        <v>0</v>
      </c>
      <c r="V85" s="115">
        <v>133429</v>
      </c>
      <c r="W85" s="115">
        <v>2563352.6700000009</v>
      </c>
      <c r="X85" s="114"/>
      <c r="Y85" s="115">
        <v>28214</v>
      </c>
      <c r="Z85" s="115"/>
      <c r="AA85" s="115">
        <v>28214</v>
      </c>
      <c r="AB85" s="115">
        <v>28214</v>
      </c>
    </row>
    <row r="86" spans="1:28" x14ac:dyDescent="0.25">
      <c r="A86" s="117">
        <v>33</v>
      </c>
      <c r="B86" s="117" t="s">
        <v>27</v>
      </c>
      <c r="C86" s="118">
        <v>0</v>
      </c>
      <c r="D86" s="119">
        <f t="shared" ref="D86:D117" si="17">IFERROR((C86/$Y86),0)</f>
        <v>0</v>
      </c>
      <c r="E86" s="169"/>
      <c r="F86" s="119">
        <f>IF(D$149,D86/D$149*100,0)</f>
        <v>0</v>
      </c>
      <c r="G86" s="118">
        <v>5666166</v>
      </c>
      <c r="H86" s="119">
        <f t="shared" ref="H86:H117" si="18">IFERROR((G86/$Y86),0)</f>
        <v>104.57653833376398</v>
      </c>
      <c r="I86" s="169"/>
      <c r="J86" s="119">
        <f>IF(H$149,H86/H$149*100,0)</f>
        <v>112.40302292161408</v>
      </c>
      <c r="K86" s="118">
        <v>2013641</v>
      </c>
      <c r="L86" s="119">
        <f t="shared" ref="L86:L117" si="19">IFERROR((K86/$Y86),0)</f>
        <v>37.16439038795172</v>
      </c>
      <c r="M86" s="169"/>
      <c r="N86" s="119">
        <f>IF(L$149,L86/L$149*100,0)</f>
        <v>60.590971052736862</v>
      </c>
      <c r="O86" s="118">
        <f t="shared" ref="O86:O117" si="20">(C86+G86+K86)</f>
        <v>7679807</v>
      </c>
      <c r="P86" s="118">
        <v>29623</v>
      </c>
      <c r="Q86" s="123">
        <f t="shared" ref="Q86:Q117" si="21">IF($O86,P86/$O86*100,0)</f>
        <v>0.38572583920403208</v>
      </c>
      <c r="R86" s="118">
        <v>0</v>
      </c>
      <c r="S86" s="123">
        <f t="shared" ref="S86:S117" si="22">IF($O86,R86/$O86*100,0)</f>
        <v>0</v>
      </c>
      <c r="T86" s="118">
        <v>100000</v>
      </c>
      <c r="U86" s="123">
        <f t="shared" ref="U86:U117" si="23">IF($O86,T86/$O86*100,0)</f>
        <v>1.3021160557810894</v>
      </c>
      <c r="V86" s="118">
        <v>2148301</v>
      </c>
      <c r="W86" s="118">
        <v>12932903.200000003</v>
      </c>
      <c r="X86" s="117"/>
      <c r="Y86" s="118">
        <v>54182</v>
      </c>
      <c r="Z86" s="118"/>
      <c r="AA86" s="118">
        <v>54182</v>
      </c>
      <c r="AB86" s="118">
        <v>54182</v>
      </c>
    </row>
    <row r="87" spans="1:28" x14ac:dyDescent="0.25">
      <c r="A87" s="114">
        <v>34</v>
      </c>
      <c r="B87" s="114" t="s">
        <v>112</v>
      </c>
      <c r="C87" s="115">
        <v>52839</v>
      </c>
      <c r="D87" s="116">
        <f t="shared" si="17"/>
        <v>0.54835562843117924</v>
      </c>
      <c r="F87" s="116">
        <f>IF(D$149,D87/D$149*100,0)</f>
        <v>0.83696720435469363</v>
      </c>
      <c r="G87" s="115">
        <v>12134921</v>
      </c>
      <c r="H87" s="116">
        <f t="shared" si="18"/>
        <v>125.93448458369224</v>
      </c>
      <c r="J87" s="116">
        <f>IF(H$149,H87/H$149*100,0)</f>
        <v>135.3593930610356</v>
      </c>
      <c r="K87" s="115">
        <v>3584595</v>
      </c>
      <c r="L87" s="116">
        <f t="shared" si="19"/>
        <v>37.200417189883666</v>
      </c>
      <c r="N87" s="116">
        <f>IF(L$149,L87/L$149*100,0)</f>
        <v>60.649707356230465</v>
      </c>
      <c r="O87" s="115">
        <f t="shared" si="20"/>
        <v>15772355</v>
      </c>
      <c r="P87" s="115">
        <v>33510</v>
      </c>
      <c r="Q87" s="243">
        <f t="shared" si="21"/>
        <v>0.21246034596609067</v>
      </c>
      <c r="R87" s="115">
        <v>0</v>
      </c>
      <c r="S87" s="243">
        <f t="shared" si="22"/>
        <v>0</v>
      </c>
      <c r="T87" s="115">
        <v>0</v>
      </c>
      <c r="U87" s="243">
        <f t="shared" si="23"/>
        <v>0</v>
      </c>
      <c r="V87" s="115">
        <v>10067318</v>
      </c>
      <c r="W87" s="115">
        <v>13886923.23</v>
      </c>
      <c r="X87" s="114"/>
      <c r="Y87" s="115">
        <v>96359</v>
      </c>
      <c r="Z87" s="115">
        <v>96359</v>
      </c>
      <c r="AA87" s="115">
        <v>96359</v>
      </c>
      <c r="AB87" s="115">
        <v>96359</v>
      </c>
    </row>
    <row r="88" spans="1:28" x14ac:dyDescent="0.25">
      <c r="A88" s="117">
        <v>35</v>
      </c>
      <c r="B88" s="117" t="s">
        <v>113</v>
      </c>
      <c r="C88" s="118">
        <v>0</v>
      </c>
      <c r="D88" s="119">
        <f t="shared" si="17"/>
        <v>0</v>
      </c>
      <c r="E88" s="169"/>
      <c r="F88" s="119">
        <f>IF(D$149,D88/D$149*100,0)</f>
        <v>0</v>
      </c>
      <c r="G88" s="118">
        <v>66244</v>
      </c>
      <c r="H88" s="119">
        <f t="shared" si="18"/>
        <v>3.9881998795906082</v>
      </c>
      <c r="I88" s="169"/>
      <c r="J88" s="119">
        <f>IF(H$149,H88/H$149*100,0)</f>
        <v>4.2866758608021973</v>
      </c>
      <c r="K88" s="118">
        <v>2145656</v>
      </c>
      <c r="L88" s="119">
        <f t="shared" si="19"/>
        <v>129.17856712823601</v>
      </c>
      <c r="M88" s="169"/>
      <c r="N88" s="119">
        <f>IF(L$149,L88/L$149*100,0)</f>
        <v>210.60630188726083</v>
      </c>
      <c r="O88" s="118">
        <f t="shared" si="20"/>
        <v>2211900</v>
      </c>
      <c r="P88" s="118">
        <v>34924</v>
      </c>
      <c r="Q88" s="123">
        <f t="shared" si="21"/>
        <v>1.5789140557891406</v>
      </c>
      <c r="R88" s="118">
        <v>0</v>
      </c>
      <c r="S88" s="123">
        <f t="shared" si="22"/>
        <v>0</v>
      </c>
      <c r="T88" s="118">
        <v>0</v>
      </c>
      <c r="U88" s="123">
        <f t="shared" si="23"/>
        <v>0</v>
      </c>
      <c r="V88" s="118">
        <v>77351</v>
      </c>
      <c r="W88" s="118">
        <v>5561906.8099999987</v>
      </c>
      <c r="X88" s="117"/>
      <c r="Y88" s="118">
        <v>16610</v>
      </c>
      <c r="Z88" s="118"/>
      <c r="AA88" s="118">
        <v>16610</v>
      </c>
      <c r="AB88" s="118">
        <v>16610</v>
      </c>
    </row>
    <row r="89" spans="1:28" x14ac:dyDescent="0.25">
      <c r="A89" s="114">
        <v>36</v>
      </c>
      <c r="B89" s="114" t="s">
        <v>114</v>
      </c>
      <c r="C89" s="115">
        <v>239874</v>
      </c>
      <c r="D89" s="116">
        <f t="shared" si="17"/>
        <v>6.1253287709711195</v>
      </c>
      <c r="F89" s="116">
        <f>IF(D$149,D89/D$149*100,0)</f>
        <v>9.3492234443919653</v>
      </c>
      <c r="G89" s="115">
        <v>14388</v>
      </c>
      <c r="H89" s="116">
        <f t="shared" si="18"/>
        <v>0.36740634815249867</v>
      </c>
      <c r="J89" s="116">
        <f>IF(H$149,H89/H$149*100,0)</f>
        <v>0.39490295654200613</v>
      </c>
      <c r="K89" s="115">
        <v>3204716</v>
      </c>
      <c r="L89" s="116">
        <f t="shared" si="19"/>
        <v>81.834376037384132</v>
      </c>
      <c r="N89" s="116">
        <f>IF(L$149,L89/L$149*100,0)</f>
        <v>133.4186907908327</v>
      </c>
      <c r="O89" s="115">
        <f t="shared" si="20"/>
        <v>3458978</v>
      </c>
      <c r="P89" s="115">
        <v>22627</v>
      </c>
      <c r="Q89" s="243">
        <f t="shared" si="21"/>
        <v>0.65415275841592513</v>
      </c>
      <c r="R89" s="115">
        <v>19511</v>
      </c>
      <c r="S89" s="243">
        <f t="shared" si="22"/>
        <v>0.56406834619936874</v>
      </c>
      <c r="T89" s="115">
        <v>35575</v>
      </c>
      <c r="U89" s="243">
        <f t="shared" si="23"/>
        <v>1.0284829796546842</v>
      </c>
      <c r="V89" s="115">
        <v>815815</v>
      </c>
      <c r="W89" s="115">
        <v>3845333.8400000003</v>
      </c>
      <c r="X89" s="114"/>
      <c r="Y89" s="115">
        <v>39161</v>
      </c>
      <c r="Z89" s="115">
        <v>39161</v>
      </c>
      <c r="AA89" s="115">
        <v>39161</v>
      </c>
      <c r="AB89" s="115">
        <v>39161</v>
      </c>
    </row>
    <row r="90" spans="1:28" x14ac:dyDescent="0.25">
      <c r="A90" s="117">
        <v>37</v>
      </c>
      <c r="B90" s="117" t="s">
        <v>115</v>
      </c>
      <c r="C90" s="118">
        <v>0</v>
      </c>
      <c r="D90" s="119">
        <f t="shared" si="17"/>
        <v>0</v>
      </c>
      <c r="E90" s="169"/>
      <c r="F90" s="119">
        <f>IF(D$149,D90/D$149*100,0)</f>
        <v>0</v>
      </c>
      <c r="G90" s="118">
        <v>1352100</v>
      </c>
      <c r="H90" s="119">
        <f t="shared" si="18"/>
        <v>50.775470351872016</v>
      </c>
      <c r="I90" s="169"/>
      <c r="J90" s="119">
        <f>IF(H$149,H90/H$149*100,0)</f>
        <v>54.57549512302532</v>
      </c>
      <c r="K90" s="118">
        <v>2863798</v>
      </c>
      <c r="L90" s="119">
        <f t="shared" si="19"/>
        <v>107.54433136805739</v>
      </c>
      <c r="M90" s="169"/>
      <c r="N90" s="119">
        <f>IF(L$149,L90/L$149*100,0)</f>
        <v>175.33492143383552</v>
      </c>
      <c r="O90" s="118">
        <f t="shared" si="20"/>
        <v>4215898</v>
      </c>
      <c r="P90" s="118">
        <v>14687</v>
      </c>
      <c r="Q90" s="123">
        <f t="shared" si="21"/>
        <v>0.34837180595925232</v>
      </c>
      <c r="R90" s="118">
        <v>0</v>
      </c>
      <c r="S90" s="123">
        <f t="shared" si="22"/>
        <v>0</v>
      </c>
      <c r="T90" s="118">
        <v>0</v>
      </c>
      <c r="U90" s="123">
        <f t="shared" si="23"/>
        <v>0</v>
      </c>
      <c r="V90" s="118">
        <v>53385</v>
      </c>
      <c r="W90" s="118">
        <v>4314087.3899999997</v>
      </c>
      <c r="X90" s="117"/>
      <c r="Y90" s="118">
        <v>26629</v>
      </c>
      <c r="Z90" s="118"/>
      <c r="AA90" s="118">
        <v>26629</v>
      </c>
      <c r="AB90" s="118">
        <v>26629</v>
      </c>
    </row>
    <row r="91" spans="1:28" x14ac:dyDescent="0.25">
      <c r="A91" s="114">
        <v>38</v>
      </c>
      <c r="B91" s="114" t="s">
        <v>116</v>
      </c>
      <c r="C91" s="115">
        <v>0</v>
      </c>
      <c r="D91" s="116">
        <f t="shared" si="17"/>
        <v>0</v>
      </c>
      <c r="F91" s="116">
        <f>IF(D$149,D91/D$149*100,0)</f>
        <v>0</v>
      </c>
      <c r="G91" s="115">
        <v>2772418</v>
      </c>
      <c r="H91" s="116">
        <f t="shared" si="18"/>
        <v>182.9737328405491</v>
      </c>
      <c r="J91" s="116">
        <f>IF(H$149,H91/H$149*100,0)</f>
        <v>196.66744581742631</v>
      </c>
      <c r="K91" s="115">
        <v>643230</v>
      </c>
      <c r="L91" s="116">
        <f t="shared" si="19"/>
        <v>42.451821541710665</v>
      </c>
      <c r="N91" s="116">
        <f>IF(L$149,L91/L$149*100,0)</f>
        <v>69.211335456308731</v>
      </c>
      <c r="O91" s="115">
        <f t="shared" si="20"/>
        <v>3415648</v>
      </c>
      <c r="P91" s="115">
        <v>13913</v>
      </c>
      <c r="Q91" s="243">
        <f t="shared" si="21"/>
        <v>0.40733120040472554</v>
      </c>
      <c r="R91" s="115">
        <v>0</v>
      </c>
      <c r="S91" s="243">
        <f t="shared" si="22"/>
        <v>0</v>
      </c>
      <c r="T91" s="115">
        <v>0</v>
      </c>
      <c r="U91" s="243">
        <f t="shared" si="23"/>
        <v>0</v>
      </c>
      <c r="V91" s="115">
        <v>3109683</v>
      </c>
      <c r="W91" s="115">
        <v>7793899.9799999995</v>
      </c>
      <c r="X91" s="114"/>
      <c r="Y91" s="115">
        <v>15152</v>
      </c>
      <c r="Z91" s="115"/>
      <c r="AA91" s="115">
        <v>15152</v>
      </c>
      <c r="AB91" s="115">
        <v>15152</v>
      </c>
    </row>
    <row r="92" spans="1:28" x14ac:dyDescent="0.25">
      <c r="A92" s="117">
        <v>39</v>
      </c>
      <c r="B92" s="117" t="s">
        <v>118</v>
      </c>
      <c r="C92" s="118">
        <v>0</v>
      </c>
      <c r="D92" s="119">
        <f t="shared" si="17"/>
        <v>0</v>
      </c>
      <c r="E92" s="169"/>
      <c r="F92" s="119">
        <f>IF(D$149,D92/D$149*100,0)</f>
        <v>0</v>
      </c>
      <c r="G92" s="118">
        <v>3903548</v>
      </c>
      <c r="H92" s="119">
        <f t="shared" si="18"/>
        <v>182.66485727655592</v>
      </c>
      <c r="I92" s="169"/>
      <c r="J92" s="119">
        <f>IF(H$149,H92/H$149*100,0)</f>
        <v>196.33545407575434</v>
      </c>
      <c r="K92" s="118">
        <v>1132148</v>
      </c>
      <c r="L92" s="119">
        <f t="shared" si="19"/>
        <v>52.978380907814696</v>
      </c>
      <c r="M92" s="169"/>
      <c r="N92" s="119">
        <f>IF(L$149,L92/L$149*100,0)</f>
        <v>86.373313553581582</v>
      </c>
      <c r="O92" s="118">
        <f t="shared" si="20"/>
        <v>5035696</v>
      </c>
      <c r="P92" s="118">
        <v>12513</v>
      </c>
      <c r="Q92" s="123">
        <f t="shared" si="21"/>
        <v>0.24848600868678331</v>
      </c>
      <c r="R92" s="118">
        <v>0</v>
      </c>
      <c r="S92" s="123">
        <f t="shared" si="22"/>
        <v>0</v>
      </c>
      <c r="T92" s="118">
        <v>0</v>
      </c>
      <c r="U92" s="123">
        <f t="shared" si="23"/>
        <v>0</v>
      </c>
      <c r="V92" s="118">
        <v>3133209</v>
      </c>
      <c r="W92" s="118">
        <v>3728682.7099999995</v>
      </c>
      <c r="X92" s="117"/>
      <c r="Y92" s="118">
        <v>21370</v>
      </c>
      <c r="Z92" s="118"/>
      <c r="AA92" s="118">
        <v>21370</v>
      </c>
      <c r="AB92" s="118">
        <v>21370</v>
      </c>
    </row>
    <row r="93" spans="1:28" x14ac:dyDescent="0.25">
      <c r="A93" s="114">
        <v>40</v>
      </c>
      <c r="B93" s="114" t="s">
        <v>120</v>
      </c>
      <c r="C93" s="121">
        <v>365088</v>
      </c>
      <c r="D93" s="116">
        <f t="shared" si="17"/>
        <v>33.592933382407068</v>
      </c>
      <c r="F93" s="116">
        <f>IF(D$149,D93/D$149*100,0)</f>
        <v>51.273629887935769</v>
      </c>
      <c r="G93" s="121">
        <v>2615979</v>
      </c>
      <c r="H93" s="116">
        <f t="shared" si="18"/>
        <v>240.70472948104526</v>
      </c>
      <c r="J93" s="116">
        <f>IF(H$149,H93/H$149*100,0)</f>
        <v>258.71901725076958</v>
      </c>
      <c r="K93" s="121">
        <v>934189</v>
      </c>
      <c r="L93" s="116">
        <f t="shared" si="19"/>
        <v>85.957765918292239</v>
      </c>
      <c r="N93" s="116">
        <f>IF(L$149,L93/L$149*100,0)</f>
        <v>140.14126028020729</v>
      </c>
      <c r="O93" s="121">
        <f t="shared" si="20"/>
        <v>3915256</v>
      </c>
      <c r="P93" s="121">
        <v>18013</v>
      </c>
      <c r="Q93" s="243">
        <f t="shared" si="21"/>
        <v>0.46007208724027238</v>
      </c>
      <c r="R93" s="121">
        <v>0</v>
      </c>
      <c r="S93" s="243">
        <f t="shared" si="22"/>
        <v>0</v>
      </c>
      <c r="T93" s="121">
        <v>0</v>
      </c>
      <c r="U93" s="243">
        <f t="shared" si="23"/>
        <v>0</v>
      </c>
      <c r="V93" s="121">
        <v>1352321</v>
      </c>
      <c r="W93" s="115">
        <v>3495548.7600000002</v>
      </c>
      <c r="X93" s="114"/>
      <c r="Y93" s="115">
        <v>10868</v>
      </c>
      <c r="Z93" s="115">
        <v>10868</v>
      </c>
      <c r="AA93" s="115">
        <v>10868</v>
      </c>
      <c r="AB93" s="115">
        <v>10868</v>
      </c>
    </row>
    <row r="94" spans="1:28" x14ac:dyDescent="0.25">
      <c r="A94" s="117">
        <v>41</v>
      </c>
      <c r="B94" s="117" t="s">
        <v>250</v>
      </c>
      <c r="C94" s="118">
        <v>0</v>
      </c>
      <c r="D94" s="119">
        <f t="shared" si="17"/>
        <v>0</v>
      </c>
      <c r="E94" s="169"/>
      <c r="F94" s="119">
        <f>IF(D$149,D94/D$149*100,0)</f>
        <v>0</v>
      </c>
      <c r="G94" s="118">
        <v>3573529</v>
      </c>
      <c r="H94" s="119">
        <f t="shared" si="18"/>
        <v>108.10530614714423</v>
      </c>
      <c r="I94" s="169"/>
      <c r="J94" s="119">
        <f>IF(H$149,H94/H$149*100,0)</f>
        <v>116.19588292379272</v>
      </c>
      <c r="K94" s="118">
        <v>1268033</v>
      </c>
      <c r="L94" s="119">
        <f t="shared" si="19"/>
        <v>38.36014641819942</v>
      </c>
      <c r="M94" s="169"/>
      <c r="N94" s="119">
        <f>IF(L$149,L94/L$149*100,0)</f>
        <v>62.540472127786437</v>
      </c>
      <c r="O94" s="118">
        <f t="shared" si="20"/>
        <v>4841562</v>
      </c>
      <c r="P94" s="118">
        <v>30784</v>
      </c>
      <c r="Q94" s="123">
        <f t="shared" si="21"/>
        <v>0.63582785886042559</v>
      </c>
      <c r="R94" s="118">
        <v>254420</v>
      </c>
      <c r="S94" s="123">
        <f t="shared" si="22"/>
        <v>5.2549156656467479</v>
      </c>
      <c r="T94" s="118">
        <v>0</v>
      </c>
      <c r="U94" s="123">
        <f t="shared" si="23"/>
        <v>0</v>
      </c>
      <c r="V94" s="118">
        <v>388429</v>
      </c>
      <c r="W94" s="118">
        <v>11497835.829999998</v>
      </c>
      <c r="X94" s="117"/>
      <c r="Y94" s="118">
        <v>33056</v>
      </c>
      <c r="Z94" s="118"/>
      <c r="AA94" s="118">
        <v>33056</v>
      </c>
      <c r="AB94" s="118">
        <v>33056</v>
      </c>
    </row>
    <row r="95" spans="1:28" x14ac:dyDescent="0.25">
      <c r="A95" s="114">
        <v>42</v>
      </c>
      <c r="B95" s="114" t="s">
        <v>124</v>
      </c>
      <c r="C95" s="115">
        <v>21521473</v>
      </c>
      <c r="D95" s="116">
        <f t="shared" si="17"/>
        <v>190.41170173234477</v>
      </c>
      <c r="F95" s="116">
        <f>IF(D$149,D95/D$149*100,0)</f>
        <v>290.62955026336846</v>
      </c>
      <c r="G95" s="115">
        <v>6628753</v>
      </c>
      <c r="H95" s="116">
        <f t="shared" si="18"/>
        <v>58.648036734910555</v>
      </c>
      <c r="J95" s="116">
        <f>IF(H$149,H95/H$149*100,0)</f>
        <v>63.037242601990286</v>
      </c>
      <c r="K95" s="115">
        <v>4880020</v>
      </c>
      <c r="L95" s="116">
        <f t="shared" si="19"/>
        <v>43.176083379045529</v>
      </c>
      <c r="N95" s="116">
        <f>IF(L$149,L95/L$149*100,0)</f>
        <v>70.39213588280478</v>
      </c>
      <c r="O95" s="115">
        <f t="shared" si="20"/>
        <v>33030246</v>
      </c>
      <c r="P95" s="115">
        <v>3793277</v>
      </c>
      <c r="Q95" s="243">
        <f t="shared" si="21"/>
        <v>11.484252948040412</v>
      </c>
      <c r="R95" s="115">
        <v>4521871</v>
      </c>
      <c r="S95" s="243">
        <f t="shared" si="22"/>
        <v>13.690091802525478</v>
      </c>
      <c r="T95" s="115">
        <v>0</v>
      </c>
      <c r="U95" s="243">
        <f t="shared" si="23"/>
        <v>0</v>
      </c>
      <c r="V95" s="115">
        <v>2419050</v>
      </c>
      <c r="W95" s="115">
        <v>13151869.559999999</v>
      </c>
      <c r="X95" s="114"/>
      <c r="Y95" s="115">
        <v>113026</v>
      </c>
      <c r="Z95" s="115">
        <v>113026</v>
      </c>
      <c r="AA95" s="115">
        <v>113026</v>
      </c>
      <c r="AB95" s="115">
        <v>113026</v>
      </c>
    </row>
    <row r="96" spans="1:28" x14ac:dyDescent="0.25">
      <c r="A96" s="117">
        <v>43</v>
      </c>
      <c r="B96" s="117" t="s">
        <v>126</v>
      </c>
      <c r="C96" s="118">
        <v>60283230</v>
      </c>
      <c r="D96" s="119">
        <f t="shared" si="17"/>
        <v>177.34638942333152</v>
      </c>
      <c r="E96" s="169"/>
      <c r="F96" s="119">
        <f>IF(D$149,D96/D$149*100,0)</f>
        <v>270.68767796312227</v>
      </c>
      <c r="G96" s="118">
        <v>28607528</v>
      </c>
      <c r="H96" s="119">
        <f t="shared" si="18"/>
        <v>84.160085667719855</v>
      </c>
      <c r="I96" s="169"/>
      <c r="J96" s="119">
        <f>IF(H$149,H96/H$149*100,0)</f>
        <v>90.458607533956567</v>
      </c>
      <c r="K96" s="118">
        <v>13382581</v>
      </c>
      <c r="L96" s="119">
        <f t="shared" si="19"/>
        <v>39.370027477215096</v>
      </c>
      <c r="M96" s="169"/>
      <c r="N96" s="119">
        <f>IF(L$149,L96/L$149*100,0)</f>
        <v>64.186931907558943</v>
      </c>
      <c r="O96" s="118">
        <f t="shared" si="20"/>
        <v>102273339</v>
      </c>
      <c r="P96" s="118">
        <v>61440785</v>
      </c>
      <c r="Q96" s="123">
        <f t="shared" si="21"/>
        <v>60.075074893174261</v>
      </c>
      <c r="R96" s="118">
        <v>0</v>
      </c>
      <c r="S96" s="123">
        <f t="shared" si="22"/>
        <v>0</v>
      </c>
      <c r="T96" s="118">
        <v>0</v>
      </c>
      <c r="U96" s="123">
        <f t="shared" si="23"/>
        <v>0</v>
      </c>
      <c r="V96" s="118">
        <v>22312500</v>
      </c>
      <c r="W96" s="118">
        <v>12989563.83</v>
      </c>
      <c r="X96" s="117"/>
      <c r="Y96" s="118">
        <v>339918</v>
      </c>
      <c r="Z96" s="118">
        <v>339918</v>
      </c>
      <c r="AA96" s="118">
        <v>339918</v>
      </c>
      <c r="AB96" s="118">
        <v>339918</v>
      </c>
    </row>
    <row r="97" spans="1:28" x14ac:dyDescent="0.25">
      <c r="A97" s="114">
        <v>44</v>
      </c>
      <c r="B97" s="114" t="s">
        <v>128</v>
      </c>
      <c r="C97" s="115">
        <v>16001</v>
      </c>
      <c r="D97" s="116">
        <f t="shared" si="17"/>
        <v>0.32945560863119749</v>
      </c>
      <c r="F97" s="116">
        <f>IF(D$149,D97/D$149*100,0)</f>
        <v>0.50285531034653064</v>
      </c>
      <c r="G97" s="115">
        <v>1972443</v>
      </c>
      <c r="H97" s="116">
        <f t="shared" si="18"/>
        <v>40.611987316751772</v>
      </c>
      <c r="J97" s="116">
        <f>IF(H$149,H97/H$149*100,0)</f>
        <v>43.651379305441267</v>
      </c>
      <c r="K97" s="115">
        <v>2947682</v>
      </c>
      <c r="L97" s="116">
        <f t="shared" si="19"/>
        <v>60.691854719156645</v>
      </c>
      <c r="N97" s="116">
        <f>IF(L$149,L97/L$149*100,0)</f>
        <v>98.948977072889008</v>
      </c>
      <c r="O97" s="115">
        <f t="shared" si="20"/>
        <v>4936126</v>
      </c>
      <c r="P97" s="115">
        <v>40343</v>
      </c>
      <c r="Q97" s="243">
        <f t="shared" si="21"/>
        <v>0.81730085496196825</v>
      </c>
      <c r="R97" s="115">
        <v>0</v>
      </c>
      <c r="S97" s="243">
        <f t="shared" si="22"/>
        <v>0</v>
      </c>
      <c r="T97" s="115">
        <v>0</v>
      </c>
      <c r="U97" s="243">
        <f t="shared" si="23"/>
        <v>0</v>
      </c>
      <c r="V97" s="115">
        <v>207806</v>
      </c>
      <c r="W97" s="115">
        <v>8055655.620000001</v>
      </c>
      <c r="X97" s="114"/>
      <c r="Y97" s="115">
        <v>48568</v>
      </c>
      <c r="Z97" s="115">
        <v>48568</v>
      </c>
      <c r="AA97" s="115">
        <v>48568</v>
      </c>
      <c r="AB97" s="115">
        <v>48568</v>
      </c>
    </row>
    <row r="98" spans="1:28" x14ac:dyDescent="0.25">
      <c r="A98" s="117">
        <v>45</v>
      </c>
      <c r="B98" s="117" t="s">
        <v>130</v>
      </c>
      <c r="C98" s="118">
        <v>0</v>
      </c>
      <c r="D98" s="119">
        <f t="shared" si="17"/>
        <v>0</v>
      </c>
      <c r="E98" s="169"/>
      <c r="F98" s="119">
        <f>IF(D$149,D98/D$149*100,0)</f>
        <v>0</v>
      </c>
      <c r="G98" s="118">
        <v>496473</v>
      </c>
      <c r="H98" s="119">
        <f t="shared" si="18"/>
        <v>220.55664149266991</v>
      </c>
      <c r="I98" s="169"/>
      <c r="J98" s="119">
        <f>IF(H$149,H98/H$149*100,0)</f>
        <v>237.06305089284646</v>
      </c>
      <c r="K98" s="118">
        <v>10202</v>
      </c>
      <c r="L98" s="119">
        <f t="shared" si="19"/>
        <v>4.5322079075966233</v>
      </c>
      <c r="M98" s="169"/>
      <c r="N98" s="119">
        <f>IF(L$149,L98/L$149*100,0)</f>
        <v>7.3890860382092498</v>
      </c>
      <c r="O98" s="118">
        <f t="shared" si="20"/>
        <v>506675</v>
      </c>
      <c r="P98" s="118">
        <v>14598</v>
      </c>
      <c r="Q98" s="123">
        <f t="shared" si="21"/>
        <v>2.8811368234075099</v>
      </c>
      <c r="R98" s="118">
        <v>0</v>
      </c>
      <c r="S98" s="123">
        <f t="shared" si="22"/>
        <v>0</v>
      </c>
      <c r="T98" s="118">
        <v>0</v>
      </c>
      <c r="U98" s="123">
        <f t="shared" si="23"/>
        <v>0</v>
      </c>
      <c r="V98" s="118">
        <v>405963</v>
      </c>
      <c r="W98" s="118">
        <v>2994876.25</v>
      </c>
      <c r="X98" s="117"/>
      <c r="Y98" s="118">
        <v>2251</v>
      </c>
      <c r="Z98" s="118"/>
      <c r="AA98" s="118">
        <v>2251</v>
      </c>
      <c r="AB98" s="118">
        <v>2251</v>
      </c>
    </row>
    <row r="99" spans="1:28" x14ac:dyDescent="0.25">
      <c r="A99" s="114">
        <v>46</v>
      </c>
      <c r="B99" s="114" t="s">
        <v>132</v>
      </c>
      <c r="C99" s="115">
        <v>731659</v>
      </c>
      <c r="D99" s="116">
        <f t="shared" si="17"/>
        <v>17.90079025273408</v>
      </c>
      <c r="F99" s="116">
        <f>IF(D$149,D99/D$149*100,0)</f>
        <v>27.322368179997518</v>
      </c>
      <c r="G99" s="115">
        <v>4416853</v>
      </c>
      <c r="H99" s="116">
        <f t="shared" si="18"/>
        <v>108.06285322829251</v>
      </c>
      <c r="J99" s="116">
        <f>IF(H$149,H99/H$149*100,0)</f>
        <v>116.15025283805065</v>
      </c>
      <c r="K99" s="115">
        <v>3610608</v>
      </c>
      <c r="L99" s="116">
        <f t="shared" si="19"/>
        <v>88.337239742617371</v>
      </c>
      <c r="N99" s="116">
        <f>IF(L$149,L99/L$149*100,0)</f>
        <v>144.02063588963932</v>
      </c>
      <c r="O99" s="115">
        <f t="shared" si="20"/>
        <v>8759120</v>
      </c>
      <c r="P99" s="115">
        <v>19629</v>
      </c>
      <c r="Q99" s="243">
        <f t="shared" si="21"/>
        <v>0.22409785457899881</v>
      </c>
      <c r="R99" s="115">
        <v>0</v>
      </c>
      <c r="S99" s="243">
        <f t="shared" si="22"/>
        <v>0</v>
      </c>
      <c r="T99" s="115">
        <v>0</v>
      </c>
      <c r="U99" s="243">
        <f t="shared" si="23"/>
        <v>0</v>
      </c>
      <c r="V99" s="115">
        <v>1506365</v>
      </c>
      <c r="W99" s="115">
        <v>7619876.1199999992</v>
      </c>
      <c r="X99" s="114"/>
      <c r="Y99" s="115">
        <v>40873</v>
      </c>
      <c r="Z99" s="115">
        <v>40873</v>
      </c>
      <c r="AA99" s="115">
        <v>40873</v>
      </c>
      <c r="AB99" s="115">
        <v>40873</v>
      </c>
    </row>
    <row r="100" spans="1:28" x14ac:dyDescent="0.25">
      <c r="A100" s="117">
        <v>47</v>
      </c>
      <c r="B100" s="117" t="s">
        <v>134</v>
      </c>
      <c r="C100" s="118">
        <v>1605720</v>
      </c>
      <c r="D100" s="119">
        <f t="shared" si="17"/>
        <v>19.902823570242198</v>
      </c>
      <c r="E100" s="169"/>
      <c r="F100" s="119">
        <f>IF(D$149,D100/D$149*100,0)</f>
        <v>30.378115475915031</v>
      </c>
      <c r="G100" s="118">
        <v>3135292</v>
      </c>
      <c r="H100" s="119">
        <f t="shared" si="18"/>
        <v>38.861796276556184</v>
      </c>
      <c r="I100" s="169"/>
      <c r="J100" s="119">
        <f>IF(H$149,H100/H$149*100,0)</f>
        <v>41.770204361780003</v>
      </c>
      <c r="K100" s="118">
        <v>10660094</v>
      </c>
      <c r="L100" s="119">
        <f t="shared" si="19"/>
        <v>132.13136170951188</v>
      </c>
      <c r="M100" s="169"/>
      <c r="N100" s="119">
        <f>IF(L$149,L100/L$149*100,0)</f>
        <v>215.42039110360824</v>
      </c>
      <c r="O100" s="118">
        <f t="shared" si="20"/>
        <v>15401106</v>
      </c>
      <c r="P100" s="118">
        <v>795049</v>
      </c>
      <c r="Q100" s="123">
        <f t="shared" si="21"/>
        <v>5.1622850982260626</v>
      </c>
      <c r="R100" s="118">
        <v>0</v>
      </c>
      <c r="S100" s="123">
        <f t="shared" si="22"/>
        <v>0</v>
      </c>
      <c r="T100" s="118">
        <v>94635</v>
      </c>
      <c r="U100" s="123">
        <f t="shared" si="23"/>
        <v>0.61446885697689502</v>
      </c>
      <c r="V100" s="118">
        <v>2697316</v>
      </c>
      <c r="W100" s="118">
        <v>13733265.129999999</v>
      </c>
      <c r="X100" s="117"/>
      <c r="Y100" s="118">
        <v>80678</v>
      </c>
      <c r="Z100" s="118">
        <v>80678</v>
      </c>
      <c r="AA100" s="118">
        <v>80678</v>
      </c>
      <c r="AB100" s="118">
        <v>80678</v>
      </c>
    </row>
    <row r="101" spans="1:28" x14ac:dyDescent="0.25">
      <c r="A101" s="114">
        <v>48</v>
      </c>
      <c r="B101" s="114" t="s">
        <v>136</v>
      </c>
      <c r="C101" s="115">
        <v>0</v>
      </c>
      <c r="D101" s="116">
        <f t="shared" si="17"/>
        <v>0</v>
      </c>
      <c r="F101" s="116">
        <f>IF(D$149,D101/D$149*100,0)</f>
        <v>0</v>
      </c>
      <c r="G101" s="115">
        <v>556660</v>
      </c>
      <c r="H101" s="116">
        <f t="shared" si="18"/>
        <v>83.394756554307122</v>
      </c>
      <c r="J101" s="116">
        <f>IF(H$149,H101/H$149*100,0)</f>
        <v>89.636001361977975</v>
      </c>
      <c r="K101" s="115">
        <v>655287</v>
      </c>
      <c r="L101" s="116">
        <f t="shared" si="19"/>
        <v>98.170337078651684</v>
      </c>
      <c r="N101" s="116">
        <f>IF(L$149,L101/L$149*100,0)</f>
        <v>160.05202803214436</v>
      </c>
      <c r="O101" s="115">
        <f t="shared" si="20"/>
        <v>1211947</v>
      </c>
      <c r="P101" s="115">
        <v>0</v>
      </c>
      <c r="Q101" s="243">
        <f t="shared" si="21"/>
        <v>0</v>
      </c>
      <c r="R101" s="115">
        <v>0</v>
      </c>
      <c r="S101" s="243">
        <f t="shared" si="22"/>
        <v>0</v>
      </c>
      <c r="T101" s="115">
        <v>0</v>
      </c>
      <c r="U101" s="243">
        <f t="shared" si="23"/>
        <v>0</v>
      </c>
      <c r="V101" s="115">
        <v>2523725</v>
      </c>
      <c r="W101" s="115">
        <v>4451715.0700000012</v>
      </c>
      <c r="X101" s="114"/>
      <c r="Y101" s="115">
        <v>6675</v>
      </c>
      <c r="Z101" s="115"/>
      <c r="AA101" s="115">
        <v>6675</v>
      </c>
      <c r="AB101" s="115">
        <v>6675</v>
      </c>
    </row>
    <row r="102" spans="1:28" x14ac:dyDescent="0.25">
      <c r="A102" s="117">
        <v>49</v>
      </c>
      <c r="B102" s="117" t="s">
        <v>138</v>
      </c>
      <c r="C102" s="118">
        <v>396096</v>
      </c>
      <c r="D102" s="119">
        <f t="shared" si="17"/>
        <v>14.289692990367618</v>
      </c>
      <c r="E102" s="169"/>
      <c r="F102" s="119">
        <f>IF(D$149,D102/D$149*100,0)</f>
        <v>21.810671347446334</v>
      </c>
      <c r="G102" s="118">
        <v>876145</v>
      </c>
      <c r="H102" s="119">
        <f t="shared" si="18"/>
        <v>31.608102745409287</v>
      </c>
      <c r="I102" s="169"/>
      <c r="J102" s="119">
        <f>IF(H$149,H102/H$149*100,0)</f>
        <v>33.973646039628832</v>
      </c>
      <c r="K102" s="118">
        <v>2158314</v>
      </c>
      <c r="L102" s="119">
        <f t="shared" si="19"/>
        <v>77.864064360186148</v>
      </c>
      <c r="M102" s="169"/>
      <c r="N102" s="119">
        <f>IF(L$149,L102/L$149*100,0)</f>
        <v>126.94569238046634</v>
      </c>
      <c r="O102" s="118">
        <f t="shared" si="20"/>
        <v>3430555</v>
      </c>
      <c r="P102" s="118">
        <v>0</v>
      </c>
      <c r="Q102" s="123">
        <f t="shared" si="21"/>
        <v>0</v>
      </c>
      <c r="R102" s="118">
        <v>157244</v>
      </c>
      <c r="S102" s="123">
        <f t="shared" si="22"/>
        <v>4.5836315115192736</v>
      </c>
      <c r="T102" s="118">
        <v>0</v>
      </c>
      <c r="U102" s="123">
        <f t="shared" si="23"/>
        <v>0</v>
      </c>
      <c r="V102" s="118">
        <v>0</v>
      </c>
      <c r="W102" s="118">
        <v>3144841.7999999993</v>
      </c>
      <c r="X102" s="117"/>
      <c r="Y102" s="118">
        <v>27719</v>
      </c>
      <c r="Z102" s="118">
        <v>27719</v>
      </c>
      <c r="AA102" s="118">
        <v>27719</v>
      </c>
      <c r="AB102" s="118">
        <v>27719</v>
      </c>
    </row>
    <row r="103" spans="1:28" x14ac:dyDescent="0.25">
      <c r="A103" s="114">
        <v>50</v>
      </c>
      <c r="B103" s="114" t="s">
        <v>140</v>
      </c>
      <c r="C103" s="121">
        <v>0</v>
      </c>
      <c r="D103" s="116">
        <f t="shared" si="17"/>
        <v>0</v>
      </c>
      <c r="F103" s="116">
        <f>IF(D$149,D103/D$149*100,0)</f>
        <v>0</v>
      </c>
      <c r="G103" s="121">
        <v>334506</v>
      </c>
      <c r="H103" s="116">
        <f t="shared" si="18"/>
        <v>18.214320718758508</v>
      </c>
      <c r="J103" s="116">
        <f>IF(H$149,H103/H$149*100,0)</f>
        <v>19.577476381155272</v>
      </c>
      <c r="K103" s="121">
        <v>895236</v>
      </c>
      <c r="L103" s="116">
        <f t="shared" si="19"/>
        <v>48.746855431527365</v>
      </c>
      <c r="N103" s="116">
        <f>IF(L$149,L103/L$149*100,0)</f>
        <v>79.47444517537825</v>
      </c>
      <c r="O103" s="121">
        <f t="shared" si="20"/>
        <v>1229742</v>
      </c>
      <c r="P103" s="121">
        <v>16317</v>
      </c>
      <c r="Q103" s="243">
        <f t="shared" si="21"/>
        <v>1.3268636836019263</v>
      </c>
      <c r="R103" s="121">
        <v>0</v>
      </c>
      <c r="S103" s="243">
        <f t="shared" si="22"/>
        <v>0</v>
      </c>
      <c r="T103" s="121">
        <v>0</v>
      </c>
      <c r="U103" s="243">
        <f t="shared" si="23"/>
        <v>0</v>
      </c>
      <c r="V103" s="121">
        <v>1209247</v>
      </c>
      <c r="W103" s="115">
        <v>3703001.67</v>
      </c>
      <c r="X103" s="114"/>
      <c r="Y103" s="115">
        <v>18365</v>
      </c>
      <c r="Z103" s="115"/>
      <c r="AA103" s="115">
        <v>18365</v>
      </c>
      <c r="AB103" s="115">
        <v>18365</v>
      </c>
    </row>
    <row r="104" spans="1:28" x14ac:dyDescent="0.25">
      <c r="A104" s="117">
        <v>51</v>
      </c>
      <c r="B104" s="117" t="s">
        <v>142</v>
      </c>
      <c r="C104" s="122">
        <v>0</v>
      </c>
      <c r="D104" s="119">
        <f t="shared" si="17"/>
        <v>0</v>
      </c>
      <c r="E104" s="169"/>
      <c r="F104" s="119">
        <f>IF(D$149,D104/D$149*100,0)</f>
        <v>0</v>
      </c>
      <c r="G104" s="122">
        <v>1395095</v>
      </c>
      <c r="H104" s="119">
        <f t="shared" si="18"/>
        <v>128.99630143319465</v>
      </c>
      <c r="I104" s="169"/>
      <c r="J104" s="119">
        <f>IF(H$149,H104/H$149*100,0)</f>
        <v>138.65035559431431</v>
      </c>
      <c r="K104" s="122">
        <v>429654</v>
      </c>
      <c r="L104" s="119">
        <f t="shared" si="19"/>
        <v>39.72760055478502</v>
      </c>
      <c r="M104" s="169"/>
      <c r="N104" s="119">
        <f>IF(L$149,L104/L$149*100,0)</f>
        <v>64.769901243692615</v>
      </c>
      <c r="O104" s="122">
        <f t="shared" si="20"/>
        <v>1824749</v>
      </c>
      <c r="P104" s="122">
        <v>0</v>
      </c>
      <c r="Q104" s="123">
        <f t="shared" si="21"/>
        <v>0</v>
      </c>
      <c r="R104" s="122">
        <v>0</v>
      </c>
      <c r="S104" s="123">
        <f t="shared" si="22"/>
        <v>0</v>
      </c>
      <c r="T104" s="122">
        <v>0</v>
      </c>
      <c r="U104" s="123">
        <f t="shared" si="23"/>
        <v>0</v>
      </c>
      <c r="V104" s="122">
        <v>4290</v>
      </c>
      <c r="W104" s="118">
        <v>2212008.3100000005</v>
      </c>
      <c r="X104" s="117"/>
      <c r="Y104" s="118">
        <v>10815</v>
      </c>
      <c r="Z104" s="118"/>
      <c r="AA104" s="118">
        <v>10815</v>
      </c>
      <c r="AB104" s="118">
        <v>10815</v>
      </c>
    </row>
    <row r="105" spans="1:28" x14ac:dyDescent="0.25">
      <c r="A105" s="114">
        <v>52</v>
      </c>
      <c r="B105" s="114" t="s">
        <v>144</v>
      </c>
      <c r="C105" s="115">
        <v>0</v>
      </c>
      <c r="D105" s="116">
        <f t="shared" si="17"/>
        <v>0</v>
      </c>
      <c r="F105" s="116">
        <f>IF(D$149,D105/D$149*100,0)</f>
        <v>0</v>
      </c>
      <c r="G105" s="115">
        <v>0</v>
      </c>
      <c r="H105" s="116">
        <f t="shared" si="18"/>
        <v>0</v>
      </c>
      <c r="J105" s="116">
        <f>IF(H$149,H105/H$149*100,0)</f>
        <v>0</v>
      </c>
      <c r="K105" s="115">
        <v>0</v>
      </c>
      <c r="L105" s="116">
        <f t="shared" si="19"/>
        <v>0</v>
      </c>
      <c r="N105" s="116">
        <f>IF(L$149,L105/L$149*100,0)</f>
        <v>0</v>
      </c>
      <c r="O105" s="115">
        <f t="shared" si="20"/>
        <v>0</v>
      </c>
      <c r="P105" s="115">
        <v>0</v>
      </c>
      <c r="Q105" s="116">
        <f t="shared" si="21"/>
        <v>0</v>
      </c>
      <c r="R105" s="115">
        <v>0</v>
      </c>
      <c r="S105" s="116">
        <f t="shared" si="22"/>
        <v>0</v>
      </c>
      <c r="T105" s="115">
        <v>0</v>
      </c>
      <c r="U105" s="116">
        <f t="shared" si="23"/>
        <v>0</v>
      </c>
      <c r="V105" s="115">
        <v>0</v>
      </c>
      <c r="W105" s="115"/>
      <c r="X105" s="114"/>
      <c r="Y105" s="115">
        <v>0</v>
      </c>
      <c r="Z105" s="115"/>
      <c r="AA105" s="115">
        <v>0</v>
      </c>
      <c r="AB105" s="115">
        <v>0</v>
      </c>
    </row>
    <row r="106" spans="1:28" x14ac:dyDescent="0.25">
      <c r="A106" s="117">
        <v>53</v>
      </c>
      <c r="B106" s="117" t="s">
        <v>146</v>
      </c>
      <c r="C106" s="118">
        <v>26144538</v>
      </c>
      <c r="D106" s="119">
        <f t="shared" si="17"/>
        <v>60.250727653602318</v>
      </c>
      <c r="E106" s="169"/>
      <c r="F106" s="119">
        <f>IF(D$149,D106/D$149*100,0)</f>
        <v>91.962005074778702</v>
      </c>
      <c r="G106" s="118">
        <v>11134714</v>
      </c>
      <c r="H106" s="119">
        <f t="shared" si="18"/>
        <v>25.660220911715971</v>
      </c>
      <c r="I106" s="169"/>
      <c r="J106" s="119">
        <f>IF(H$149,H106/H$149*100,0)</f>
        <v>27.580626068419591</v>
      </c>
      <c r="K106" s="118">
        <v>24981017</v>
      </c>
      <c r="L106" s="119">
        <f t="shared" si="19"/>
        <v>57.569365034371984</v>
      </c>
      <c r="M106" s="169"/>
      <c r="N106" s="119">
        <f>IF(L$149,L106/L$149*100,0)</f>
        <v>93.85822541173458</v>
      </c>
      <c r="O106" s="118">
        <f t="shared" si="20"/>
        <v>62260269</v>
      </c>
      <c r="P106" s="118">
        <v>146508</v>
      </c>
      <c r="Q106" s="119">
        <f t="shared" si="21"/>
        <v>0.23531539833212095</v>
      </c>
      <c r="R106" s="118">
        <v>0</v>
      </c>
      <c r="S106" s="119">
        <f t="shared" si="22"/>
        <v>0</v>
      </c>
      <c r="T106" s="118">
        <v>0</v>
      </c>
      <c r="U106" s="119">
        <f t="shared" si="23"/>
        <v>0</v>
      </c>
      <c r="V106" s="118">
        <v>12399022</v>
      </c>
      <c r="W106" s="118">
        <v>25975849.66</v>
      </c>
      <c r="X106" s="117"/>
      <c r="Y106" s="118">
        <v>433929</v>
      </c>
      <c r="Z106" s="118">
        <v>433929</v>
      </c>
      <c r="AA106" s="118">
        <v>433929</v>
      </c>
      <c r="AB106" s="118">
        <v>433929</v>
      </c>
    </row>
    <row r="107" spans="1:28" x14ac:dyDescent="0.25">
      <c r="A107" s="114">
        <v>54</v>
      </c>
      <c r="B107" s="114" t="s">
        <v>148</v>
      </c>
      <c r="C107" s="115">
        <v>0</v>
      </c>
      <c r="D107" s="116">
        <f t="shared" si="17"/>
        <v>0</v>
      </c>
      <c r="F107" s="116">
        <f>IF(D$149,D107/D$149*100,0)</f>
        <v>0</v>
      </c>
      <c r="G107" s="115">
        <v>1919883</v>
      </c>
      <c r="H107" s="116">
        <f t="shared" si="18"/>
        <v>47.48189642380175</v>
      </c>
      <c r="J107" s="116">
        <f>IF(H$149,H107/H$149*100,0)</f>
        <v>51.03543086358917</v>
      </c>
      <c r="K107" s="115">
        <v>3576754</v>
      </c>
      <c r="L107" s="116">
        <f t="shared" si="19"/>
        <v>88.459069100262155</v>
      </c>
      <c r="N107" s="116">
        <f>IF(L$149,L107/L$149*100,0)</f>
        <v>144.21926040642467</v>
      </c>
      <c r="O107" s="115">
        <f t="shared" si="20"/>
        <v>5496637</v>
      </c>
      <c r="P107" s="115">
        <v>24969</v>
      </c>
      <c r="Q107" s="116">
        <f t="shared" si="21"/>
        <v>0.4542595772651532</v>
      </c>
      <c r="R107" s="115">
        <v>0</v>
      </c>
      <c r="S107" s="116">
        <f t="shared" si="22"/>
        <v>0</v>
      </c>
      <c r="T107" s="115">
        <v>0</v>
      </c>
      <c r="U107" s="116">
        <f t="shared" si="23"/>
        <v>0</v>
      </c>
      <c r="V107" s="115">
        <v>648403</v>
      </c>
      <c r="W107" s="115">
        <v>10428663.770000001</v>
      </c>
      <c r="X107" s="114"/>
      <c r="Y107" s="115">
        <v>40434</v>
      </c>
      <c r="Z107" s="115"/>
      <c r="AA107" s="115">
        <v>40434</v>
      </c>
      <c r="AB107" s="115">
        <v>40434</v>
      </c>
    </row>
    <row r="108" spans="1:28" x14ac:dyDescent="0.25">
      <c r="A108" s="117">
        <v>55</v>
      </c>
      <c r="B108" s="117" t="s">
        <v>150</v>
      </c>
      <c r="C108" s="118">
        <v>0</v>
      </c>
      <c r="D108" s="119">
        <f t="shared" si="17"/>
        <v>0</v>
      </c>
      <c r="E108" s="169"/>
      <c r="F108" s="119">
        <f>IF(D$149,D108/D$149*100,0)</f>
        <v>0</v>
      </c>
      <c r="G108" s="118">
        <v>380461</v>
      </c>
      <c r="H108" s="119">
        <f t="shared" si="18"/>
        <v>31.547346600331675</v>
      </c>
      <c r="I108" s="169"/>
      <c r="J108" s="119">
        <f>IF(H$149,H108/H$149*100,0)</f>
        <v>33.908342918330327</v>
      </c>
      <c r="K108" s="118">
        <v>273629</v>
      </c>
      <c r="L108" s="119">
        <f t="shared" si="19"/>
        <v>22.688971807628523</v>
      </c>
      <c r="M108" s="169"/>
      <c r="N108" s="119">
        <f>IF(L$149,L108/L$149*100,0)</f>
        <v>36.990969572261847</v>
      </c>
      <c r="O108" s="118">
        <f t="shared" si="20"/>
        <v>654090</v>
      </c>
      <c r="P108" s="118">
        <v>0</v>
      </c>
      <c r="Q108" s="123">
        <f t="shared" si="21"/>
        <v>0</v>
      </c>
      <c r="R108" s="118">
        <v>0</v>
      </c>
      <c r="S108" s="123">
        <f t="shared" si="22"/>
        <v>0</v>
      </c>
      <c r="T108" s="118">
        <v>0</v>
      </c>
      <c r="U108" s="123">
        <f t="shared" si="23"/>
        <v>0</v>
      </c>
      <c r="V108" s="118">
        <v>784631</v>
      </c>
      <c r="W108" s="118">
        <v>5270339.6100000003</v>
      </c>
      <c r="X108" s="117"/>
      <c r="Y108" s="118">
        <v>12060</v>
      </c>
      <c r="Z108" s="118"/>
      <c r="AA108" s="118">
        <v>12060</v>
      </c>
      <c r="AB108" s="118">
        <v>12060</v>
      </c>
    </row>
    <row r="109" spans="1:28" x14ac:dyDescent="0.25">
      <c r="A109" s="114">
        <v>56</v>
      </c>
      <c r="B109" s="114" t="s">
        <v>152</v>
      </c>
      <c r="C109" s="115">
        <v>0</v>
      </c>
      <c r="D109" s="116">
        <f t="shared" si="17"/>
        <v>0</v>
      </c>
      <c r="F109" s="116">
        <f>IF(D$149,D109/D$149*100,0)</f>
        <v>0</v>
      </c>
      <c r="G109" s="115">
        <v>702781</v>
      </c>
      <c r="H109" s="116">
        <f t="shared" si="18"/>
        <v>50.105589619278483</v>
      </c>
      <c r="J109" s="116">
        <f>IF(H$149,H109/H$149*100,0)</f>
        <v>53.855480667200219</v>
      </c>
      <c r="K109" s="115">
        <v>674954</v>
      </c>
      <c r="L109" s="116">
        <f t="shared" si="19"/>
        <v>48.121631256238416</v>
      </c>
      <c r="N109" s="116">
        <f>IF(L$149,L109/L$149*100,0)</f>
        <v>78.455110820342384</v>
      </c>
      <c r="O109" s="115">
        <f t="shared" si="20"/>
        <v>1377735</v>
      </c>
      <c r="P109" s="115">
        <v>12513</v>
      </c>
      <c r="Q109" s="243">
        <f t="shared" si="21"/>
        <v>0.90822981197400088</v>
      </c>
      <c r="R109" s="115">
        <v>0</v>
      </c>
      <c r="S109" s="243">
        <f t="shared" si="22"/>
        <v>0</v>
      </c>
      <c r="T109" s="115">
        <v>0</v>
      </c>
      <c r="U109" s="243">
        <f t="shared" si="23"/>
        <v>0</v>
      </c>
      <c r="V109" s="115">
        <v>267508</v>
      </c>
      <c r="W109" s="115">
        <v>3818110.06</v>
      </c>
      <c r="X109" s="114"/>
      <c r="Y109" s="115">
        <v>14026</v>
      </c>
      <c r="Z109" s="115"/>
      <c r="AA109" s="115">
        <v>14026</v>
      </c>
      <c r="AB109" s="115">
        <v>14026</v>
      </c>
    </row>
    <row r="110" spans="1:28" x14ac:dyDescent="0.25">
      <c r="A110" s="117">
        <v>57</v>
      </c>
      <c r="B110" s="117" t="s">
        <v>154</v>
      </c>
      <c r="C110" s="118">
        <v>15190</v>
      </c>
      <c r="D110" s="119">
        <f t="shared" si="17"/>
        <v>1.8135148042024833</v>
      </c>
      <c r="E110" s="169"/>
      <c r="F110" s="119">
        <f>IF(D$149,D110/D$149*100,0)</f>
        <v>2.7680073606095914</v>
      </c>
      <c r="G110" s="118">
        <v>766298</v>
      </c>
      <c r="H110" s="119">
        <f t="shared" si="18"/>
        <v>91.487344794651378</v>
      </c>
      <c r="I110" s="169"/>
      <c r="J110" s="119">
        <f>IF(H$149,H110/H$149*100,0)</f>
        <v>98.334237084520666</v>
      </c>
      <c r="K110" s="118">
        <v>1500306</v>
      </c>
      <c r="L110" s="119">
        <f t="shared" si="19"/>
        <v>179.11962750716333</v>
      </c>
      <c r="M110" s="169"/>
      <c r="N110" s="119">
        <f>IF(L$149,L110/L$149*100,0)</f>
        <v>292.02771932946803</v>
      </c>
      <c r="O110" s="118">
        <f t="shared" si="20"/>
        <v>2281794</v>
      </c>
      <c r="P110" s="118">
        <v>0</v>
      </c>
      <c r="Q110" s="123">
        <f t="shared" si="21"/>
        <v>0</v>
      </c>
      <c r="R110" s="118">
        <v>0</v>
      </c>
      <c r="S110" s="123">
        <f t="shared" si="22"/>
        <v>0</v>
      </c>
      <c r="T110" s="118">
        <v>0</v>
      </c>
      <c r="U110" s="123">
        <f t="shared" si="23"/>
        <v>0</v>
      </c>
      <c r="V110" s="118">
        <v>881163</v>
      </c>
      <c r="W110" s="118">
        <v>2325462.54</v>
      </c>
      <c r="X110" s="117"/>
      <c r="Y110" s="118">
        <v>8376</v>
      </c>
      <c r="Z110" s="118">
        <v>8376</v>
      </c>
      <c r="AA110" s="118">
        <v>8376</v>
      </c>
      <c r="AB110" s="118">
        <v>8376</v>
      </c>
    </row>
    <row r="111" spans="1:28" x14ac:dyDescent="0.25">
      <c r="A111" s="114">
        <v>58</v>
      </c>
      <c r="B111" s="114" t="s">
        <v>156</v>
      </c>
      <c r="C111" s="115">
        <v>0</v>
      </c>
      <c r="D111" s="116">
        <f t="shared" si="17"/>
        <v>0</v>
      </c>
      <c r="F111" s="116">
        <f>IF(D$149,D111/D$149*100,0)</f>
        <v>0</v>
      </c>
      <c r="G111" s="115">
        <v>2978321</v>
      </c>
      <c r="H111" s="116">
        <f t="shared" si="18"/>
        <v>98.515513363323635</v>
      </c>
      <c r="J111" s="116">
        <f>IF(H$149,H111/H$149*100,0)</f>
        <v>105.88839220677313</v>
      </c>
      <c r="K111" s="115">
        <v>2504042</v>
      </c>
      <c r="L111" s="116">
        <f t="shared" si="19"/>
        <v>82.827533739084416</v>
      </c>
      <c r="N111" s="116">
        <f>IF(L$149,L111/L$149*100,0)</f>
        <v>135.03788564177347</v>
      </c>
      <c r="O111" s="115">
        <f t="shared" si="20"/>
        <v>5482363</v>
      </c>
      <c r="P111" s="115">
        <v>25211</v>
      </c>
      <c r="Q111" s="243">
        <f t="shared" si="21"/>
        <v>0.45985645240929873</v>
      </c>
      <c r="R111" s="115">
        <v>523134</v>
      </c>
      <c r="S111" s="243">
        <f t="shared" si="22"/>
        <v>9.5421262692747622</v>
      </c>
      <c r="T111" s="115">
        <v>0</v>
      </c>
      <c r="U111" s="243">
        <f t="shared" si="23"/>
        <v>0</v>
      </c>
      <c r="V111" s="115">
        <v>150981</v>
      </c>
      <c r="W111" s="115">
        <v>8889239.9299999997</v>
      </c>
      <c r="X111" s="114"/>
      <c r="Y111" s="115">
        <v>30232</v>
      </c>
      <c r="Z111" s="115"/>
      <c r="AA111" s="115">
        <v>30232</v>
      </c>
      <c r="AB111" s="115">
        <v>30232</v>
      </c>
    </row>
    <row r="112" spans="1:28" x14ac:dyDescent="0.25">
      <c r="A112" s="117">
        <v>59</v>
      </c>
      <c r="B112" s="117" t="s">
        <v>158</v>
      </c>
      <c r="C112" s="118">
        <v>0</v>
      </c>
      <c r="D112" s="119">
        <f t="shared" si="17"/>
        <v>0</v>
      </c>
      <c r="E112" s="169"/>
      <c r="F112" s="119">
        <f>IF(D$149,D112/D$149*100,0)</f>
        <v>0</v>
      </c>
      <c r="G112" s="118">
        <v>3491216</v>
      </c>
      <c r="H112" s="119">
        <f t="shared" si="18"/>
        <v>324.67367246349858</v>
      </c>
      <c r="I112" s="169"/>
      <c r="J112" s="119">
        <f>IF(H$149,H112/H$149*100,0)</f>
        <v>348.97217702392209</v>
      </c>
      <c r="K112" s="118">
        <v>1171549</v>
      </c>
      <c r="L112" s="119">
        <f t="shared" si="19"/>
        <v>108.95089742397471</v>
      </c>
      <c r="M112" s="169"/>
      <c r="N112" s="119">
        <f>IF(L$149,L112/L$149*100,0)</f>
        <v>177.62811667498434</v>
      </c>
      <c r="O112" s="118">
        <f t="shared" si="20"/>
        <v>4662765</v>
      </c>
      <c r="P112" s="118">
        <v>19203</v>
      </c>
      <c r="Q112" s="123">
        <f t="shared" si="21"/>
        <v>0.41183718244432221</v>
      </c>
      <c r="R112" s="118">
        <v>0</v>
      </c>
      <c r="S112" s="123">
        <f t="shared" si="22"/>
        <v>0</v>
      </c>
      <c r="T112" s="118">
        <v>0</v>
      </c>
      <c r="U112" s="123">
        <f t="shared" si="23"/>
        <v>0</v>
      </c>
      <c r="V112" s="118">
        <v>810766</v>
      </c>
      <c r="W112" s="118">
        <v>2219433.7199999997</v>
      </c>
      <c r="X112" s="117"/>
      <c r="Y112" s="118">
        <v>10753</v>
      </c>
      <c r="Z112" s="118"/>
      <c r="AA112" s="118">
        <v>10753</v>
      </c>
      <c r="AB112" s="118">
        <v>10753</v>
      </c>
    </row>
    <row r="113" spans="1:28" x14ac:dyDescent="0.25">
      <c r="A113" s="114">
        <v>60</v>
      </c>
      <c r="B113" s="114" t="s">
        <v>160</v>
      </c>
      <c r="C113" s="115">
        <v>-465</v>
      </c>
      <c r="D113" s="116">
        <f t="shared" si="17"/>
        <v>-4.5635660588454665E-3</v>
      </c>
      <c r="F113" s="116">
        <f>IF(D$149,D113/D$149*100,0)</f>
        <v>-6.9654708151486158E-3</v>
      </c>
      <c r="G113" s="115">
        <v>3887881</v>
      </c>
      <c r="H113" s="116">
        <f t="shared" si="18"/>
        <v>38.156132843935858</v>
      </c>
      <c r="J113" s="116">
        <f>IF(H$149,H113/H$149*100,0)</f>
        <v>41.01172923671308</v>
      </c>
      <c r="K113" s="115">
        <v>5807653</v>
      </c>
      <c r="L113" s="116">
        <f t="shared" si="19"/>
        <v>56.997006693230219</v>
      </c>
      <c r="N113" s="116">
        <f>IF(L$149,L113/L$149*100,0)</f>
        <v>92.925080879619344</v>
      </c>
      <c r="O113" s="115">
        <f t="shared" si="20"/>
        <v>9695069</v>
      </c>
      <c r="P113" s="115">
        <v>64378</v>
      </c>
      <c r="Q113" s="243">
        <f t="shared" si="21"/>
        <v>0.66402828076829568</v>
      </c>
      <c r="R113" s="115">
        <v>0</v>
      </c>
      <c r="S113" s="243">
        <f t="shared" si="22"/>
        <v>0</v>
      </c>
      <c r="T113" s="115">
        <v>0</v>
      </c>
      <c r="U113" s="243">
        <f t="shared" si="23"/>
        <v>0</v>
      </c>
      <c r="V113" s="115">
        <v>2232950</v>
      </c>
      <c r="W113" s="115">
        <v>14782787.150000002</v>
      </c>
      <c r="X113" s="114"/>
      <c r="Y113" s="115">
        <v>101894</v>
      </c>
      <c r="Z113" s="115">
        <v>0</v>
      </c>
      <c r="AA113" s="115">
        <v>101894</v>
      </c>
      <c r="AB113" s="115">
        <v>101894</v>
      </c>
    </row>
    <row r="114" spans="1:28" x14ac:dyDescent="0.25">
      <c r="A114" s="117">
        <v>61</v>
      </c>
      <c r="B114" s="117" t="s">
        <v>162</v>
      </c>
      <c r="C114" s="118">
        <v>290937</v>
      </c>
      <c r="D114" s="119">
        <f t="shared" si="17"/>
        <v>19.774145313668186</v>
      </c>
      <c r="E114" s="169"/>
      <c r="F114" s="119">
        <f>IF(D$149,D114/D$149*100,0)</f>
        <v>30.181711034924589</v>
      </c>
      <c r="G114" s="118">
        <v>2596522</v>
      </c>
      <c r="H114" s="119">
        <f t="shared" si="18"/>
        <v>176.47808060898524</v>
      </c>
      <c r="I114" s="169"/>
      <c r="J114" s="119">
        <f>IF(H$149,H114/H$149*100,0)</f>
        <v>189.68566043507758</v>
      </c>
      <c r="K114" s="118">
        <v>865662</v>
      </c>
      <c r="L114" s="119">
        <f t="shared" si="19"/>
        <v>58.836539115068305</v>
      </c>
      <c r="M114" s="169"/>
      <c r="N114" s="119">
        <f>IF(L$149,L114/L$149*100,0)</f>
        <v>95.924162919137927</v>
      </c>
      <c r="O114" s="118">
        <f t="shared" si="20"/>
        <v>3753121</v>
      </c>
      <c r="P114" s="118">
        <v>13032</v>
      </c>
      <c r="Q114" s="123">
        <f t="shared" si="21"/>
        <v>0.34723101120374217</v>
      </c>
      <c r="R114" s="118">
        <v>0</v>
      </c>
      <c r="S114" s="123">
        <f t="shared" si="22"/>
        <v>0</v>
      </c>
      <c r="T114" s="118">
        <v>0</v>
      </c>
      <c r="U114" s="123">
        <f t="shared" si="23"/>
        <v>0</v>
      </c>
      <c r="V114" s="118">
        <v>1410376</v>
      </c>
      <c r="W114" s="118">
        <v>7668181.9600000009</v>
      </c>
      <c r="X114" s="117"/>
      <c r="Y114" s="118">
        <v>14713</v>
      </c>
      <c r="Z114" s="118">
        <v>14713</v>
      </c>
      <c r="AA114" s="118">
        <v>14713</v>
      </c>
      <c r="AB114" s="118">
        <v>14713</v>
      </c>
    </row>
    <row r="115" spans="1:28" x14ac:dyDescent="0.25">
      <c r="A115" s="114">
        <v>62</v>
      </c>
      <c r="B115" s="114" t="s">
        <v>251</v>
      </c>
      <c r="C115" s="115">
        <v>0</v>
      </c>
      <c r="D115" s="116">
        <f t="shared" si="17"/>
        <v>0</v>
      </c>
      <c r="F115" s="116">
        <f>IF(D$149,D115/D$149*100,0)</f>
        <v>0</v>
      </c>
      <c r="G115" s="115">
        <v>1684206</v>
      </c>
      <c r="H115" s="116">
        <f t="shared" si="18"/>
        <v>65.59711781888997</v>
      </c>
      <c r="J115" s="116">
        <f>IF(H$149,H115/H$149*100,0)</f>
        <v>70.506391349998751</v>
      </c>
      <c r="K115" s="115">
        <v>1192709</v>
      </c>
      <c r="L115" s="116">
        <f t="shared" si="19"/>
        <v>46.454099318403117</v>
      </c>
      <c r="N115" s="116">
        <f>IF(L$149,L115/L$149*100,0)</f>
        <v>75.736449803164817</v>
      </c>
      <c r="O115" s="115">
        <f t="shared" si="20"/>
        <v>2876915</v>
      </c>
      <c r="P115" s="115">
        <v>13104</v>
      </c>
      <c r="Q115" s="243">
        <f t="shared" si="21"/>
        <v>0.45548790979226011</v>
      </c>
      <c r="R115" s="115">
        <v>0</v>
      </c>
      <c r="S115" s="243">
        <f t="shared" si="22"/>
        <v>0</v>
      </c>
      <c r="T115" s="115">
        <v>0</v>
      </c>
      <c r="U115" s="243">
        <f t="shared" si="23"/>
        <v>0</v>
      </c>
      <c r="V115" s="115">
        <v>86396</v>
      </c>
      <c r="W115" s="115">
        <v>5764937.2200000007</v>
      </c>
      <c r="X115" s="114"/>
      <c r="Y115" s="115">
        <v>25675</v>
      </c>
      <c r="Z115" s="115"/>
      <c r="AA115" s="115">
        <v>25675</v>
      </c>
      <c r="AB115" s="115">
        <v>25675</v>
      </c>
    </row>
    <row r="116" spans="1:28" x14ac:dyDescent="0.25">
      <c r="A116" s="117">
        <v>63</v>
      </c>
      <c r="B116" s="117" t="s">
        <v>166</v>
      </c>
      <c r="C116" s="118">
        <v>0</v>
      </c>
      <c r="D116" s="119">
        <f t="shared" si="17"/>
        <v>0</v>
      </c>
      <c r="E116" s="169"/>
      <c r="F116" s="119">
        <f>IF(D$149,D116/D$149*100,0)</f>
        <v>0</v>
      </c>
      <c r="G116" s="118">
        <v>2915488</v>
      </c>
      <c r="H116" s="119">
        <f t="shared" si="18"/>
        <v>240.9494214876033</v>
      </c>
      <c r="I116" s="169"/>
      <c r="J116" s="119">
        <f>IF(H$149,H116/H$149*100,0)</f>
        <v>258.98202195201623</v>
      </c>
      <c r="K116" s="118">
        <v>1250561</v>
      </c>
      <c r="L116" s="119">
        <f t="shared" si="19"/>
        <v>103.35214876033058</v>
      </c>
      <c r="M116" s="169"/>
      <c r="N116" s="119">
        <f>IF(L$149,L116/L$149*100,0)</f>
        <v>168.50019570899465</v>
      </c>
      <c r="O116" s="118">
        <f t="shared" si="20"/>
        <v>4166049</v>
      </c>
      <c r="P116" s="118">
        <v>0</v>
      </c>
      <c r="Q116" s="123">
        <f t="shared" si="21"/>
        <v>0</v>
      </c>
      <c r="R116" s="118">
        <v>0</v>
      </c>
      <c r="S116" s="123">
        <f t="shared" si="22"/>
        <v>0</v>
      </c>
      <c r="T116" s="118">
        <v>0</v>
      </c>
      <c r="U116" s="123">
        <f t="shared" si="23"/>
        <v>0</v>
      </c>
      <c r="V116" s="118">
        <v>855431</v>
      </c>
      <c r="W116" s="118">
        <v>2257014.4400000004</v>
      </c>
      <c r="X116" s="117"/>
      <c r="Y116" s="118">
        <v>12100</v>
      </c>
      <c r="Z116" s="118"/>
      <c r="AA116" s="118">
        <v>12100</v>
      </c>
      <c r="AB116" s="118">
        <v>12100</v>
      </c>
    </row>
    <row r="117" spans="1:28" x14ac:dyDescent="0.25">
      <c r="A117" s="114">
        <v>64</v>
      </c>
      <c r="B117" s="114" t="s">
        <v>168</v>
      </c>
      <c r="C117" s="115">
        <v>23313</v>
      </c>
      <c r="D117" s="116">
        <f t="shared" si="17"/>
        <v>1.9970018845297242</v>
      </c>
      <c r="F117" s="116">
        <f>IF(D$149,D117/D$149*100,0)</f>
        <v>3.0480677095770314</v>
      </c>
      <c r="G117" s="115">
        <v>1668298</v>
      </c>
      <c r="H117" s="116">
        <f t="shared" si="18"/>
        <v>142.90714408086345</v>
      </c>
      <c r="J117" s="116">
        <f>IF(H$149,H117/H$149*100,0)</f>
        <v>153.60228257428824</v>
      </c>
      <c r="K117" s="115">
        <v>484574</v>
      </c>
      <c r="L117" s="116">
        <f t="shared" si="19"/>
        <v>41.508823025526809</v>
      </c>
      <c r="N117" s="116">
        <f>IF(L$149,L117/L$149*100,0)</f>
        <v>67.673917643170242</v>
      </c>
      <c r="O117" s="115">
        <f t="shared" si="20"/>
        <v>2176185</v>
      </c>
      <c r="P117" s="115">
        <v>5766</v>
      </c>
      <c r="Q117" s="243">
        <f t="shared" si="21"/>
        <v>0.26495909125373074</v>
      </c>
      <c r="R117" s="115">
        <v>0</v>
      </c>
      <c r="S117" s="243">
        <f t="shared" si="22"/>
        <v>0</v>
      </c>
      <c r="T117" s="115">
        <v>0</v>
      </c>
      <c r="U117" s="243">
        <f t="shared" si="23"/>
        <v>0</v>
      </c>
      <c r="V117" s="115">
        <v>0</v>
      </c>
      <c r="W117" s="115">
        <v>2736814.34</v>
      </c>
      <c r="X117" s="114"/>
      <c r="Y117" s="115">
        <v>11674</v>
      </c>
      <c r="Z117" s="115">
        <v>11674</v>
      </c>
      <c r="AA117" s="115">
        <v>11674</v>
      </c>
      <c r="AB117" s="115">
        <v>11674</v>
      </c>
    </row>
    <row r="118" spans="1:28" x14ac:dyDescent="0.25">
      <c r="A118" s="117">
        <v>65</v>
      </c>
      <c r="B118" s="117" t="s">
        <v>170</v>
      </c>
      <c r="C118" s="118">
        <v>0</v>
      </c>
      <c r="D118" s="119">
        <f t="shared" ref="D118:D148" si="24">IFERROR((C118/$Y118),0)</f>
        <v>0</v>
      </c>
      <c r="E118" s="169"/>
      <c r="F118" s="119">
        <f t="shared" ref="F118:F149" si="25">IF(D$149,D118/D$149*100,0)</f>
        <v>0</v>
      </c>
      <c r="G118" s="118">
        <v>1559134</v>
      </c>
      <c r="H118" s="119">
        <f t="shared" ref="H118:H149" si="26">IFERROR((G118/$Y118),0)</f>
        <v>99.810127392612515</v>
      </c>
      <c r="I118" s="169"/>
      <c r="J118" s="119">
        <f t="shared" ref="J118:J149" si="27">IF(H$149,H118/H$149*100,0)</f>
        <v>107.27989485858561</v>
      </c>
      <c r="K118" s="118">
        <v>1775600</v>
      </c>
      <c r="L118" s="119">
        <f t="shared" ref="L118:L148" si="28">IFERROR((K118/$Y118),0)</f>
        <v>113.66749887971321</v>
      </c>
      <c r="M118" s="169"/>
      <c r="N118" s="119">
        <f t="shared" ref="N118:N149" si="29">IF(L$149,L118/L$149*100,0)</f>
        <v>185.31782877004929</v>
      </c>
      <c r="O118" s="118">
        <f t="shared" ref="O118:O148" si="30">(C118+G118+K118)</f>
        <v>3334734</v>
      </c>
      <c r="P118" s="118">
        <v>7167</v>
      </c>
      <c r="Q118" s="123">
        <f t="shared" ref="Q118:Q149" si="31">IF($O118,P118/$O118*100,0)</f>
        <v>0.21491969074594855</v>
      </c>
      <c r="R118" s="118">
        <v>0</v>
      </c>
      <c r="S118" s="123">
        <f t="shared" ref="S118:S149" si="32">IF($O118,R118/$O118*100,0)</f>
        <v>0</v>
      </c>
      <c r="T118" s="118">
        <v>0</v>
      </c>
      <c r="U118" s="123">
        <f t="shared" ref="U118:U149" si="33">IF($O118,T118/$O118*100,0)</f>
        <v>0</v>
      </c>
      <c r="V118" s="118">
        <v>524819</v>
      </c>
      <c r="W118" s="118">
        <v>4475429.9499999993</v>
      </c>
      <c r="X118" s="117"/>
      <c r="Y118" s="118">
        <v>15621</v>
      </c>
      <c r="Z118" s="118"/>
      <c r="AA118" s="118">
        <v>15621</v>
      </c>
      <c r="AB118" s="118">
        <v>15621</v>
      </c>
    </row>
    <row r="119" spans="1:28" x14ac:dyDescent="0.25">
      <c r="A119" s="114">
        <v>66</v>
      </c>
      <c r="B119" s="114" t="s">
        <v>172</v>
      </c>
      <c r="C119" s="115">
        <v>0</v>
      </c>
      <c r="D119" s="116">
        <f t="shared" si="24"/>
        <v>0</v>
      </c>
      <c r="F119" s="116">
        <f t="shared" si="25"/>
        <v>0</v>
      </c>
      <c r="G119" s="115">
        <v>3699636</v>
      </c>
      <c r="H119" s="116">
        <f t="shared" si="26"/>
        <v>98.318743522283341</v>
      </c>
      <c r="J119" s="116">
        <f t="shared" si="27"/>
        <v>105.67689615512393</v>
      </c>
      <c r="K119" s="115">
        <v>2408605</v>
      </c>
      <c r="L119" s="116">
        <f t="shared" si="28"/>
        <v>64.009274761487148</v>
      </c>
      <c r="N119" s="116">
        <f t="shared" si="29"/>
        <v>104.35753348014762</v>
      </c>
      <c r="O119" s="115">
        <f t="shared" si="30"/>
        <v>6108241</v>
      </c>
      <c r="P119" s="115">
        <v>13373</v>
      </c>
      <c r="Q119" s="243">
        <f t="shared" si="31"/>
        <v>0.2189337323134434</v>
      </c>
      <c r="R119" s="115">
        <v>0</v>
      </c>
      <c r="S119" s="243">
        <f t="shared" si="32"/>
        <v>0</v>
      </c>
      <c r="T119" s="115">
        <v>0</v>
      </c>
      <c r="U119" s="243">
        <f t="shared" si="33"/>
        <v>0</v>
      </c>
      <c r="V119" s="115">
        <v>729182</v>
      </c>
      <c r="W119" s="115">
        <v>5844759.0999999996</v>
      </c>
      <c r="X119" s="114"/>
      <c r="Y119" s="115">
        <v>37629</v>
      </c>
      <c r="Z119" s="115"/>
      <c r="AA119" s="115">
        <v>37629</v>
      </c>
      <c r="AB119" s="115">
        <v>37629</v>
      </c>
    </row>
    <row r="120" spans="1:28" x14ac:dyDescent="0.25">
      <c r="A120" s="117">
        <v>67</v>
      </c>
      <c r="B120" s="117" t="s">
        <v>252</v>
      </c>
      <c r="C120" s="118">
        <v>0</v>
      </c>
      <c r="D120" s="119">
        <f t="shared" si="24"/>
        <v>0</v>
      </c>
      <c r="E120" s="169"/>
      <c r="F120" s="119">
        <f t="shared" si="25"/>
        <v>0</v>
      </c>
      <c r="G120" s="118">
        <v>3152576</v>
      </c>
      <c r="H120" s="119">
        <f t="shared" si="26"/>
        <v>135.06602116447453</v>
      </c>
      <c r="I120" s="169"/>
      <c r="J120" s="119">
        <f t="shared" si="27"/>
        <v>145.17433178393878</v>
      </c>
      <c r="K120" s="118">
        <v>543036</v>
      </c>
      <c r="L120" s="119">
        <f t="shared" si="28"/>
        <v>23.265327106807764</v>
      </c>
      <c r="M120" s="169"/>
      <c r="N120" s="119">
        <f t="shared" si="29"/>
        <v>37.930630545686078</v>
      </c>
      <c r="O120" s="118">
        <f t="shared" si="30"/>
        <v>3695612</v>
      </c>
      <c r="P120" s="118">
        <v>24874</v>
      </c>
      <c r="Q120" s="123">
        <f t="shared" si="31"/>
        <v>0.67306849312103112</v>
      </c>
      <c r="R120" s="118">
        <v>0</v>
      </c>
      <c r="S120" s="123">
        <f t="shared" si="32"/>
        <v>0</v>
      </c>
      <c r="T120" s="118">
        <v>0</v>
      </c>
      <c r="U120" s="123">
        <f t="shared" si="33"/>
        <v>0</v>
      </c>
      <c r="V120" s="118">
        <v>2813887</v>
      </c>
      <c r="W120" s="118">
        <v>3823066.54</v>
      </c>
      <c r="X120" s="117"/>
      <c r="Y120" s="118">
        <v>23341</v>
      </c>
      <c r="Z120" s="118"/>
      <c r="AA120" s="118">
        <v>23341</v>
      </c>
      <c r="AB120" s="118">
        <v>23341</v>
      </c>
    </row>
    <row r="121" spans="1:28" x14ac:dyDescent="0.25">
      <c r="A121" s="114">
        <v>68</v>
      </c>
      <c r="B121" s="114" t="s">
        <v>176</v>
      </c>
      <c r="C121" s="115">
        <v>0</v>
      </c>
      <c r="D121" s="116">
        <f t="shared" si="24"/>
        <v>0</v>
      </c>
      <c r="F121" s="116">
        <f t="shared" si="25"/>
        <v>0</v>
      </c>
      <c r="G121" s="115">
        <v>893751</v>
      </c>
      <c r="H121" s="116">
        <f t="shared" si="26"/>
        <v>52.663425844086973</v>
      </c>
      <c r="J121" s="116">
        <f t="shared" si="27"/>
        <v>56.604744779283159</v>
      </c>
      <c r="K121" s="115">
        <v>1066848</v>
      </c>
      <c r="L121" s="116">
        <f t="shared" si="28"/>
        <v>62.863001590949267</v>
      </c>
      <c r="N121" s="116">
        <f t="shared" si="29"/>
        <v>102.4887067949908</v>
      </c>
      <c r="O121" s="115">
        <f t="shared" si="30"/>
        <v>1960599</v>
      </c>
      <c r="P121" s="115">
        <v>17067</v>
      </c>
      <c r="Q121" s="243">
        <f t="shared" si="31"/>
        <v>0.87049927088609147</v>
      </c>
      <c r="R121" s="115">
        <v>0</v>
      </c>
      <c r="S121" s="243">
        <f t="shared" si="32"/>
        <v>0</v>
      </c>
      <c r="T121" s="115">
        <v>0</v>
      </c>
      <c r="U121" s="243">
        <f t="shared" si="33"/>
        <v>0</v>
      </c>
      <c r="V121" s="115">
        <v>373523</v>
      </c>
      <c r="W121" s="115">
        <v>7599447.4000000004</v>
      </c>
      <c r="X121" s="114"/>
      <c r="Y121" s="115">
        <v>16971</v>
      </c>
      <c r="Z121" s="115"/>
      <c r="AA121" s="115">
        <v>16971</v>
      </c>
      <c r="AB121" s="115">
        <v>16971</v>
      </c>
    </row>
    <row r="122" spans="1:28" x14ac:dyDescent="0.25">
      <c r="A122" s="117">
        <v>69</v>
      </c>
      <c r="B122" s="117" t="s">
        <v>178</v>
      </c>
      <c r="C122" s="118">
        <v>0</v>
      </c>
      <c r="D122" s="119">
        <f t="shared" si="24"/>
        <v>0</v>
      </c>
      <c r="E122" s="169"/>
      <c r="F122" s="119">
        <f t="shared" si="25"/>
        <v>0</v>
      </c>
      <c r="G122" s="118">
        <v>5498210</v>
      </c>
      <c r="H122" s="119">
        <f t="shared" si="26"/>
        <v>92.920687498943735</v>
      </c>
      <c r="I122" s="169"/>
      <c r="J122" s="119">
        <f t="shared" si="27"/>
        <v>99.874850834144894</v>
      </c>
      <c r="K122" s="118">
        <v>1225606</v>
      </c>
      <c r="L122" s="119">
        <f t="shared" si="28"/>
        <v>20.712950600801069</v>
      </c>
      <c r="M122" s="169"/>
      <c r="N122" s="119">
        <f t="shared" si="29"/>
        <v>33.769363015753086</v>
      </c>
      <c r="O122" s="118">
        <f t="shared" si="30"/>
        <v>6723816</v>
      </c>
      <c r="P122" s="118">
        <v>13543</v>
      </c>
      <c r="Q122" s="123">
        <f t="shared" si="31"/>
        <v>0.20141836124010531</v>
      </c>
      <c r="R122" s="118">
        <v>0</v>
      </c>
      <c r="S122" s="123">
        <f t="shared" si="32"/>
        <v>0</v>
      </c>
      <c r="T122" s="118">
        <v>0</v>
      </c>
      <c r="U122" s="123">
        <f t="shared" si="33"/>
        <v>0</v>
      </c>
      <c r="V122" s="118">
        <v>6575544</v>
      </c>
      <c r="W122" s="118">
        <v>15197290.560000001</v>
      </c>
      <c r="X122" s="117"/>
      <c r="Y122" s="118">
        <v>59171</v>
      </c>
      <c r="Z122" s="118"/>
      <c r="AA122" s="118">
        <v>59171</v>
      </c>
      <c r="AB122" s="118">
        <v>59171</v>
      </c>
    </row>
    <row r="123" spans="1:28" x14ac:dyDescent="0.25">
      <c r="A123" s="114">
        <v>70</v>
      </c>
      <c r="B123" s="114" t="s">
        <v>180</v>
      </c>
      <c r="C123" s="115">
        <v>0</v>
      </c>
      <c r="D123" s="116">
        <f t="shared" si="24"/>
        <v>0</v>
      </c>
      <c r="F123" s="116">
        <f t="shared" si="25"/>
        <v>0</v>
      </c>
      <c r="G123" s="115">
        <v>786944</v>
      </c>
      <c r="H123" s="116">
        <f t="shared" si="26"/>
        <v>24.773153686331298</v>
      </c>
      <c r="J123" s="116">
        <f t="shared" si="27"/>
        <v>26.627170931573339</v>
      </c>
      <c r="K123" s="115">
        <v>2452806</v>
      </c>
      <c r="L123" s="116">
        <f t="shared" si="28"/>
        <v>77.214820877667947</v>
      </c>
      <c r="N123" s="116">
        <f t="shared" si="29"/>
        <v>125.88719814324642</v>
      </c>
      <c r="O123" s="115">
        <f t="shared" si="30"/>
        <v>3239750</v>
      </c>
      <c r="P123" s="115">
        <v>16158</v>
      </c>
      <c r="Q123" s="243">
        <f t="shared" si="31"/>
        <v>0.49874218689713712</v>
      </c>
      <c r="R123" s="115">
        <v>0</v>
      </c>
      <c r="S123" s="243">
        <f t="shared" si="32"/>
        <v>0</v>
      </c>
      <c r="T123" s="115">
        <v>0</v>
      </c>
      <c r="U123" s="243">
        <f t="shared" si="33"/>
        <v>0</v>
      </c>
      <c r="V123" s="115">
        <v>137922</v>
      </c>
      <c r="W123" s="115">
        <v>2279219.5300000003</v>
      </c>
      <c r="X123" s="114"/>
      <c r="Y123" s="115">
        <v>31766</v>
      </c>
      <c r="Z123" s="115"/>
      <c r="AA123" s="115">
        <v>31766</v>
      </c>
      <c r="AB123" s="115">
        <v>31766</v>
      </c>
    </row>
    <row r="124" spans="1:28" x14ac:dyDescent="0.25">
      <c r="A124" s="117">
        <v>71</v>
      </c>
      <c r="B124" s="117" t="s">
        <v>182</v>
      </c>
      <c r="C124" s="118">
        <v>0</v>
      </c>
      <c r="D124" s="119">
        <f t="shared" si="24"/>
        <v>0</v>
      </c>
      <c r="E124" s="169"/>
      <c r="F124" s="119">
        <f t="shared" si="25"/>
        <v>0</v>
      </c>
      <c r="G124" s="118">
        <v>2313693</v>
      </c>
      <c r="H124" s="119">
        <f t="shared" si="26"/>
        <v>104.81530307148682</v>
      </c>
      <c r="I124" s="169"/>
      <c r="J124" s="119">
        <f t="shared" si="27"/>
        <v>112.65965675856017</v>
      </c>
      <c r="K124" s="118">
        <v>1155122</v>
      </c>
      <c r="L124" s="119">
        <f t="shared" si="28"/>
        <v>52.329527951436077</v>
      </c>
      <c r="M124" s="169"/>
      <c r="N124" s="119">
        <f t="shared" si="29"/>
        <v>85.315456010728823</v>
      </c>
      <c r="O124" s="118">
        <f t="shared" si="30"/>
        <v>3468815</v>
      </c>
      <c r="P124" s="118">
        <v>336179</v>
      </c>
      <c r="Q124" s="123">
        <f t="shared" si="31"/>
        <v>9.6914652410117004</v>
      </c>
      <c r="R124" s="118">
        <v>0</v>
      </c>
      <c r="S124" s="123">
        <f t="shared" si="32"/>
        <v>0</v>
      </c>
      <c r="T124" s="118">
        <v>0</v>
      </c>
      <c r="U124" s="123">
        <f t="shared" si="33"/>
        <v>0</v>
      </c>
      <c r="V124" s="118">
        <v>685202</v>
      </c>
      <c r="W124" s="118">
        <v>5468881.6899999995</v>
      </c>
      <c r="X124" s="117"/>
      <c r="Y124" s="118">
        <v>22074</v>
      </c>
      <c r="Z124" s="118"/>
      <c r="AA124" s="118">
        <v>22074</v>
      </c>
      <c r="AB124" s="118">
        <v>22074</v>
      </c>
    </row>
    <row r="125" spans="1:28" x14ac:dyDescent="0.25">
      <c r="A125" s="114">
        <v>72</v>
      </c>
      <c r="B125" s="114" t="s">
        <v>184</v>
      </c>
      <c r="C125" s="115">
        <v>0</v>
      </c>
      <c r="D125" s="116">
        <f t="shared" si="24"/>
        <v>0</v>
      </c>
      <c r="F125" s="116">
        <f t="shared" si="25"/>
        <v>0</v>
      </c>
      <c r="G125" s="115">
        <v>2852196</v>
      </c>
      <c r="H125" s="116">
        <f t="shared" si="26"/>
        <v>66.728961467374774</v>
      </c>
      <c r="J125" s="116">
        <f t="shared" si="27"/>
        <v>71.722941922348738</v>
      </c>
      <c r="K125" s="115">
        <v>2590294</v>
      </c>
      <c r="L125" s="116">
        <f t="shared" si="28"/>
        <v>60.601595582902462</v>
      </c>
      <c r="N125" s="116">
        <f t="shared" si="29"/>
        <v>98.801823072650251</v>
      </c>
      <c r="O125" s="115">
        <f t="shared" si="30"/>
        <v>5442490</v>
      </c>
      <c r="P125" s="115">
        <v>0</v>
      </c>
      <c r="Q125" s="243">
        <f t="shared" si="31"/>
        <v>0</v>
      </c>
      <c r="R125" s="115">
        <v>0</v>
      </c>
      <c r="S125" s="243">
        <f t="shared" si="32"/>
        <v>0</v>
      </c>
      <c r="T125" s="115">
        <v>0</v>
      </c>
      <c r="U125" s="243">
        <f t="shared" si="33"/>
        <v>0</v>
      </c>
      <c r="V125" s="115">
        <v>17335</v>
      </c>
      <c r="W125" s="115">
        <v>6727454.7999999989</v>
      </c>
      <c r="X125" s="114"/>
      <c r="Y125" s="115">
        <v>42743</v>
      </c>
      <c r="Z125" s="115"/>
      <c r="AA125" s="115">
        <v>42743</v>
      </c>
      <c r="AB125" s="115">
        <v>42743</v>
      </c>
    </row>
    <row r="126" spans="1:28" x14ac:dyDescent="0.25">
      <c r="A126" s="117">
        <v>73</v>
      </c>
      <c r="B126" s="117" t="s">
        <v>186</v>
      </c>
      <c r="C126" s="118">
        <v>5530000</v>
      </c>
      <c r="D126" s="119">
        <f t="shared" si="24"/>
        <v>11.217971474301109</v>
      </c>
      <c r="E126" s="169"/>
      <c r="F126" s="119">
        <f t="shared" si="25"/>
        <v>17.122235528498578</v>
      </c>
      <c r="G126" s="118">
        <v>20468000</v>
      </c>
      <c r="H126" s="119">
        <f t="shared" si="26"/>
        <v>41.520694418805618</v>
      </c>
      <c r="I126" s="169"/>
      <c r="J126" s="119">
        <f t="shared" si="27"/>
        <v>44.628093842455293</v>
      </c>
      <c r="K126" s="118">
        <v>41359000</v>
      </c>
      <c r="L126" s="119">
        <f t="shared" si="28"/>
        <v>83.899472369913113</v>
      </c>
      <c r="M126" s="169"/>
      <c r="N126" s="119">
        <f t="shared" si="29"/>
        <v>136.78552099574682</v>
      </c>
      <c r="O126" s="118">
        <f t="shared" si="30"/>
        <v>67357000</v>
      </c>
      <c r="P126" s="118">
        <v>909000</v>
      </c>
      <c r="Q126" s="123">
        <f t="shared" si="31"/>
        <v>1.3495256617723475</v>
      </c>
      <c r="R126" s="118">
        <v>0</v>
      </c>
      <c r="S126" s="123">
        <f t="shared" si="32"/>
        <v>0</v>
      </c>
      <c r="T126" s="118">
        <v>3000</v>
      </c>
      <c r="U126" s="123">
        <f t="shared" si="33"/>
        <v>4.4538800718559321E-3</v>
      </c>
      <c r="V126" s="118">
        <v>27795000</v>
      </c>
      <c r="W126" s="118">
        <v>38224475.5</v>
      </c>
      <c r="X126" s="117"/>
      <c r="Y126" s="118">
        <v>492959</v>
      </c>
      <c r="Z126" s="118">
        <v>492959</v>
      </c>
      <c r="AA126" s="118">
        <v>492959</v>
      </c>
      <c r="AB126" s="118">
        <v>492959</v>
      </c>
    </row>
    <row r="127" spans="1:28" x14ac:dyDescent="0.25">
      <c r="A127" s="114">
        <v>74</v>
      </c>
      <c r="B127" s="114" t="s">
        <v>188</v>
      </c>
      <c r="C127" s="115">
        <v>0</v>
      </c>
      <c r="D127" s="116">
        <f t="shared" si="24"/>
        <v>0</v>
      </c>
      <c r="F127" s="116">
        <f t="shared" si="25"/>
        <v>0</v>
      </c>
      <c r="G127" s="115">
        <v>4784302</v>
      </c>
      <c r="H127" s="116">
        <f t="shared" si="26"/>
        <v>144.09246152456103</v>
      </c>
      <c r="J127" s="116">
        <f t="shared" si="27"/>
        <v>154.87630890864733</v>
      </c>
      <c r="K127" s="115">
        <v>2780329</v>
      </c>
      <c r="L127" s="116">
        <f t="shared" si="28"/>
        <v>83.737282775652801</v>
      </c>
      <c r="N127" s="116">
        <f t="shared" si="29"/>
        <v>136.52109515939387</v>
      </c>
      <c r="O127" s="115">
        <f t="shared" si="30"/>
        <v>7564631</v>
      </c>
      <c r="P127" s="115">
        <v>17867</v>
      </c>
      <c r="Q127" s="243">
        <f t="shared" si="31"/>
        <v>0.23619129604603317</v>
      </c>
      <c r="R127" s="115">
        <v>0</v>
      </c>
      <c r="S127" s="243">
        <f t="shared" si="32"/>
        <v>0</v>
      </c>
      <c r="T127" s="115">
        <v>0</v>
      </c>
      <c r="U127" s="243">
        <f t="shared" si="33"/>
        <v>0</v>
      </c>
      <c r="V127" s="115">
        <v>3902590</v>
      </c>
      <c r="W127" s="115">
        <v>7918378.8200000003</v>
      </c>
      <c r="X127" s="114"/>
      <c r="Y127" s="115">
        <v>33203</v>
      </c>
      <c r="Z127" s="115"/>
      <c r="AA127" s="115">
        <v>33203</v>
      </c>
      <c r="AB127" s="115">
        <v>33203</v>
      </c>
    </row>
    <row r="128" spans="1:28" x14ac:dyDescent="0.25">
      <c r="A128" s="117">
        <v>75</v>
      </c>
      <c r="B128" s="117" t="s">
        <v>190</v>
      </c>
      <c r="C128" s="118">
        <v>0</v>
      </c>
      <c r="D128" s="119">
        <f t="shared" si="24"/>
        <v>0</v>
      </c>
      <c r="E128" s="169"/>
      <c r="F128" s="119">
        <f t="shared" si="25"/>
        <v>0</v>
      </c>
      <c r="G128" s="118">
        <v>662467</v>
      </c>
      <c r="H128" s="119">
        <f t="shared" si="26"/>
        <v>89.377630868861303</v>
      </c>
      <c r="I128" s="169"/>
      <c r="J128" s="119">
        <f t="shared" si="27"/>
        <v>96.066632643438609</v>
      </c>
      <c r="K128" s="118">
        <v>336752</v>
      </c>
      <c r="L128" s="119">
        <f t="shared" si="28"/>
        <v>45.433351322180251</v>
      </c>
      <c r="M128" s="169"/>
      <c r="N128" s="119">
        <f t="shared" si="29"/>
        <v>74.072273110216045</v>
      </c>
      <c r="O128" s="118">
        <f t="shared" si="30"/>
        <v>999219</v>
      </c>
      <c r="P128" s="118">
        <v>8591</v>
      </c>
      <c r="Q128" s="123">
        <f t="shared" si="31"/>
        <v>0.85977148152707272</v>
      </c>
      <c r="R128" s="118">
        <v>9675</v>
      </c>
      <c r="S128" s="123">
        <f t="shared" si="32"/>
        <v>0.96825620809852497</v>
      </c>
      <c r="T128" s="118">
        <v>0</v>
      </c>
      <c r="U128" s="123">
        <f t="shared" si="33"/>
        <v>0</v>
      </c>
      <c r="V128" s="118">
        <v>38284</v>
      </c>
      <c r="W128" s="118">
        <v>3111413.66</v>
      </c>
      <c r="X128" s="117"/>
      <c r="Y128" s="118">
        <v>7412</v>
      </c>
      <c r="Z128" s="118"/>
      <c r="AA128" s="118">
        <v>7412</v>
      </c>
      <c r="AB128" s="118">
        <v>7412</v>
      </c>
    </row>
    <row r="129" spans="1:28" x14ac:dyDescent="0.25">
      <c r="A129" s="114">
        <v>76</v>
      </c>
      <c r="B129" s="114" t="s">
        <v>63</v>
      </c>
      <c r="C129" s="115">
        <v>2932</v>
      </c>
      <c r="D129" s="116">
        <f t="shared" si="24"/>
        <v>0.31800433839479392</v>
      </c>
      <c r="F129" s="116">
        <f t="shared" si="25"/>
        <v>0.48537698580832328</v>
      </c>
      <c r="G129" s="115">
        <v>848480</v>
      </c>
      <c r="H129" s="116">
        <f t="shared" si="26"/>
        <v>92.026030368763557</v>
      </c>
      <c r="J129" s="116">
        <f t="shared" si="27"/>
        <v>98.913237765736795</v>
      </c>
      <c r="K129" s="115">
        <v>516615</v>
      </c>
      <c r="L129" s="116">
        <f t="shared" si="28"/>
        <v>56.031995661605208</v>
      </c>
      <c r="N129" s="116">
        <f t="shared" si="29"/>
        <v>91.35177495767644</v>
      </c>
      <c r="O129" s="115">
        <f t="shared" si="30"/>
        <v>1368027</v>
      </c>
      <c r="P129" s="115">
        <v>0</v>
      </c>
      <c r="Q129" s="243">
        <f t="shared" si="31"/>
        <v>0</v>
      </c>
      <c r="R129" s="115">
        <v>0</v>
      </c>
      <c r="S129" s="243">
        <f t="shared" si="32"/>
        <v>0</v>
      </c>
      <c r="T129" s="115">
        <v>0</v>
      </c>
      <c r="U129" s="243">
        <f t="shared" si="33"/>
        <v>0</v>
      </c>
      <c r="V129" s="115">
        <v>0</v>
      </c>
      <c r="W129" s="115">
        <v>2595678.17</v>
      </c>
      <c r="X129" s="114"/>
      <c r="Y129" s="115">
        <v>9220</v>
      </c>
      <c r="Z129" s="115">
        <v>9220</v>
      </c>
      <c r="AA129" s="115">
        <v>9220</v>
      </c>
      <c r="AB129" s="115">
        <v>9220</v>
      </c>
    </row>
    <row r="130" spans="1:28" x14ac:dyDescent="0.25">
      <c r="A130" s="117">
        <v>77</v>
      </c>
      <c r="B130" s="117" t="s">
        <v>65</v>
      </c>
      <c r="C130" s="118">
        <v>0</v>
      </c>
      <c r="D130" s="119">
        <f t="shared" si="24"/>
        <v>0</v>
      </c>
      <c r="E130" s="169"/>
      <c r="F130" s="119">
        <f t="shared" si="25"/>
        <v>0</v>
      </c>
      <c r="G130" s="118">
        <v>9857749</v>
      </c>
      <c r="H130" s="119">
        <f t="shared" si="26"/>
        <v>102.13273034324848</v>
      </c>
      <c r="I130" s="169"/>
      <c r="J130" s="119">
        <f t="shared" si="27"/>
        <v>109.77632089120992</v>
      </c>
      <c r="K130" s="118">
        <v>12049170</v>
      </c>
      <c r="L130" s="119">
        <f t="shared" si="28"/>
        <v>124.83728592297889</v>
      </c>
      <c r="M130" s="169"/>
      <c r="N130" s="119">
        <f t="shared" si="29"/>
        <v>203.5284932351162</v>
      </c>
      <c r="O130" s="118">
        <f t="shared" si="30"/>
        <v>21906919</v>
      </c>
      <c r="P130" s="118">
        <v>40315</v>
      </c>
      <c r="Q130" s="123">
        <f t="shared" si="31"/>
        <v>0.18402861671237294</v>
      </c>
      <c r="R130" s="118">
        <v>0</v>
      </c>
      <c r="S130" s="123">
        <f t="shared" si="32"/>
        <v>0</v>
      </c>
      <c r="T130" s="118">
        <v>0</v>
      </c>
      <c r="U130" s="123">
        <f t="shared" si="33"/>
        <v>0</v>
      </c>
      <c r="V130" s="118">
        <v>4285232</v>
      </c>
      <c r="W130" s="118">
        <v>21114158.560000002</v>
      </c>
      <c r="X130" s="117"/>
      <c r="Y130" s="118">
        <v>96519</v>
      </c>
      <c r="Z130" s="118"/>
      <c r="AA130" s="118">
        <v>96519</v>
      </c>
      <c r="AB130" s="118">
        <v>96519</v>
      </c>
    </row>
    <row r="131" spans="1:28" x14ac:dyDescent="0.25">
      <c r="A131" s="114">
        <v>78</v>
      </c>
      <c r="B131" s="114" t="s">
        <v>194</v>
      </c>
      <c r="C131" s="115">
        <v>13336</v>
      </c>
      <c r="D131" s="116">
        <f t="shared" si="24"/>
        <v>0.59371382779805892</v>
      </c>
      <c r="F131" s="116">
        <f t="shared" si="25"/>
        <v>0.90619841736744522</v>
      </c>
      <c r="G131" s="115">
        <v>4604777</v>
      </c>
      <c r="H131" s="116">
        <f t="shared" si="26"/>
        <v>205.0029828154216</v>
      </c>
      <c r="J131" s="116">
        <f t="shared" si="27"/>
        <v>220.34535990145082</v>
      </c>
      <c r="K131" s="115">
        <v>1032736</v>
      </c>
      <c r="L131" s="116">
        <f t="shared" si="28"/>
        <v>45.97702786929036</v>
      </c>
      <c r="N131" s="116">
        <f t="shared" si="29"/>
        <v>74.958656273887684</v>
      </c>
      <c r="O131" s="115">
        <f t="shared" si="30"/>
        <v>5650849</v>
      </c>
      <c r="P131" s="115">
        <v>48306</v>
      </c>
      <c r="Q131" s="243">
        <f t="shared" si="31"/>
        <v>0.85484499762778998</v>
      </c>
      <c r="R131" s="115">
        <v>0</v>
      </c>
      <c r="S131" s="243">
        <f t="shared" si="32"/>
        <v>0</v>
      </c>
      <c r="T131" s="115">
        <v>16642</v>
      </c>
      <c r="U131" s="243">
        <f t="shared" si="33"/>
        <v>0.29450441871655042</v>
      </c>
      <c r="V131" s="115">
        <v>2973565</v>
      </c>
      <c r="W131" s="115">
        <v>9597310.6199999992</v>
      </c>
      <c r="X131" s="114"/>
      <c r="Y131" s="115">
        <v>22462</v>
      </c>
      <c r="Z131" s="115">
        <v>22462</v>
      </c>
      <c r="AA131" s="115">
        <v>22462</v>
      </c>
      <c r="AB131" s="115">
        <v>22462</v>
      </c>
    </row>
    <row r="132" spans="1:28" x14ac:dyDescent="0.25">
      <c r="A132" s="117">
        <v>79</v>
      </c>
      <c r="B132" s="117" t="s">
        <v>196</v>
      </c>
      <c r="C132" s="118">
        <v>1100</v>
      </c>
      <c r="D132" s="119">
        <f t="shared" si="24"/>
        <v>1.2864293399448005E-2</v>
      </c>
      <c r="E132" s="169"/>
      <c r="F132" s="119">
        <f t="shared" si="25"/>
        <v>1.9635052736375506E-2</v>
      </c>
      <c r="G132" s="118">
        <v>6721063</v>
      </c>
      <c r="H132" s="119">
        <f t="shared" si="26"/>
        <v>78.60156944379473</v>
      </c>
      <c r="I132" s="169"/>
      <c r="J132" s="119">
        <f t="shared" si="27"/>
        <v>84.484093207101125</v>
      </c>
      <c r="K132" s="118">
        <v>3874768</v>
      </c>
      <c r="L132" s="119">
        <f t="shared" si="28"/>
        <v>45.314684006174858</v>
      </c>
      <c r="M132" s="169"/>
      <c r="N132" s="119">
        <f t="shared" si="29"/>
        <v>73.878803828628691</v>
      </c>
      <c r="O132" s="118">
        <f t="shared" si="30"/>
        <v>10596931</v>
      </c>
      <c r="P132" s="118">
        <v>81711</v>
      </c>
      <c r="Q132" s="123">
        <f t="shared" si="31"/>
        <v>0.77108174055299594</v>
      </c>
      <c r="R132" s="118">
        <v>20167</v>
      </c>
      <c r="S132" s="123">
        <f t="shared" si="32"/>
        <v>0.19030981705929764</v>
      </c>
      <c r="T132" s="118">
        <v>5386</v>
      </c>
      <c r="U132" s="123">
        <f t="shared" si="33"/>
        <v>5.0826036330707453E-2</v>
      </c>
      <c r="V132" s="118">
        <v>8191004</v>
      </c>
      <c r="W132" s="118">
        <v>15926314.389999997</v>
      </c>
      <c r="X132" s="117"/>
      <c r="Y132" s="118">
        <v>85508</v>
      </c>
      <c r="Z132" s="118">
        <v>85508</v>
      </c>
      <c r="AA132" s="118">
        <v>85508</v>
      </c>
      <c r="AB132" s="118">
        <v>85508</v>
      </c>
    </row>
    <row r="133" spans="1:28" x14ac:dyDescent="0.25">
      <c r="A133" s="114">
        <v>80</v>
      </c>
      <c r="B133" s="114" t="s">
        <v>198</v>
      </c>
      <c r="C133" s="115">
        <v>95201</v>
      </c>
      <c r="D133" s="116">
        <f t="shared" si="24"/>
        <v>3.8030200135820715</v>
      </c>
      <c r="F133" s="116">
        <f t="shared" si="25"/>
        <v>5.8046327307319965</v>
      </c>
      <c r="G133" s="115">
        <v>2804998</v>
      </c>
      <c r="H133" s="116">
        <f t="shared" si="26"/>
        <v>112.05201134502457</v>
      </c>
      <c r="J133" s="116">
        <f t="shared" si="27"/>
        <v>120.43795865024624</v>
      </c>
      <c r="K133" s="115">
        <v>1006582</v>
      </c>
      <c r="L133" s="116">
        <f t="shared" si="28"/>
        <v>40.210202532656893</v>
      </c>
      <c r="N133" s="116">
        <f t="shared" si="29"/>
        <v>65.556711471601218</v>
      </c>
      <c r="O133" s="115">
        <f t="shared" si="30"/>
        <v>3906781</v>
      </c>
      <c r="P133" s="115">
        <v>330479</v>
      </c>
      <c r="Q133" s="243">
        <f t="shared" si="31"/>
        <v>8.4591125020829168</v>
      </c>
      <c r="R133" s="115">
        <v>276855</v>
      </c>
      <c r="S133" s="243">
        <f t="shared" si="32"/>
        <v>7.0865246861802591</v>
      </c>
      <c r="T133" s="115">
        <v>3508033</v>
      </c>
      <c r="U133" s="243">
        <f t="shared" si="33"/>
        <v>89.793438639125156</v>
      </c>
      <c r="V133" s="115">
        <v>208033</v>
      </c>
      <c r="W133" s="115">
        <v>7048517.4900000012</v>
      </c>
      <c r="X133" s="114"/>
      <c r="Y133" s="115">
        <v>25033</v>
      </c>
      <c r="Z133" s="115">
        <v>25033</v>
      </c>
      <c r="AA133" s="115">
        <v>25033</v>
      </c>
      <c r="AB133" s="115">
        <v>25033</v>
      </c>
    </row>
    <row r="134" spans="1:28" x14ac:dyDescent="0.25">
      <c r="A134" s="117">
        <v>81</v>
      </c>
      <c r="B134" s="117" t="s">
        <v>200</v>
      </c>
      <c r="C134" s="118">
        <v>524</v>
      </c>
      <c r="D134" s="119">
        <f t="shared" si="24"/>
        <v>2.4596319939917385E-2</v>
      </c>
      <c r="E134" s="169"/>
      <c r="F134" s="119">
        <f t="shared" si="25"/>
        <v>3.7541901769883861E-2</v>
      </c>
      <c r="G134" s="118">
        <v>1723072</v>
      </c>
      <c r="H134" s="119">
        <f t="shared" si="26"/>
        <v>80.880210289147584</v>
      </c>
      <c r="I134" s="169"/>
      <c r="J134" s="119">
        <f t="shared" si="27"/>
        <v>86.933267020379176</v>
      </c>
      <c r="K134" s="118">
        <v>655769</v>
      </c>
      <c r="L134" s="119">
        <f t="shared" si="28"/>
        <v>30.781496432594817</v>
      </c>
      <c r="M134" s="169"/>
      <c r="N134" s="119">
        <f t="shared" si="29"/>
        <v>50.18461865883085</v>
      </c>
      <c r="O134" s="118">
        <f t="shared" si="30"/>
        <v>2379365</v>
      </c>
      <c r="P134" s="118">
        <v>22120</v>
      </c>
      <c r="Q134" s="123">
        <f t="shared" si="31"/>
        <v>0.92965980419145444</v>
      </c>
      <c r="R134" s="118">
        <v>0</v>
      </c>
      <c r="S134" s="123">
        <f t="shared" si="32"/>
        <v>0</v>
      </c>
      <c r="T134" s="118">
        <v>0</v>
      </c>
      <c r="U134" s="123">
        <f t="shared" si="33"/>
        <v>0</v>
      </c>
      <c r="V134" s="118">
        <v>83827</v>
      </c>
      <c r="W134" s="118">
        <v>5259746.12</v>
      </c>
      <c r="X134" s="117"/>
      <c r="Y134" s="118">
        <v>21304</v>
      </c>
      <c r="Z134" s="118">
        <v>21304</v>
      </c>
      <c r="AA134" s="118">
        <v>21304</v>
      </c>
      <c r="AB134" s="118">
        <v>21304</v>
      </c>
    </row>
    <row r="135" spans="1:28" x14ac:dyDescent="0.25">
      <c r="A135" s="114">
        <v>82</v>
      </c>
      <c r="B135" s="114" t="s">
        <v>202</v>
      </c>
      <c r="C135" s="115">
        <v>0</v>
      </c>
      <c r="D135" s="116">
        <f t="shared" si="24"/>
        <v>0</v>
      </c>
      <c r="F135" s="116">
        <f t="shared" si="25"/>
        <v>0</v>
      </c>
      <c r="G135" s="115">
        <v>4165690</v>
      </c>
      <c r="H135" s="116">
        <f t="shared" si="26"/>
        <v>93.472378046044071</v>
      </c>
      <c r="J135" s="116">
        <f t="shared" si="27"/>
        <v>100.46782977760009</v>
      </c>
      <c r="K135" s="115">
        <v>1846485</v>
      </c>
      <c r="L135" s="116">
        <f t="shared" si="28"/>
        <v>41.432594354440603</v>
      </c>
      <c r="N135" s="116">
        <f t="shared" si="29"/>
        <v>67.549638214530134</v>
      </c>
      <c r="O135" s="115">
        <f t="shared" si="30"/>
        <v>6012175</v>
      </c>
      <c r="P135" s="115">
        <v>39453</v>
      </c>
      <c r="Q135" s="243">
        <f t="shared" si="31"/>
        <v>0.65621842344908454</v>
      </c>
      <c r="R135" s="115">
        <v>0</v>
      </c>
      <c r="S135" s="243">
        <f t="shared" si="32"/>
        <v>0</v>
      </c>
      <c r="T135" s="115">
        <v>0</v>
      </c>
      <c r="U135" s="243">
        <f t="shared" si="33"/>
        <v>0</v>
      </c>
      <c r="V135" s="115">
        <v>1705409</v>
      </c>
      <c r="W135" s="115">
        <v>11608690.089999998</v>
      </c>
      <c r="X135" s="114"/>
      <c r="Y135" s="115">
        <v>44566</v>
      </c>
      <c r="Z135" s="115"/>
      <c r="AA135" s="115">
        <v>44566</v>
      </c>
      <c r="AB135" s="115">
        <v>44566</v>
      </c>
    </row>
    <row r="136" spans="1:28" x14ac:dyDescent="0.25">
      <c r="A136" s="117">
        <v>83</v>
      </c>
      <c r="B136" s="117" t="s">
        <v>204</v>
      </c>
      <c r="C136" s="118">
        <v>0</v>
      </c>
      <c r="D136" s="119">
        <f t="shared" si="24"/>
        <v>0</v>
      </c>
      <c r="E136" s="169"/>
      <c r="F136" s="119">
        <f t="shared" si="25"/>
        <v>0</v>
      </c>
      <c r="G136" s="118">
        <v>2747854</v>
      </c>
      <c r="H136" s="119">
        <f t="shared" si="26"/>
        <v>94.874633152643028</v>
      </c>
      <c r="I136" s="169"/>
      <c r="J136" s="119">
        <f t="shared" si="27"/>
        <v>101.97502934071763</v>
      </c>
      <c r="K136" s="118">
        <v>876842</v>
      </c>
      <c r="L136" s="119">
        <f t="shared" si="28"/>
        <v>30.274557193660879</v>
      </c>
      <c r="M136" s="169"/>
      <c r="N136" s="119">
        <f t="shared" si="29"/>
        <v>49.358130172645417</v>
      </c>
      <c r="O136" s="118">
        <f t="shared" si="30"/>
        <v>3624696</v>
      </c>
      <c r="P136" s="118">
        <v>17520</v>
      </c>
      <c r="Q136" s="123">
        <f t="shared" si="31"/>
        <v>0.48335087963238849</v>
      </c>
      <c r="R136" s="118">
        <v>0</v>
      </c>
      <c r="S136" s="123">
        <f t="shared" si="32"/>
        <v>0</v>
      </c>
      <c r="T136" s="118">
        <v>0</v>
      </c>
      <c r="U136" s="123">
        <f t="shared" si="33"/>
        <v>0</v>
      </c>
      <c r="V136" s="118">
        <v>1288857</v>
      </c>
      <c r="W136" s="118">
        <v>15696900.479999999</v>
      </c>
      <c r="X136" s="117"/>
      <c r="Y136" s="118">
        <v>28963</v>
      </c>
      <c r="Z136" s="118"/>
      <c r="AA136" s="118">
        <v>28963</v>
      </c>
      <c r="AB136" s="118">
        <v>28963</v>
      </c>
    </row>
    <row r="137" spans="1:28" x14ac:dyDescent="0.25">
      <c r="A137" s="114">
        <v>84</v>
      </c>
      <c r="B137" s="114" t="s">
        <v>206</v>
      </c>
      <c r="C137" s="115">
        <v>64004</v>
      </c>
      <c r="D137" s="116">
        <f t="shared" si="24"/>
        <v>3.6050467500281629</v>
      </c>
      <c r="F137" s="116">
        <f t="shared" si="25"/>
        <v>5.502461803066419</v>
      </c>
      <c r="G137" s="115">
        <v>1908056</v>
      </c>
      <c r="H137" s="116">
        <f t="shared" si="26"/>
        <v>107.47189365776727</v>
      </c>
      <c r="J137" s="116">
        <f t="shared" si="27"/>
        <v>115.51506598629722</v>
      </c>
      <c r="K137" s="115">
        <v>801688</v>
      </c>
      <c r="L137" s="116">
        <f t="shared" si="28"/>
        <v>45.155345274304381</v>
      </c>
      <c r="N137" s="116">
        <f t="shared" si="29"/>
        <v>73.619025896324075</v>
      </c>
      <c r="O137" s="115">
        <f t="shared" si="30"/>
        <v>2773748</v>
      </c>
      <c r="P137" s="115">
        <v>23208</v>
      </c>
      <c r="Q137" s="243">
        <f t="shared" si="31"/>
        <v>0.83670182006440386</v>
      </c>
      <c r="R137" s="115">
        <v>0</v>
      </c>
      <c r="S137" s="243">
        <f t="shared" si="32"/>
        <v>0</v>
      </c>
      <c r="T137" s="115">
        <v>0</v>
      </c>
      <c r="U137" s="243">
        <f t="shared" si="33"/>
        <v>0</v>
      </c>
      <c r="V137" s="115">
        <v>1183707</v>
      </c>
      <c r="W137" s="115">
        <v>6177756.629999999</v>
      </c>
      <c r="X137" s="114"/>
      <c r="Y137" s="115">
        <v>17754</v>
      </c>
      <c r="Z137" s="115">
        <v>17754</v>
      </c>
      <c r="AA137" s="115">
        <v>17754</v>
      </c>
      <c r="AB137" s="115">
        <v>17754</v>
      </c>
    </row>
    <row r="138" spans="1:28" x14ac:dyDescent="0.25">
      <c r="A138" s="117">
        <v>85</v>
      </c>
      <c r="B138" s="117" t="s">
        <v>208</v>
      </c>
      <c r="C138" s="118">
        <v>7340180</v>
      </c>
      <c r="D138" s="119">
        <f t="shared" si="24"/>
        <v>50.032581726967855</v>
      </c>
      <c r="E138" s="169"/>
      <c r="F138" s="119">
        <f t="shared" si="25"/>
        <v>76.365825175301495</v>
      </c>
      <c r="G138" s="118">
        <v>9790710</v>
      </c>
      <c r="H138" s="119">
        <f t="shared" si="26"/>
        <v>66.736033481473399</v>
      </c>
      <c r="I138" s="169"/>
      <c r="J138" s="119">
        <f t="shared" si="27"/>
        <v>71.730543204390528</v>
      </c>
      <c r="K138" s="118">
        <v>7026522</v>
      </c>
      <c r="L138" s="119">
        <f t="shared" si="28"/>
        <v>47.894606974398123</v>
      </c>
      <c r="M138" s="169"/>
      <c r="N138" s="119">
        <f t="shared" si="29"/>
        <v>78.084981738561098</v>
      </c>
      <c r="O138" s="118">
        <f t="shared" si="30"/>
        <v>24157412</v>
      </c>
      <c r="P138" s="118">
        <v>43872</v>
      </c>
      <c r="Q138" s="123">
        <f t="shared" si="31"/>
        <v>0.18160885777002933</v>
      </c>
      <c r="R138" s="118">
        <v>0</v>
      </c>
      <c r="S138" s="123">
        <f t="shared" si="32"/>
        <v>0</v>
      </c>
      <c r="T138" s="118">
        <v>0</v>
      </c>
      <c r="U138" s="123">
        <f t="shared" si="33"/>
        <v>0</v>
      </c>
      <c r="V138" s="118">
        <v>7404158</v>
      </c>
      <c r="W138" s="118">
        <v>15145866.699999997</v>
      </c>
      <c r="X138" s="117"/>
      <c r="Y138" s="118">
        <v>146708</v>
      </c>
      <c r="Z138" s="118">
        <v>146708</v>
      </c>
      <c r="AA138" s="118">
        <v>146708</v>
      </c>
      <c r="AB138" s="118">
        <v>146708</v>
      </c>
    </row>
    <row r="139" spans="1:28" x14ac:dyDescent="0.25">
      <c r="A139" s="114">
        <v>86</v>
      </c>
      <c r="B139" s="114" t="s">
        <v>210</v>
      </c>
      <c r="C139" s="115">
        <v>9693871</v>
      </c>
      <c r="D139" s="116">
        <f t="shared" si="24"/>
        <v>58.685290342890355</v>
      </c>
      <c r="F139" s="116">
        <f t="shared" si="25"/>
        <v>89.572643825241428</v>
      </c>
      <c r="G139" s="115">
        <v>1054042</v>
      </c>
      <c r="H139" s="116">
        <f t="shared" si="26"/>
        <v>6.3810175319643552</v>
      </c>
      <c r="J139" s="116">
        <f t="shared" si="27"/>
        <v>6.8585714476364359</v>
      </c>
      <c r="K139" s="115">
        <v>5779789</v>
      </c>
      <c r="L139" s="116">
        <f t="shared" si="28"/>
        <v>34.99000508523828</v>
      </c>
      <c r="N139" s="116">
        <f t="shared" si="29"/>
        <v>57.045961554157344</v>
      </c>
      <c r="O139" s="115">
        <f t="shared" si="30"/>
        <v>16527702</v>
      </c>
      <c r="P139" s="115">
        <v>4691771</v>
      </c>
      <c r="Q139" s="243">
        <f t="shared" si="31"/>
        <v>28.387316034618728</v>
      </c>
      <c r="R139" s="115">
        <v>335255</v>
      </c>
      <c r="S139" s="243">
        <f t="shared" si="32"/>
        <v>2.0284429136004509</v>
      </c>
      <c r="T139" s="115">
        <v>1340788</v>
      </c>
      <c r="U139" s="243">
        <f t="shared" si="33"/>
        <v>8.1123679504870072</v>
      </c>
      <c r="V139" s="115">
        <v>1499495</v>
      </c>
      <c r="W139" s="115">
        <v>17299004.219999999</v>
      </c>
      <c r="X139" s="114"/>
      <c r="Y139" s="115">
        <v>165184</v>
      </c>
      <c r="Z139" s="115">
        <v>165184</v>
      </c>
      <c r="AA139" s="115">
        <v>165184</v>
      </c>
      <c r="AB139" s="115">
        <v>165184</v>
      </c>
    </row>
    <row r="140" spans="1:28" x14ac:dyDescent="0.25">
      <c r="A140" s="117">
        <v>87</v>
      </c>
      <c r="B140" s="117" t="s">
        <v>212</v>
      </c>
      <c r="C140" s="118">
        <v>0</v>
      </c>
      <c r="D140" s="119">
        <f t="shared" si="24"/>
        <v>0</v>
      </c>
      <c r="E140" s="169"/>
      <c r="F140" s="119">
        <f t="shared" si="25"/>
        <v>0</v>
      </c>
      <c r="G140" s="118">
        <v>0</v>
      </c>
      <c r="H140" s="119">
        <f t="shared" si="26"/>
        <v>0</v>
      </c>
      <c r="I140" s="169"/>
      <c r="J140" s="119">
        <f t="shared" si="27"/>
        <v>0</v>
      </c>
      <c r="K140" s="118">
        <v>0</v>
      </c>
      <c r="L140" s="119">
        <f t="shared" si="28"/>
        <v>0</v>
      </c>
      <c r="M140" s="169"/>
      <c r="N140" s="119">
        <f t="shared" si="29"/>
        <v>0</v>
      </c>
      <c r="O140" s="118">
        <f t="shared" si="30"/>
        <v>0</v>
      </c>
      <c r="P140" s="118">
        <v>0</v>
      </c>
      <c r="Q140" s="123">
        <f t="shared" si="31"/>
        <v>0</v>
      </c>
      <c r="R140" s="118">
        <v>0</v>
      </c>
      <c r="S140" s="123">
        <f t="shared" si="32"/>
        <v>0</v>
      </c>
      <c r="T140" s="118">
        <v>0</v>
      </c>
      <c r="U140" s="123">
        <f t="shared" si="33"/>
        <v>0</v>
      </c>
      <c r="V140" s="118">
        <v>0</v>
      </c>
      <c r="W140" s="118"/>
      <c r="X140" s="117"/>
      <c r="Y140" s="118">
        <v>0</v>
      </c>
      <c r="Z140" s="118"/>
      <c r="AA140" s="118">
        <v>0</v>
      </c>
      <c r="AB140" s="118">
        <v>0</v>
      </c>
    </row>
    <row r="141" spans="1:28" x14ac:dyDescent="0.25">
      <c r="A141" s="114">
        <v>88</v>
      </c>
      <c r="B141" s="114" t="s">
        <v>214</v>
      </c>
      <c r="C141" s="115">
        <v>0</v>
      </c>
      <c r="D141" s="116">
        <f t="shared" si="24"/>
        <v>0</v>
      </c>
      <c r="F141" s="116">
        <f t="shared" si="25"/>
        <v>0</v>
      </c>
      <c r="G141" s="115">
        <v>43125</v>
      </c>
      <c r="H141" s="116">
        <f t="shared" si="26"/>
        <v>4.1970802919708028</v>
      </c>
      <c r="J141" s="116">
        <f t="shared" si="27"/>
        <v>4.511188836224207</v>
      </c>
      <c r="K141" s="115">
        <v>1153566</v>
      </c>
      <c r="L141" s="116">
        <f t="shared" si="28"/>
        <v>112.26919708029197</v>
      </c>
      <c r="N141" s="116">
        <f t="shared" si="29"/>
        <v>183.03810716107631</v>
      </c>
      <c r="O141" s="115">
        <f t="shared" si="30"/>
        <v>1196691</v>
      </c>
      <c r="P141" s="115">
        <v>0</v>
      </c>
      <c r="Q141" s="243">
        <f t="shared" si="31"/>
        <v>0</v>
      </c>
      <c r="R141" s="115">
        <v>0</v>
      </c>
      <c r="S141" s="243">
        <f t="shared" si="32"/>
        <v>0</v>
      </c>
      <c r="T141" s="115">
        <v>0</v>
      </c>
      <c r="U141" s="243">
        <f t="shared" si="33"/>
        <v>0</v>
      </c>
      <c r="V141" s="115">
        <v>6145897</v>
      </c>
      <c r="W141" s="115">
        <v>4745405.93</v>
      </c>
      <c r="X141" s="114"/>
      <c r="Y141" s="115">
        <v>10275</v>
      </c>
      <c r="Z141" s="115"/>
      <c r="AA141" s="115">
        <v>10275</v>
      </c>
      <c r="AB141" s="115">
        <v>10275</v>
      </c>
    </row>
    <row r="142" spans="1:28" x14ac:dyDescent="0.25">
      <c r="A142" s="117">
        <v>89</v>
      </c>
      <c r="B142" s="117" t="s">
        <v>216</v>
      </c>
      <c r="C142" s="118">
        <v>993235</v>
      </c>
      <c r="D142" s="119">
        <f t="shared" si="24"/>
        <v>25.414129266670077</v>
      </c>
      <c r="E142" s="169"/>
      <c r="F142" s="119">
        <f t="shared" si="25"/>
        <v>38.790142054871282</v>
      </c>
      <c r="G142" s="118">
        <v>3107096</v>
      </c>
      <c r="H142" s="119">
        <f t="shared" si="26"/>
        <v>79.501970216467939</v>
      </c>
      <c r="I142" s="169"/>
      <c r="J142" s="119">
        <f t="shared" si="27"/>
        <v>85.451879770913493</v>
      </c>
      <c r="K142" s="118">
        <v>1287897</v>
      </c>
      <c r="L142" s="119">
        <f t="shared" si="28"/>
        <v>32.953712706616855</v>
      </c>
      <c r="M142" s="169"/>
      <c r="N142" s="119">
        <f t="shared" si="29"/>
        <v>53.726091881064086</v>
      </c>
      <c r="O142" s="118">
        <f t="shared" si="30"/>
        <v>5388228</v>
      </c>
      <c r="P142" s="118">
        <v>62873</v>
      </c>
      <c r="Q142" s="123">
        <f t="shared" si="31"/>
        <v>1.1668585664897626</v>
      </c>
      <c r="R142" s="118">
        <v>146393</v>
      </c>
      <c r="S142" s="123">
        <f t="shared" si="32"/>
        <v>2.7169043329272631</v>
      </c>
      <c r="T142" s="118">
        <v>0</v>
      </c>
      <c r="U142" s="123">
        <f t="shared" si="33"/>
        <v>0</v>
      </c>
      <c r="V142" s="118">
        <v>1179136</v>
      </c>
      <c r="W142" s="118">
        <v>7284402.6100000003</v>
      </c>
      <c r="X142" s="117"/>
      <c r="Y142" s="118">
        <v>39082</v>
      </c>
      <c r="Z142" s="118">
        <v>39082</v>
      </c>
      <c r="AA142" s="118">
        <v>39082</v>
      </c>
      <c r="AB142" s="118">
        <v>39082</v>
      </c>
    </row>
    <row r="143" spans="1:28" x14ac:dyDescent="0.25">
      <c r="A143" s="114">
        <v>90</v>
      </c>
      <c r="B143" s="114" t="s">
        <v>218</v>
      </c>
      <c r="C143" s="121">
        <v>0</v>
      </c>
      <c r="D143" s="116">
        <f t="shared" si="24"/>
        <v>0</v>
      </c>
      <c r="F143" s="116">
        <f t="shared" si="25"/>
        <v>0</v>
      </c>
      <c r="G143" s="121">
        <v>0</v>
      </c>
      <c r="H143" s="116">
        <f t="shared" si="26"/>
        <v>0</v>
      </c>
      <c r="J143" s="116">
        <f t="shared" si="27"/>
        <v>0</v>
      </c>
      <c r="K143" s="121">
        <v>0</v>
      </c>
      <c r="L143" s="116">
        <f t="shared" si="28"/>
        <v>0</v>
      </c>
      <c r="N143" s="116">
        <f t="shared" si="29"/>
        <v>0</v>
      </c>
      <c r="O143" s="121">
        <f t="shared" si="30"/>
        <v>0</v>
      </c>
      <c r="P143" s="121">
        <v>0</v>
      </c>
      <c r="Q143" s="243">
        <f t="shared" si="31"/>
        <v>0</v>
      </c>
      <c r="R143" s="121">
        <v>0</v>
      </c>
      <c r="S143" s="243">
        <f t="shared" si="32"/>
        <v>0</v>
      </c>
      <c r="T143" s="121">
        <v>0</v>
      </c>
      <c r="U143" s="243">
        <f t="shared" si="33"/>
        <v>0</v>
      </c>
      <c r="V143" s="121">
        <v>0</v>
      </c>
      <c r="W143" s="115"/>
      <c r="X143" s="114"/>
      <c r="Y143" s="115">
        <v>0</v>
      </c>
      <c r="Z143" s="115"/>
      <c r="AA143" s="115">
        <v>0</v>
      </c>
      <c r="AB143" s="115">
        <v>0</v>
      </c>
    </row>
    <row r="144" spans="1:28" x14ac:dyDescent="0.25">
      <c r="A144" s="117">
        <v>91</v>
      </c>
      <c r="B144" s="117" t="s">
        <v>220</v>
      </c>
      <c r="C144" s="118">
        <v>0</v>
      </c>
      <c r="D144" s="119">
        <f t="shared" si="24"/>
        <v>0</v>
      </c>
      <c r="E144" s="169"/>
      <c r="F144" s="119">
        <f t="shared" si="25"/>
        <v>0</v>
      </c>
      <c r="G144" s="118">
        <v>3118168</v>
      </c>
      <c r="H144" s="119">
        <f t="shared" si="26"/>
        <v>58.166094612744367</v>
      </c>
      <c r="I144" s="169"/>
      <c r="J144" s="119">
        <f t="shared" si="27"/>
        <v>62.519232039890362</v>
      </c>
      <c r="K144" s="118">
        <v>1847449</v>
      </c>
      <c r="L144" s="119">
        <f t="shared" si="28"/>
        <v>34.462188479331445</v>
      </c>
      <c r="M144" s="169"/>
      <c r="N144" s="119">
        <f t="shared" si="29"/>
        <v>56.185435648692128</v>
      </c>
      <c r="O144" s="118">
        <f t="shared" si="30"/>
        <v>4965617</v>
      </c>
      <c r="P144" s="118">
        <v>59196</v>
      </c>
      <c r="Q144" s="123">
        <f t="shared" si="31"/>
        <v>1.1921177166905945</v>
      </c>
      <c r="R144" s="118">
        <v>0</v>
      </c>
      <c r="S144" s="123">
        <f t="shared" si="32"/>
        <v>0</v>
      </c>
      <c r="T144" s="118">
        <v>0</v>
      </c>
      <c r="U144" s="123">
        <f t="shared" si="33"/>
        <v>0</v>
      </c>
      <c r="V144" s="118">
        <v>1758538</v>
      </c>
      <c r="W144" s="118">
        <v>24469739.509999998</v>
      </c>
      <c r="X144" s="117"/>
      <c r="Y144" s="118">
        <v>53608</v>
      </c>
      <c r="Z144" s="118"/>
      <c r="AA144" s="118">
        <v>53608</v>
      </c>
      <c r="AB144" s="118">
        <v>53608</v>
      </c>
    </row>
    <row r="145" spans="1:28" x14ac:dyDescent="0.25">
      <c r="A145" s="114">
        <v>92</v>
      </c>
      <c r="B145" s="114" t="s">
        <v>222</v>
      </c>
      <c r="C145" s="115">
        <v>14456</v>
      </c>
      <c r="D145" s="116">
        <f t="shared" si="24"/>
        <v>0.76088215169219431</v>
      </c>
      <c r="F145" s="116">
        <f t="shared" si="25"/>
        <v>1.1613510910194385</v>
      </c>
      <c r="G145" s="115">
        <v>3037113</v>
      </c>
      <c r="H145" s="116">
        <f t="shared" si="26"/>
        <v>159.8564661297963</v>
      </c>
      <c r="J145" s="116">
        <f t="shared" si="27"/>
        <v>171.82008806992982</v>
      </c>
      <c r="K145" s="115">
        <v>1462090</v>
      </c>
      <c r="L145" s="116">
        <f t="shared" si="28"/>
        <v>76.956155587136166</v>
      </c>
      <c r="N145" s="116">
        <f t="shared" si="29"/>
        <v>125.46548313682888</v>
      </c>
      <c r="O145" s="115">
        <f t="shared" si="30"/>
        <v>4513659</v>
      </c>
      <c r="P145" s="115">
        <v>0</v>
      </c>
      <c r="Q145" s="243">
        <f t="shared" si="31"/>
        <v>0</v>
      </c>
      <c r="R145" s="115">
        <v>39486</v>
      </c>
      <c r="S145" s="243">
        <f t="shared" si="32"/>
        <v>0.87481132269850248</v>
      </c>
      <c r="T145" s="115">
        <v>0</v>
      </c>
      <c r="U145" s="243">
        <f t="shared" si="33"/>
        <v>0</v>
      </c>
      <c r="V145" s="115">
        <v>562098</v>
      </c>
      <c r="W145" s="115">
        <v>4176145.39</v>
      </c>
      <c r="X145" s="114"/>
      <c r="Y145" s="115">
        <v>18999</v>
      </c>
      <c r="Z145" s="115">
        <v>18999</v>
      </c>
      <c r="AA145" s="115">
        <v>18999</v>
      </c>
      <c r="AB145" s="115">
        <v>18999</v>
      </c>
    </row>
    <row r="146" spans="1:28" x14ac:dyDescent="0.25">
      <c r="A146" s="117">
        <v>93</v>
      </c>
      <c r="B146" s="117" t="s">
        <v>224</v>
      </c>
      <c r="C146" s="118">
        <v>134154</v>
      </c>
      <c r="D146" s="119">
        <f t="shared" si="24"/>
        <v>3.8308918015934208</v>
      </c>
      <c r="E146" s="169"/>
      <c r="F146" s="119">
        <f t="shared" si="25"/>
        <v>5.8471740511502173</v>
      </c>
      <c r="G146" s="118">
        <v>1954728</v>
      </c>
      <c r="H146" s="119">
        <f t="shared" si="26"/>
        <v>55.819069647905422</v>
      </c>
      <c r="I146" s="169"/>
      <c r="J146" s="119">
        <f t="shared" si="27"/>
        <v>59.996556255017708</v>
      </c>
      <c r="K146" s="118">
        <v>1044606</v>
      </c>
      <c r="L146" s="119">
        <f t="shared" si="28"/>
        <v>29.829692452668553</v>
      </c>
      <c r="M146" s="169"/>
      <c r="N146" s="119">
        <f t="shared" si="29"/>
        <v>48.632844856177861</v>
      </c>
      <c r="O146" s="118">
        <f t="shared" si="30"/>
        <v>3133488</v>
      </c>
      <c r="P146" s="118">
        <v>26092</v>
      </c>
      <c r="Q146" s="123">
        <f t="shared" si="31"/>
        <v>0.83268230163957868</v>
      </c>
      <c r="R146" s="118">
        <v>0</v>
      </c>
      <c r="S146" s="123">
        <f t="shared" si="32"/>
        <v>0</v>
      </c>
      <c r="T146" s="118">
        <v>0</v>
      </c>
      <c r="U146" s="123">
        <f t="shared" si="33"/>
        <v>0</v>
      </c>
      <c r="V146" s="118">
        <v>501091</v>
      </c>
      <c r="W146" s="118">
        <v>11525616.68</v>
      </c>
      <c r="X146" s="117"/>
      <c r="Y146" s="118">
        <v>35019</v>
      </c>
      <c r="Z146" s="118">
        <v>35019</v>
      </c>
      <c r="AA146" s="118">
        <v>35019</v>
      </c>
      <c r="AB146" s="118">
        <v>35019</v>
      </c>
    </row>
    <row r="147" spans="1:28" x14ac:dyDescent="0.25">
      <c r="A147" s="114">
        <v>94</v>
      </c>
      <c r="B147" s="114" t="s">
        <v>226</v>
      </c>
      <c r="C147" s="115">
        <v>315438</v>
      </c>
      <c r="D147" s="116">
        <f t="shared" si="24"/>
        <v>11.264435953290718</v>
      </c>
      <c r="F147" s="116">
        <f t="shared" si="25"/>
        <v>17.193155280326401</v>
      </c>
      <c r="G147" s="115">
        <v>2679751</v>
      </c>
      <c r="H147" s="116">
        <f t="shared" si="26"/>
        <v>95.695139806449305</v>
      </c>
      <c r="J147" s="116">
        <f t="shared" si="27"/>
        <v>102.85694252779187</v>
      </c>
      <c r="K147" s="115">
        <v>1382773</v>
      </c>
      <c r="L147" s="116">
        <f t="shared" si="28"/>
        <v>49.379459343641756</v>
      </c>
      <c r="N147" s="116">
        <f t="shared" si="29"/>
        <v>80.505811085773956</v>
      </c>
      <c r="O147" s="115">
        <f t="shared" si="30"/>
        <v>4377962</v>
      </c>
      <c r="P147" s="115">
        <v>21076</v>
      </c>
      <c r="Q147" s="243">
        <f t="shared" si="31"/>
        <v>0.48141121371085449</v>
      </c>
      <c r="R147" s="115">
        <v>0</v>
      </c>
      <c r="S147" s="243">
        <f t="shared" si="32"/>
        <v>0</v>
      </c>
      <c r="T147" s="115">
        <v>0</v>
      </c>
      <c r="U147" s="243">
        <f t="shared" si="33"/>
        <v>0</v>
      </c>
      <c r="V147" s="115">
        <v>885971</v>
      </c>
      <c r="W147" s="115">
        <v>17592720.84</v>
      </c>
      <c r="X147" s="114"/>
      <c r="Y147" s="115">
        <v>28003</v>
      </c>
      <c r="Z147" s="115">
        <v>28003</v>
      </c>
      <c r="AA147" s="115">
        <v>28003</v>
      </c>
      <c r="AB147" s="115">
        <v>28003</v>
      </c>
    </row>
    <row r="148" spans="1:28" x14ac:dyDescent="0.25">
      <c r="A148" s="117">
        <v>95</v>
      </c>
      <c r="B148" s="117" t="s">
        <v>228</v>
      </c>
      <c r="C148" s="122">
        <v>0</v>
      </c>
      <c r="D148" s="119">
        <f t="shared" si="24"/>
        <v>0</v>
      </c>
      <c r="E148" s="169"/>
      <c r="F148" s="119">
        <f t="shared" si="25"/>
        <v>0</v>
      </c>
      <c r="G148" s="122">
        <v>7155885</v>
      </c>
      <c r="H148" s="119">
        <f t="shared" si="26"/>
        <v>99.655808706793309</v>
      </c>
      <c r="I148" s="169"/>
      <c r="J148" s="119">
        <f t="shared" si="27"/>
        <v>107.11402699705812</v>
      </c>
      <c r="K148" s="122">
        <v>9642157</v>
      </c>
      <c r="L148" s="119">
        <f t="shared" si="28"/>
        <v>134.28065899785534</v>
      </c>
      <c r="M148" s="169"/>
      <c r="N148" s="119">
        <f t="shared" si="29"/>
        <v>218.92449835311027</v>
      </c>
      <c r="O148" s="122">
        <f t="shared" si="30"/>
        <v>16798042</v>
      </c>
      <c r="P148" s="122">
        <v>30220</v>
      </c>
      <c r="Q148" s="123">
        <f t="shared" si="31"/>
        <v>0.17990191952133469</v>
      </c>
      <c r="R148" s="122">
        <v>0</v>
      </c>
      <c r="S148" s="123">
        <f t="shared" si="32"/>
        <v>0</v>
      </c>
      <c r="T148" s="122">
        <v>0</v>
      </c>
      <c r="U148" s="123">
        <f t="shared" si="33"/>
        <v>0</v>
      </c>
      <c r="V148" s="122">
        <v>7096583</v>
      </c>
      <c r="W148" s="122">
        <v>3566882.9199999995</v>
      </c>
      <c r="X148" s="117"/>
      <c r="Y148" s="122">
        <v>71806</v>
      </c>
      <c r="Z148" s="118"/>
      <c r="AA148" s="118">
        <v>71806</v>
      </c>
      <c r="AB148" s="118">
        <v>71806</v>
      </c>
    </row>
    <row r="149" spans="1:28" ht="13.5" thickBot="1" x14ac:dyDescent="0.3">
      <c r="A149" s="125">
        <f>A148</f>
        <v>95</v>
      </c>
      <c r="B149" s="135" t="s">
        <v>247</v>
      </c>
      <c r="C149" s="127">
        <f>SUM(C54:C148)</f>
        <v>300716710</v>
      </c>
      <c r="D149" s="245">
        <f>IF(C149=0,0,IF(ISNONTEXT($E149),C149/$Y149,C149/$Z149))</f>
        <v>65.516979109589414</v>
      </c>
      <c r="E149" s="172" t="s">
        <v>343</v>
      </c>
      <c r="F149" s="246">
        <f t="shared" si="25"/>
        <v>100</v>
      </c>
      <c r="G149" s="127">
        <f>SUM(G54:G148)</f>
        <v>563796311</v>
      </c>
      <c r="H149" s="245">
        <f t="shared" si="26"/>
        <v>93.037122681915747</v>
      </c>
      <c r="I149" s="172"/>
      <c r="J149" s="246">
        <f t="shared" si="27"/>
        <v>100</v>
      </c>
      <c r="K149" s="127">
        <f>SUM(K54:K148)</f>
        <v>371693580</v>
      </c>
      <c r="L149" s="245">
        <f>IF(K149=0,0,IF(ISNONTEXT($M149),K149/$Y149,K149/$AB149))</f>
        <v>61.336515560387312</v>
      </c>
      <c r="M149" s="172"/>
      <c r="N149" s="246">
        <f t="shared" si="29"/>
        <v>100</v>
      </c>
      <c r="O149" s="127">
        <f>SUM(O54:O148)</f>
        <v>1236206601</v>
      </c>
      <c r="P149" s="127">
        <f>SUM(P54:P148)</f>
        <v>114667379</v>
      </c>
      <c r="Q149" s="246">
        <f t="shared" si="31"/>
        <v>9.2757455677103273</v>
      </c>
      <c r="R149" s="127">
        <f>SUM(R54:R148)</f>
        <v>18915363</v>
      </c>
      <c r="S149" s="246">
        <f t="shared" si="32"/>
        <v>1.5301134118438509</v>
      </c>
      <c r="T149" s="127">
        <f>SUM(T54:T148)</f>
        <v>6352808</v>
      </c>
      <c r="U149" s="246">
        <f t="shared" si="33"/>
        <v>0.51389533067215842</v>
      </c>
      <c r="V149" s="127">
        <f>SUM(V54:V148)</f>
        <v>420079125</v>
      </c>
      <c r="W149" s="127">
        <f>SUM(W54:W148)</f>
        <v>899309027.03999984</v>
      </c>
      <c r="X149" s="114"/>
      <c r="Y149" s="259">
        <f>SUM(Y54:Y148)</f>
        <v>6059907</v>
      </c>
      <c r="Z149" s="121">
        <f>SUM(Z54:Z148)</f>
        <v>4589905</v>
      </c>
      <c r="AA149" s="121">
        <f>SUM(AA54:AA148)</f>
        <v>6059907</v>
      </c>
      <c r="AB149" s="121">
        <f>SUM(AB54:AB148)</f>
        <v>6059907</v>
      </c>
    </row>
    <row r="150" spans="1:28" x14ac:dyDescent="0.25">
      <c r="B150" s="165"/>
      <c r="C150" s="251"/>
      <c r="D150" s="252"/>
      <c r="F150" s="243"/>
      <c r="G150" s="251"/>
      <c r="H150" s="252"/>
      <c r="J150" s="243"/>
      <c r="K150" s="251"/>
      <c r="L150" s="252"/>
      <c r="N150" s="243"/>
      <c r="O150" s="251"/>
      <c r="P150" s="251"/>
      <c r="Q150" s="243"/>
      <c r="R150" s="251"/>
      <c r="S150" s="243"/>
      <c r="T150" s="251"/>
      <c r="U150" s="243"/>
      <c r="V150" s="251"/>
      <c r="W150" s="251"/>
      <c r="X150" s="114"/>
      <c r="Y150" s="121"/>
      <c r="Z150" s="121"/>
      <c r="AA150" s="121"/>
      <c r="AB150" s="121"/>
    </row>
    <row r="151" spans="1:28" x14ac:dyDescent="0.25">
      <c r="A151" s="114"/>
      <c r="B151" s="165"/>
      <c r="C151" s="251"/>
      <c r="D151" s="252"/>
      <c r="F151" s="243"/>
      <c r="G151" s="251"/>
      <c r="H151" s="252"/>
      <c r="J151" s="243"/>
      <c r="K151" s="251"/>
      <c r="L151" s="252"/>
      <c r="N151" s="243"/>
      <c r="O151" s="251"/>
      <c r="P151" s="251"/>
      <c r="Q151" s="243"/>
      <c r="R151" s="251"/>
      <c r="S151" s="243"/>
      <c r="T151" s="251"/>
      <c r="U151" s="243"/>
      <c r="V151" s="251"/>
      <c r="W151" s="251"/>
      <c r="X151" s="114"/>
      <c r="Y151" s="121"/>
      <c r="Z151" s="121"/>
      <c r="AA151" s="121"/>
      <c r="AB151" s="121"/>
    </row>
    <row r="152" spans="1:28" s="344" customFormat="1" ht="15.5" x14ac:dyDescent="0.35">
      <c r="A152" s="311" t="s">
        <v>547</v>
      </c>
      <c r="B152" s="311"/>
      <c r="C152" s="311"/>
      <c r="D152" s="311"/>
      <c r="E152" s="311"/>
      <c r="F152" s="311"/>
      <c r="G152" s="311"/>
      <c r="H152" s="311"/>
      <c r="I152" s="311"/>
      <c r="J152" s="311"/>
      <c r="K152" s="311"/>
      <c r="L152" s="311"/>
      <c r="M152" s="311"/>
      <c r="N152" s="311"/>
      <c r="O152" s="311"/>
      <c r="P152" s="311"/>
      <c r="Q152" s="311"/>
      <c r="R152" s="311"/>
      <c r="S152" s="311"/>
      <c r="T152" s="311"/>
      <c r="U152" s="311"/>
      <c r="V152" s="311"/>
      <c r="W152" s="311"/>
      <c r="X152" s="311"/>
      <c r="Y152" s="311"/>
    </row>
    <row r="153" spans="1:28" s="344" customFormat="1" ht="15.5" x14ac:dyDescent="0.35">
      <c r="A153" s="313" t="s">
        <v>405</v>
      </c>
      <c r="B153" s="313"/>
      <c r="C153" s="313"/>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row>
    <row r="154" spans="1:28" s="344" customFormat="1" ht="15.5" x14ac:dyDescent="0.35">
      <c r="A154" s="313" t="s">
        <v>531</v>
      </c>
      <c r="B154" s="313"/>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row>
    <row r="155" spans="1:28" s="94" customFormat="1" ht="13.5" thickBot="1" x14ac:dyDescent="0.35">
      <c r="E155" s="219"/>
      <c r="I155" s="219"/>
      <c r="M155" s="219"/>
    </row>
    <row r="156" spans="1:28" s="94" customFormat="1" ht="14.5" x14ac:dyDescent="0.3">
      <c r="E156" s="219"/>
      <c r="I156" s="219"/>
      <c r="M156" s="219"/>
      <c r="P156" s="442" t="s">
        <v>337</v>
      </c>
      <c r="Q156" s="443"/>
      <c r="R156" s="443"/>
      <c r="S156" s="443"/>
      <c r="T156" s="443"/>
      <c r="U156" s="443"/>
      <c r="V156" s="444"/>
      <c r="W156" s="255" t="s">
        <v>363</v>
      </c>
    </row>
    <row r="157" spans="1:28" s="90" customFormat="1" ht="62.4" customHeight="1" x14ac:dyDescent="0.35">
      <c r="A157" s="141" t="s">
        <v>0</v>
      </c>
      <c r="B157" s="214" t="s">
        <v>333</v>
      </c>
      <c r="C157" s="142" t="s">
        <v>403</v>
      </c>
      <c r="D157" s="142" t="s">
        <v>348</v>
      </c>
      <c r="E157" s="216"/>
      <c r="F157" s="142" t="s">
        <v>349</v>
      </c>
      <c r="G157" s="142" t="s">
        <v>375</v>
      </c>
      <c r="H157" s="142" t="s">
        <v>348</v>
      </c>
      <c r="I157" s="216"/>
      <c r="J157" s="142" t="s">
        <v>349</v>
      </c>
      <c r="K157" s="142" t="s">
        <v>404</v>
      </c>
      <c r="L157" s="142" t="s">
        <v>348</v>
      </c>
      <c r="M157" s="216"/>
      <c r="N157" s="142" t="s">
        <v>349</v>
      </c>
      <c r="O157" s="142" t="s">
        <v>247</v>
      </c>
      <c r="P157" s="142" t="s">
        <v>340</v>
      </c>
      <c r="Q157" s="142" t="s">
        <v>350</v>
      </c>
      <c r="R157" s="142" t="s">
        <v>354</v>
      </c>
      <c r="S157" s="142" t="s">
        <v>350</v>
      </c>
      <c r="T157" s="142" t="s">
        <v>355</v>
      </c>
      <c r="U157" s="142" t="s">
        <v>350</v>
      </c>
      <c r="V157" s="142" t="s">
        <v>344</v>
      </c>
      <c r="W157" s="142" t="s">
        <v>369</v>
      </c>
      <c r="Y157" s="140" t="s">
        <v>345</v>
      </c>
      <c r="Z157" s="140" t="s">
        <v>345</v>
      </c>
      <c r="AA157" s="140" t="s">
        <v>345</v>
      </c>
      <c r="AB157" s="140" t="s">
        <v>345</v>
      </c>
    </row>
    <row r="158" spans="1:28" x14ac:dyDescent="0.25">
      <c r="A158" s="117">
        <v>1</v>
      </c>
      <c r="B158" s="117" t="s">
        <v>254</v>
      </c>
      <c r="C158" s="257">
        <v>4430603</v>
      </c>
      <c r="D158" s="260">
        <f t="shared" ref="D158:D194" si="34">IFERROR((C158/$Y158),0)</f>
        <v>528.96406399235912</v>
      </c>
      <c r="E158" s="169"/>
      <c r="F158" s="119">
        <f t="shared" ref="F158:F194" si="35">IF(D$195,D158/D$195*100,0)</f>
        <v>168.338539628219</v>
      </c>
      <c r="G158" s="257">
        <v>420558</v>
      </c>
      <c r="H158" s="260">
        <f t="shared" ref="H158:H194" si="36">IFERROR((G158/$Y158),0)</f>
        <v>50.209885386819487</v>
      </c>
      <c r="I158" s="169"/>
      <c r="J158" s="119">
        <f t="shared" ref="J158:J194" si="37">IF(H$195,H158/H$195*100,0)</f>
        <v>48.983499144614797</v>
      </c>
      <c r="K158" s="257">
        <v>0</v>
      </c>
      <c r="L158" s="260">
        <f t="shared" ref="L158:L194" si="38">IFERROR((K158/$Y158),0)</f>
        <v>0</v>
      </c>
      <c r="M158" s="169"/>
      <c r="N158" s="119">
        <f t="shared" ref="N158:N194" si="39">IF(L$195,L158/L$195*100,0)</f>
        <v>0</v>
      </c>
      <c r="O158" s="257">
        <f t="shared" ref="O158:O194" si="40">(C158+G158+K158)</f>
        <v>4851161</v>
      </c>
      <c r="P158" s="257">
        <v>2637664</v>
      </c>
      <c r="Q158" s="119">
        <f t="shared" ref="Q158:Q194" si="41">IF($O158,P158/$O158*100,0)</f>
        <v>54.371809140121307</v>
      </c>
      <c r="R158" s="257">
        <v>0</v>
      </c>
      <c r="S158" s="119">
        <f t="shared" ref="S158:S194" si="42">IF($O158,R158/$O158*100,0)</f>
        <v>0</v>
      </c>
      <c r="T158" s="257">
        <v>0</v>
      </c>
      <c r="U158" s="119">
        <f t="shared" ref="U158:U194" si="43">IF($O158,T158/$O158*100,0)</f>
        <v>0</v>
      </c>
      <c r="V158" s="257">
        <v>1230235</v>
      </c>
      <c r="W158" s="257">
        <v>0</v>
      </c>
      <c r="X158" s="117"/>
      <c r="Y158" s="258">
        <v>8376</v>
      </c>
      <c r="Z158" s="118">
        <v>8376</v>
      </c>
      <c r="AA158" s="118">
        <v>8376</v>
      </c>
      <c r="AB158" s="118">
        <v>0</v>
      </c>
    </row>
    <row r="159" spans="1:28" x14ac:dyDescent="0.25">
      <c r="A159" s="114">
        <v>2</v>
      </c>
      <c r="B159" s="114" t="s">
        <v>255</v>
      </c>
      <c r="C159" s="115">
        <v>3276515</v>
      </c>
      <c r="D159" s="116">
        <f t="shared" si="34"/>
        <v>433.11500330469266</v>
      </c>
      <c r="F159" s="116">
        <f t="shared" si="35"/>
        <v>137.83535047181653</v>
      </c>
      <c r="G159" s="115">
        <v>310305</v>
      </c>
      <c r="H159" s="116">
        <f t="shared" si="36"/>
        <v>41.018506278916064</v>
      </c>
      <c r="J159" s="116">
        <f t="shared" si="37"/>
        <v>40.016621263869709</v>
      </c>
      <c r="K159" s="115">
        <v>938944</v>
      </c>
      <c r="L159" s="116">
        <f t="shared" si="38"/>
        <v>124.11685393258426</v>
      </c>
      <c r="N159" s="116">
        <f t="shared" si="39"/>
        <v>113.7856601693003</v>
      </c>
      <c r="O159" s="115">
        <f t="shared" si="40"/>
        <v>4525764</v>
      </c>
      <c r="P159" s="115">
        <v>2240660</v>
      </c>
      <c r="Q159" s="116">
        <f t="shared" si="41"/>
        <v>49.508988979540256</v>
      </c>
      <c r="R159" s="115">
        <v>1039421</v>
      </c>
      <c r="S159" s="116">
        <f t="shared" si="42"/>
        <v>22.966752132899551</v>
      </c>
      <c r="T159" s="115">
        <v>0</v>
      </c>
      <c r="U159" s="116">
        <f t="shared" si="43"/>
        <v>0</v>
      </c>
      <c r="V159" s="115">
        <v>1504</v>
      </c>
      <c r="W159" s="115">
        <v>0</v>
      </c>
      <c r="X159" s="114"/>
      <c r="Y159" s="115">
        <v>7565</v>
      </c>
      <c r="Z159" s="115">
        <v>7565</v>
      </c>
      <c r="AA159" s="115">
        <v>7565</v>
      </c>
      <c r="AB159" s="115">
        <v>7565</v>
      </c>
    </row>
    <row r="160" spans="1:28" x14ac:dyDescent="0.25">
      <c r="A160" s="117">
        <v>3</v>
      </c>
      <c r="B160" s="117" t="s">
        <v>90</v>
      </c>
      <c r="C160" s="118">
        <v>2937968</v>
      </c>
      <c r="D160" s="119">
        <f t="shared" si="34"/>
        <v>441.33513594712332</v>
      </c>
      <c r="E160" s="169"/>
      <c r="F160" s="119">
        <f t="shared" si="35"/>
        <v>140.45134127114051</v>
      </c>
      <c r="G160" s="118">
        <v>748847</v>
      </c>
      <c r="H160" s="119">
        <f t="shared" si="36"/>
        <v>112.49016073306294</v>
      </c>
      <c r="I160" s="169"/>
      <c r="J160" s="119">
        <f t="shared" si="37"/>
        <v>109.74256661999935</v>
      </c>
      <c r="K160" s="118">
        <v>1516699</v>
      </c>
      <c r="L160" s="119">
        <f t="shared" si="38"/>
        <v>227.83521105603126</v>
      </c>
      <c r="M160" s="169"/>
      <c r="N160" s="119">
        <f t="shared" si="39"/>
        <v>208.87074622358344</v>
      </c>
      <c r="O160" s="118">
        <f t="shared" si="40"/>
        <v>5203514</v>
      </c>
      <c r="P160" s="118">
        <v>1887822</v>
      </c>
      <c r="Q160" s="119">
        <f t="shared" si="41"/>
        <v>36.279752490336335</v>
      </c>
      <c r="R160" s="118">
        <v>176180</v>
      </c>
      <c r="S160" s="119">
        <f t="shared" si="42"/>
        <v>3.3857889111089161</v>
      </c>
      <c r="T160" s="118">
        <v>0</v>
      </c>
      <c r="U160" s="119">
        <f t="shared" si="43"/>
        <v>0</v>
      </c>
      <c r="V160" s="118">
        <v>1064770</v>
      </c>
      <c r="W160" s="118">
        <v>0</v>
      </c>
      <c r="X160" s="117"/>
      <c r="Y160" s="118">
        <v>6657</v>
      </c>
      <c r="Z160" s="118">
        <v>6657</v>
      </c>
      <c r="AA160" s="118">
        <v>6657</v>
      </c>
      <c r="AB160" s="118">
        <v>6657</v>
      </c>
    </row>
    <row r="161" spans="1:28" x14ac:dyDescent="0.25">
      <c r="A161" s="114">
        <v>4</v>
      </c>
      <c r="B161" s="114" t="s">
        <v>256</v>
      </c>
      <c r="C161" s="115">
        <v>1172252</v>
      </c>
      <c r="D161" s="116">
        <f t="shared" si="34"/>
        <v>256.28596414516835</v>
      </c>
      <c r="F161" s="116">
        <f t="shared" si="35"/>
        <v>81.560937440224549</v>
      </c>
      <c r="G161" s="115">
        <v>424009</v>
      </c>
      <c r="H161" s="116">
        <f t="shared" si="36"/>
        <v>92.699825098382163</v>
      </c>
      <c r="J161" s="116">
        <f t="shared" si="37"/>
        <v>90.435613792588569</v>
      </c>
      <c r="K161" s="115">
        <v>99265</v>
      </c>
      <c r="L161" s="116">
        <f t="shared" si="38"/>
        <v>21.702011368605159</v>
      </c>
      <c r="N161" s="116">
        <f t="shared" si="39"/>
        <v>19.895587201393887</v>
      </c>
      <c r="O161" s="115">
        <f t="shared" si="40"/>
        <v>1695526</v>
      </c>
      <c r="P161" s="115">
        <v>686159</v>
      </c>
      <c r="Q161" s="116">
        <f t="shared" si="41"/>
        <v>40.468798473158181</v>
      </c>
      <c r="R161" s="115">
        <v>0</v>
      </c>
      <c r="S161" s="116">
        <f t="shared" si="42"/>
        <v>0</v>
      </c>
      <c r="T161" s="115">
        <v>0</v>
      </c>
      <c r="U161" s="116">
        <f t="shared" si="43"/>
        <v>0</v>
      </c>
      <c r="V161" s="115">
        <v>25569</v>
      </c>
      <c r="W161" s="115">
        <v>0</v>
      </c>
      <c r="X161" s="114"/>
      <c r="Y161" s="115">
        <v>4574</v>
      </c>
      <c r="Z161" s="115">
        <v>4574</v>
      </c>
      <c r="AA161" s="115">
        <v>4574</v>
      </c>
      <c r="AB161" s="115">
        <v>4574</v>
      </c>
    </row>
    <row r="162" spans="1:28" x14ac:dyDescent="0.25">
      <c r="A162" s="117">
        <v>5</v>
      </c>
      <c r="B162" s="117" t="s">
        <v>257</v>
      </c>
      <c r="C162" s="118">
        <v>0</v>
      </c>
      <c r="D162" s="119">
        <f t="shared" si="34"/>
        <v>0</v>
      </c>
      <c r="E162" s="169"/>
      <c r="F162" s="119">
        <f t="shared" si="35"/>
        <v>0</v>
      </c>
      <c r="G162" s="118">
        <v>0</v>
      </c>
      <c r="H162" s="119">
        <f t="shared" si="36"/>
        <v>0</v>
      </c>
      <c r="I162" s="169"/>
      <c r="J162" s="119">
        <f t="shared" si="37"/>
        <v>0</v>
      </c>
      <c r="K162" s="118">
        <v>0</v>
      </c>
      <c r="L162" s="119">
        <f t="shared" si="38"/>
        <v>0</v>
      </c>
      <c r="M162" s="169"/>
      <c r="N162" s="119">
        <f t="shared" si="39"/>
        <v>0</v>
      </c>
      <c r="O162" s="118">
        <f t="shared" si="40"/>
        <v>0</v>
      </c>
      <c r="P162" s="118">
        <v>0</v>
      </c>
      <c r="Q162" s="123">
        <f t="shared" si="41"/>
        <v>0</v>
      </c>
      <c r="R162" s="118">
        <v>0</v>
      </c>
      <c r="S162" s="123">
        <f t="shared" si="42"/>
        <v>0</v>
      </c>
      <c r="T162" s="118">
        <v>0</v>
      </c>
      <c r="U162" s="123">
        <f t="shared" si="43"/>
        <v>0</v>
      </c>
      <c r="V162" s="118">
        <v>0</v>
      </c>
      <c r="W162" s="118"/>
      <c r="X162" s="117"/>
      <c r="Y162" s="118">
        <v>0</v>
      </c>
      <c r="Z162" s="118">
        <v>0</v>
      </c>
      <c r="AA162" s="118">
        <v>0</v>
      </c>
      <c r="AB162" s="118">
        <v>0</v>
      </c>
    </row>
    <row r="163" spans="1:28" x14ac:dyDescent="0.25">
      <c r="A163" s="114">
        <v>6</v>
      </c>
      <c r="B163" s="114" t="s">
        <v>258</v>
      </c>
      <c r="C163" s="115">
        <v>0</v>
      </c>
      <c r="D163" s="116">
        <f t="shared" si="34"/>
        <v>0</v>
      </c>
      <c r="F163" s="116">
        <f t="shared" si="35"/>
        <v>0</v>
      </c>
      <c r="G163" s="115">
        <v>0</v>
      </c>
      <c r="H163" s="116">
        <f t="shared" si="36"/>
        <v>0</v>
      </c>
      <c r="J163" s="116">
        <f t="shared" si="37"/>
        <v>0</v>
      </c>
      <c r="K163" s="115">
        <v>0</v>
      </c>
      <c r="L163" s="116">
        <f t="shared" si="38"/>
        <v>0</v>
      </c>
      <c r="N163" s="116">
        <f t="shared" si="39"/>
        <v>0</v>
      </c>
      <c r="O163" s="115">
        <f t="shared" si="40"/>
        <v>0</v>
      </c>
      <c r="P163" s="115">
        <v>0</v>
      </c>
      <c r="Q163" s="243">
        <f t="shared" si="41"/>
        <v>0</v>
      </c>
      <c r="R163" s="115">
        <v>0</v>
      </c>
      <c r="S163" s="243">
        <f t="shared" si="42"/>
        <v>0</v>
      </c>
      <c r="T163" s="115">
        <v>0</v>
      </c>
      <c r="U163" s="243">
        <f t="shared" si="43"/>
        <v>0</v>
      </c>
      <c r="V163" s="115">
        <v>0</v>
      </c>
      <c r="W163" s="115"/>
      <c r="X163" s="114"/>
      <c r="Y163" s="115">
        <v>0</v>
      </c>
      <c r="Z163" s="115">
        <v>0</v>
      </c>
      <c r="AA163" s="115">
        <v>0</v>
      </c>
      <c r="AB163" s="115">
        <v>0</v>
      </c>
    </row>
    <row r="164" spans="1:28" x14ac:dyDescent="0.25">
      <c r="A164" s="117">
        <v>7</v>
      </c>
      <c r="B164" s="117" t="s">
        <v>259</v>
      </c>
      <c r="C164" s="118">
        <v>1910287</v>
      </c>
      <c r="D164" s="119">
        <f t="shared" si="34"/>
        <v>374.86008634222918</v>
      </c>
      <c r="E164" s="169"/>
      <c r="F164" s="119">
        <f t="shared" si="35"/>
        <v>119.29619381605188</v>
      </c>
      <c r="G164" s="118">
        <v>413347</v>
      </c>
      <c r="H164" s="119">
        <f t="shared" si="36"/>
        <v>81.112048665620094</v>
      </c>
      <c r="I164" s="169"/>
      <c r="J164" s="119">
        <f t="shared" si="37"/>
        <v>79.130871058975586</v>
      </c>
      <c r="K164" s="118">
        <v>262804</v>
      </c>
      <c r="L164" s="119">
        <f t="shared" si="38"/>
        <v>51.570643642072213</v>
      </c>
      <c r="M164" s="169"/>
      <c r="N164" s="119">
        <f t="shared" si="39"/>
        <v>47.278025072696401</v>
      </c>
      <c r="O164" s="118">
        <f t="shared" si="40"/>
        <v>2586438</v>
      </c>
      <c r="P164" s="118">
        <v>1438277</v>
      </c>
      <c r="Q164" s="123">
        <f t="shared" si="41"/>
        <v>55.608408165979618</v>
      </c>
      <c r="R164" s="118">
        <v>0</v>
      </c>
      <c r="S164" s="123">
        <f t="shared" si="42"/>
        <v>0</v>
      </c>
      <c r="T164" s="118">
        <v>0</v>
      </c>
      <c r="U164" s="123">
        <f t="shared" si="43"/>
        <v>0</v>
      </c>
      <c r="V164" s="118">
        <v>391094</v>
      </c>
      <c r="W164" s="118">
        <v>0</v>
      </c>
      <c r="X164" s="117"/>
      <c r="Y164" s="118">
        <v>5096</v>
      </c>
      <c r="Z164" s="118">
        <v>5096</v>
      </c>
      <c r="AA164" s="118">
        <v>5096</v>
      </c>
      <c r="AB164" s="118">
        <v>5096</v>
      </c>
    </row>
    <row r="165" spans="1:28" x14ac:dyDescent="0.25">
      <c r="A165" s="114">
        <v>8</v>
      </c>
      <c r="B165" s="114" t="s">
        <v>260</v>
      </c>
      <c r="C165" s="115">
        <v>1264411</v>
      </c>
      <c r="D165" s="116">
        <f t="shared" si="34"/>
        <v>191.69360218314131</v>
      </c>
      <c r="F165" s="116">
        <f t="shared" si="35"/>
        <v>61.004940116402516</v>
      </c>
      <c r="G165" s="115">
        <v>723439</v>
      </c>
      <c r="H165" s="116">
        <f t="shared" si="36"/>
        <v>109.67844147968465</v>
      </c>
      <c r="J165" s="116">
        <f t="shared" si="37"/>
        <v>106.9995241577095</v>
      </c>
      <c r="K165" s="115">
        <v>1508686</v>
      </c>
      <c r="L165" s="116">
        <f t="shared" si="38"/>
        <v>228.7274105518496</v>
      </c>
      <c r="N165" s="116">
        <f t="shared" si="39"/>
        <v>209.68868114070233</v>
      </c>
      <c r="O165" s="115">
        <f t="shared" si="40"/>
        <v>3496536</v>
      </c>
      <c r="P165" s="115">
        <v>1414077</v>
      </c>
      <c r="Q165" s="243">
        <f t="shared" si="41"/>
        <v>40.442226249064788</v>
      </c>
      <c r="R165" s="115">
        <v>1862012</v>
      </c>
      <c r="S165" s="243">
        <f t="shared" si="42"/>
        <v>53.25304815966431</v>
      </c>
      <c r="T165" s="115">
        <v>0</v>
      </c>
      <c r="U165" s="243">
        <f t="shared" si="43"/>
        <v>0</v>
      </c>
      <c r="V165" s="115">
        <v>860365</v>
      </c>
      <c r="W165" s="115">
        <v>0</v>
      </c>
      <c r="X165" s="114"/>
      <c r="Y165" s="115">
        <v>6596</v>
      </c>
      <c r="Z165" s="115">
        <v>6596</v>
      </c>
      <c r="AA165" s="115">
        <v>6596</v>
      </c>
      <c r="AB165" s="115">
        <v>6596</v>
      </c>
    </row>
    <row r="166" spans="1:28" x14ac:dyDescent="0.25">
      <c r="A166" s="117">
        <v>9</v>
      </c>
      <c r="B166" s="117" t="s">
        <v>261</v>
      </c>
      <c r="C166" s="118">
        <v>0</v>
      </c>
      <c r="D166" s="119">
        <f t="shared" si="34"/>
        <v>0</v>
      </c>
      <c r="E166" s="169"/>
      <c r="F166" s="119">
        <f t="shared" si="35"/>
        <v>0</v>
      </c>
      <c r="G166" s="118">
        <v>0</v>
      </c>
      <c r="H166" s="119">
        <f t="shared" si="36"/>
        <v>0</v>
      </c>
      <c r="I166" s="169"/>
      <c r="J166" s="119">
        <f t="shared" si="37"/>
        <v>0</v>
      </c>
      <c r="K166" s="118">
        <v>0</v>
      </c>
      <c r="L166" s="119">
        <f t="shared" si="38"/>
        <v>0</v>
      </c>
      <c r="M166" s="169"/>
      <c r="N166" s="119">
        <f t="shared" si="39"/>
        <v>0</v>
      </c>
      <c r="O166" s="118">
        <f t="shared" si="40"/>
        <v>0</v>
      </c>
      <c r="P166" s="118">
        <v>0</v>
      </c>
      <c r="Q166" s="123">
        <f t="shared" si="41"/>
        <v>0</v>
      </c>
      <c r="R166" s="118">
        <v>0</v>
      </c>
      <c r="S166" s="123">
        <f t="shared" si="42"/>
        <v>0</v>
      </c>
      <c r="T166" s="118">
        <v>0</v>
      </c>
      <c r="U166" s="123">
        <f t="shared" si="43"/>
        <v>0</v>
      </c>
      <c r="V166" s="118">
        <v>0</v>
      </c>
      <c r="W166" s="118">
        <v>0</v>
      </c>
      <c r="X166" s="117"/>
      <c r="Y166" s="118">
        <v>0</v>
      </c>
      <c r="Z166" s="118">
        <v>0</v>
      </c>
      <c r="AA166" s="118">
        <v>0</v>
      </c>
      <c r="AB166" s="118">
        <v>0</v>
      </c>
    </row>
    <row r="167" spans="1:28" x14ac:dyDescent="0.25">
      <c r="A167" s="114">
        <v>10</v>
      </c>
      <c r="B167" s="114" t="s">
        <v>262</v>
      </c>
      <c r="C167" s="115">
        <v>4539240</v>
      </c>
      <c r="D167" s="116">
        <f t="shared" si="34"/>
        <v>194.41665238992633</v>
      </c>
      <c r="F167" s="116">
        <f t="shared" si="35"/>
        <v>61.87152884397085</v>
      </c>
      <c r="G167" s="115">
        <v>3457433</v>
      </c>
      <c r="H167" s="116">
        <f t="shared" si="36"/>
        <v>148.0826194963166</v>
      </c>
      <c r="J167" s="116">
        <f t="shared" si="37"/>
        <v>144.46567263693203</v>
      </c>
      <c r="K167" s="115">
        <v>855767</v>
      </c>
      <c r="L167" s="116">
        <f t="shared" si="38"/>
        <v>36.652689737879051</v>
      </c>
      <c r="N167" s="116">
        <f t="shared" si="39"/>
        <v>33.601806415995661</v>
      </c>
      <c r="O167" s="115">
        <f t="shared" si="40"/>
        <v>8852440</v>
      </c>
      <c r="P167" s="115">
        <v>4940232</v>
      </c>
      <c r="Q167" s="243">
        <f t="shared" si="41"/>
        <v>55.806444324954477</v>
      </c>
      <c r="R167" s="115">
        <v>0</v>
      </c>
      <c r="S167" s="243">
        <f t="shared" si="42"/>
        <v>0</v>
      </c>
      <c r="T167" s="115">
        <v>0</v>
      </c>
      <c r="U167" s="243">
        <f t="shared" si="43"/>
        <v>0</v>
      </c>
      <c r="V167" s="115">
        <v>4999127</v>
      </c>
      <c r="W167" s="115">
        <v>7419.51</v>
      </c>
      <c r="X167" s="114"/>
      <c r="Y167" s="115">
        <v>23348</v>
      </c>
      <c r="Z167" s="115">
        <v>23348</v>
      </c>
      <c r="AA167" s="115">
        <v>23348</v>
      </c>
      <c r="AB167" s="115">
        <v>23348</v>
      </c>
    </row>
    <row r="168" spans="1:28" x14ac:dyDescent="0.25">
      <c r="A168" s="117">
        <v>11</v>
      </c>
      <c r="B168" s="117" t="s">
        <v>263</v>
      </c>
      <c r="C168" s="118">
        <v>0</v>
      </c>
      <c r="D168" s="119">
        <f t="shared" si="34"/>
        <v>0</v>
      </c>
      <c r="E168" s="169"/>
      <c r="F168" s="119">
        <f t="shared" si="35"/>
        <v>0</v>
      </c>
      <c r="G168" s="118">
        <v>0</v>
      </c>
      <c r="H168" s="119">
        <f t="shared" si="36"/>
        <v>0</v>
      </c>
      <c r="I168" s="169"/>
      <c r="J168" s="119">
        <f t="shared" si="37"/>
        <v>0</v>
      </c>
      <c r="K168" s="118">
        <v>0</v>
      </c>
      <c r="L168" s="119">
        <f t="shared" si="38"/>
        <v>0</v>
      </c>
      <c r="M168" s="169"/>
      <c r="N168" s="119">
        <f t="shared" si="39"/>
        <v>0</v>
      </c>
      <c r="O168" s="118">
        <f t="shared" si="40"/>
        <v>0</v>
      </c>
      <c r="P168" s="118">
        <v>0</v>
      </c>
      <c r="Q168" s="123">
        <f t="shared" si="41"/>
        <v>0</v>
      </c>
      <c r="R168" s="118">
        <v>0</v>
      </c>
      <c r="S168" s="123">
        <f t="shared" si="42"/>
        <v>0</v>
      </c>
      <c r="T168" s="118">
        <v>0</v>
      </c>
      <c r="U168" s="123">
        <f t="shared" si="43"/>
        <v>0</v>
      </c>
      <c r="V168" s="118">
        <v>0</v>
      </c>
      <c r="W168" s="118">
        <v>0</v>
      </c>
      <c r="X168" s="117"/>
      <c r="Y168" s="118">
        <v>0</v>
      </c>
      <c r="Z168" s="118">
        <v>0</v>
      </c>
      <c r="AA168" s="118">
        <v>0</v>
      </c>
      <c r="AB168" s="118">
        <v>0</v>
      </c>
    </row>
    <row r="169" spans="1:28" x14ac:dyDescent="0.25">
      <c r="A169" s="114">
        <v>12</v>
      </c>
      <c r="B169" s="114" t="s">
        <v>264</v>
      </c>
      <c r="C169" s="115">
        <v>1280753</v>
      </c>
      <c r="D169" s="116">
        <f t="shared" si="34"/>
        <v>327.72594677584442</v>
      </c>
      <c r="F169" s="116">
        <f t="shared" si="35"/>
        <v>104.29613471685289</v>
      </c>
      <c r="G169" s="115">
        <v>190434</v>
      </c>
      <c r="H169" s="116">
        <f t="shared" si="36"/>
        <v>48.729273285568063</v>
      </c>
      <c r="J169" s="116">
        <f t="shared" si="37"/>
        <v>47.539051282676553</v>
      </c>
      <c r="K169" s="115">
        <v>3009460</v>
      </c>
      <c r="L169" s="116">
        <f t="shared" si="38"/>
        <v>770.07676560900711</v>
      </c>
      <c r="N169" s="116">
        <f t="shared" si="39"/>
        <v>705.97739452415044</v>
      </c>
      <c r="O169" s="115">
        <f t="shared" si="40"/>
        <v>4480647</v>
      </c>
      <c r="P169" s="115">
        <v>1035227</v>
      </c>
      <c r="Q169" s="243">
        <f t="shared" si="41"/>
        <v>23.104408805246209</v>
      </c>
      <c r="R169" s="115">
        <v>2252093</v>
      </c>
      <c r="S169" s="243">
        <f t="shared" si="42"/>
        <v>50.262674118269082</v>
      </c>
      <c r="T169" s="115">
        <v>0</v>
      </c>
      <c r="U169" s="243">
        <f t="shared" si="43"/>
        <v>0</v>
      </c>
      <c r="V169" s="115">
        <v>261794</v>
      </c>
      <c r="W169" s="115">
        <v>0</v>
      </c>
      <c r="X169" s="114"/>
      <c r="Y169" s="115">
        <v>3908</v>
      </c>
      <c r="Z169" s="115">
        <v>3908</v>
      </c>
      <c r="AA169" s="115">
        <v>3908</v>
      </c>
      <c r="AB169" s="115">
        <v>3908</v>
      </c>
    </row>
    <row r="170" spans="1:28" x14ac:dyDescent="0.25">
      <c r="A170" s="117">
        <v>13</v>
      </c>
      <c r="B170" s="117" t="s">
        <v>104</v>
      </c>
      <c r="C170" s="118">
        <v>3051345</v>
      </c>
      <c r="D170" s="119">
        <f t="shared" si="34"/>
        <v>152.09575316518792</v>
      </c>
      <c r="E170" s="169"/>
      <c r="F170" s="119">
        <f t="shared" si="35"/>
        <v>48.403244595178478</v>
      </c>
      <c r="G170" s="118">
        <v>621234</v>
      </c>
      <c r="H170" s="119">
        <f t="shared" si="36"/>
        <v>30.965706310437643</v>
      </c>
      <c r="I170" s="169"/>
      <c r="J170" s="119">
        <f t="shared" si="37"/>
        <v>30.209362895058312</v>
      </c>
      <c r="K170" s="118">
        <v>935533</v>
      </c>
      <c r="L170" s="119">
        <f t="shared" si="38"/>
        <v>46.632090519389891</v>
      </c>
      <c r="M170" s="169"/>
      <c r="N170" s="119">
        <f t="shared" si="39"/>
        <v>42.750545447320214</v>
      </c>
      <c r="O170" s="118">
        <f t="shared" si="40"/>
        <v>4608112</v>
      </c>
      <c r="P170" s="118">
        <v>2759821</v>
      </c>
      <c r="Q170" s="123">
        <f t="shared" si="41"/>
        <v>59.890493113014607</v>
      </c>
      <c r="R170" s="118">
        <v>55705</v>
      </c>
      <c r="S170" s="123">
        <f t="shared" si="42"/>
        <v>1.2088464863701229</v>
      </c>
      <c r="T170" s="118">
        <v>0</v>
      </c>
      <c r="U170" s="123">
        <f t="shared" si="43"/>
        <v>0</v>
      </c>
      <c r="V170" s="118">
        <v>239074</v>
      </c>
      <c r="W170" s="118">
        <v>259.74</v>
      </c>
      <c r="X170" s="117"/>
      <c r="Y170" s="118">
        <v>20062</v>
      </c>
      <c r="Z170" s="118">
        <v>20062</v>
      </c>
      <c r="AA170" s="118">
        <v>20062</v>
      </c>
      <c r="AB170" s="118">
        <v>20062</v>
      </c>
    </row>
    <row r="171" spans="1:28" x14ac:dyDescent="0.25">
      <c r="A171" s="114">
        <v>14</v>
      </c>
      <c r="B171" s="114" t="s">
        <v>265</v>
      </c>
      <c r="C171" s="115">
        <v>54155</v>
      </c>
      <c r="D171" s="116">
        <f t="shared" si="34"/>
        <v>9.5360098608910011</v>
      </c>
      <c r="F171" s="116">
        <f t="shared" si="35"/>
        <v>3.0347580925381634</v>
      </c>
      <c r="G171" s="115">
        <v>496278</v>
      </c>
      <c r="H171" s="116">
        <f t="shared" si="36"/>
        <v>87.388272583201271</v>
      </c>
      <c r="J171" s="116">
        <f t="shared" si="37"/>
        <v>85.253796983418184</v>
      </c>
      <c r="K171" s="115">
        <v>1278915</v>
      </c>
      <c r="L171" s="116">
        <f t="shared" si="38"/>
        <v>225.20073956682515</v>
      </c>
      <c r="N171" s="116">
        <f t="shared" si="39"/>
        <v>206.45556191864335</v>
      </c>
      <c r="O171" s="115">
        <f t="shared" si="40"/>
        <v>1829348</v>
      </c>
      <c r="P171" s="115">
        <v>354714</v>
      </c>
      <c r="Q171" s="243">
        <f t="shared" si="41"/>
        <v>19.390187104913881</v>
      </c>
      <c r="R171" s="115">
        <v>15374</v>
      </c>
      <c r="S171" s="243">
        <f t="shared" si="42"/>
        <v>0.84040871392430527</v>
      </c>
      <c r="T171" s="115">
        <v>0</v>
      </c>
      <c r="U171" s="243">
        <f t="shared" si="43"/>
        <v>0</v>
      </c>
      <c r="V171" s="115">
        <v>0</v>
      </c>
      <c r="W171" s="115">
        <v>0</v>
      </c>
      <c r="X171" s="114"/>
      <c r="Y171" s="115">
        <v>5679</v>
      </c>
      <c r="Z171" s="115">
        <v>5679</v>
      </c>
      <c r="AA171" s="115">
        <v>5679</v>
      </c>
      <c r="AB171" s="115">
        <v>5679</v>
      </c>
    </row>
    <row r="172" spans="1:28" x14ac:dyDescent="0.25">
      <c r="A172" s="117">
        <v>15</v>
      </c>
      <c r="B172" s="117" t="s">
        <v>266</v>
      </c>
      <c r="C172" s="118">
        <v>3107223</v>
      </c>
      <c r="D172" s="119">
        <f t="shared" si="34"/>
        <v>415.79325572059412</v>
      </c>
      <c r="E172" s="169"/>
      <c r="F172" s="119">
        <f t="shared" si="35"/>
        <v>132.32284425332622</v>
      </c>
      <c r="G172" s="118">
        <v>833229</v>
      </c>
      <c r="H172" s="119">
        <f t="shared" si="36"/>
        <v>111.49859494179044</v>
      </c>
      <c r="I172" s="169"/>
      <c r="J172" s="119">
        <f t="shared" si="37"/>
        <v>108.77522001654792</v>
      </c>
      <c r="K172" s="118">
        <v>1077275</v>
      </c>
      <c r="L172" s="119">
        <f t="shared" si="38"/>
        <v>144.1556269235916</v>
      </c>
      <c r="M172" s="169"/>
      <c r="N172" s="119">
        <f t="shared" si="39"/>
        <v>132.15645302715822</v>
      </c>
      <c r="O172" s="118">
        <f t="shared" si="40"/>
        <v>5017727</v>
      </c>
      <c r="P172" s="118">
        <v>2231135</v>
      </c>
      <c r="Q172" s="123">
        <f t="shared" si="41"/>
        <v>44.465053598970208</v>
      </c>
      <c r="R172" s="118">
        <v>0</v>
      </c>
      <c r="S172" s="123">
        <f t="shared" si="42"/>
        <v>0</v>
      </c>
      <c r="T172" s="118">
        <v>0</v>
      </c>
      <c r="U172" s="123">
        <f t="shared" si="43"/>
        <v>0</v>
      </c>
      <c r="V172" s="118">
        <v>486853</v>
      </c>
      <c r="W172" s="118">
        <v>1063.49</v>
      </c>
      <c r="X172" s="117"/>
      <c r="Y172" s="118">
        <v>7473</v>
      </c>
      <c r="Z172" s="118">
        <v>7473</v>
      </c>
      <c r="AA172" s="118">
        <v>7473</v>
      </c>
      <c r="AB172" s="118">
        <v>7473</v>
      </c>
    </row>
    <row r="173" spans="1:28" x14ac:dyDescent="0.25">
      <c r="A173" s="114">
        <v>16</v>
      </c>
      <c r="B173" s="114" t="s">
        <v>267</v>
      </c>
      <c r="C173" s="115">
        <v>2929291</v>
      </c>
      <c r="D173" s="116">
        <f t="shared" si="34"/>
        <v>195.14296182799279</v>
      </c>
      <c r="F173" s="116">
        <f t="shared" si="35"/>
        <v>62.10267095445657</v>
      </c>
      <c r="G173" s="115">
        <v>1070432</v>
      </c>
      <c r="H173" s="116">
        <f t="shared" si="36"/>
        <v>71.309839451069209</v>
      </c>
      <c r="J173" s="116">
        <f t="shared" si="37"/>
        <v>69.568082716058328</v>
      </c>
      <c r="K173" s="115">
        <v>879424</v>
      </c>
      <c r="L173" s="116">
        <f t="shared" si="38"/>
        <v>58.5853041103191</v>
      </c>
      <c r="N173" s="116">
        <f t="shared" si="39"/>
        <v>53.708801771858475</v>
      </c>
      <c r="O173" s="115">
        <f t="shared" si="40"/>
        <v>4879147</v>
      </c>
      <c r="P173" s="115">
        <v>2685756</v>
      </c>
      <c r="Q173" s="243">
        <f t="shared" si="41"/>
        <v>55.045605307649062</v>
      </c>
      <c r="R173" s="115">
        <v>0</v>
      </c>
      <c r="S173" s="243">
        <f t="shared" si="42"/>
        <v>0</v>
      </c>
      <c r="T173" s="115">
        <v>0</v>
      </c>
      <c r="U173" s="243">
        <f t="shared" si="43"/>
        <v>0</v>
      </c>
      <c r="V173" s="115">
        <v>1159352</v>
      </c>
      <c r="W173" s="115">
        <v>0</v>
      </c>
      <c r="X173" s="114"/>
      <c r="Y173" s="115">
        <v>15011</v>
      </c>
      <c r="Z173" s="115">
        <v>15011</v>
      </c>
      <c r="AA173" s="115">
        <v>15011</v>
      </c>
      <c r="AB173" s="115">
        <v>15011</v>
      </c>
    </row>
    <row r="174" spans="1:28" x14ac:dyDescent="0.25">
      <c r="A174" s="117">
        <v>17</v>
      </c>
      <c r="B174" s="117" t="s">
        <v>268</v>
      </c>
      <c r="C174" s="118">
        <v>4751124</v>
      </c>
      <c r="D174" s="119">
        <f t="shared" si="34"/>
        <v>192.70427905090244</v>
      </c>
      <c r="E174" s="169"/>
      <c r="F174" s="119">
        <f t="shared" si="35"/>
        <v>61.326579863856878</v>
      </c>
      <c r="G174" s="118">
        <v>3434009</v>
      </c>
      <c r="H174" s="119">
        <f t="shared" si="36"/>
        <v>139.28245791928614</v>
      </c>
      <c r="I174" s="169"/>
      <c r="J174" s="119">
        <f t="shared" si="37"/>
        <v>135.88045672257545</v>
      </c>
      <c r="K174" s="118">
        <v>5079282</v>
      </c>
      <c r="L174" s="119">
        <f t="shared" si="38"/>
        <v>206.01427702291625</v>
      </c>
      <c r="M174" s="169"/>
      <c r="N174" s="119">
        <f t="shared" si="39"/>
        <v>188.86613519938388</v>
      </c>
      <c r="O174" s="118">
        <f t="shared" si="40"/>
        <v>13264415</v>
      </c>
      <c r="P174" s="118">
        <v>2652920</v>
      </c>
      <c r="Q174" s="123">
        <f t="shared" si="41"/>
        <v>20.000278941815374</v>
      </c>
      <c r="R174" s="118">
        <v>0</v>
      </c>
      <c r="S174" s="123">
        <f t="shared" si="42"/>
        <v>0</v>
      </c>
      <c r="T174" s="118">
        <v>0</v>
      </c>
      <c r="U174" s="123">
        <f t="shared" si="43"/>
        <v>0</v>
      </c>
      <c r="V174" s="118">
        <v>1580227</v>
      </c>
      <c r="W174" s="118">
        <v>0</v>
      </c>
      <c r="X174" s="117"/>
      <c r="Y174" s="118">
        <v>24655</v>
      </c>
      <c r="Z174" s="118">
        <v>24655</v>
      </c>
      <c r="AA174" s="118">
        <v>24655</v>
      </c>
      <c r="AB174" s="118">
        <v>24655</v>
      </c>
    </row>
    <row r="175" spans="1:28" x14ac:dyDescent="0.25">
      <c r="A175" s="114">
        <v>18</v>
      </c>
      <c r="B175" s="114" t="s">
        <v>269</v>
      </c>
      <c r="C175" s="115">
        <v>13331859</v>
      </c>
      <c r="D175" s="116">
        <f t="shared" si="34"/>
        <v>276.3079585492228</v>
      </c>
      <c r="F175" s="116">
        <f t="shared" si="35"/>
        <v>87.932775392663558</v>
      </c>
      <c r="G175" s="115">
        <v>4136581</v>
      </c>
      <c r="H175" s="116">
        <f t="shared" si="36"/>
        <v>85.732248704663206</v>
      </c>
      <c r="J175" s="116">
        <f t="shared" si="37"/>
        <v>83.638221811061285</v>
      </c>
      <c r="K175" s="115">
        <v>2196974</v>
      </c>
      <c r="L175" s="116">
        <f t="shared" si="38"/>
        <v>45.533139896373058</v>
      </c>
      <c r="N175" s="116">
        <f t="shared" si="39"/>
        <v>41.743068878494569</v>
      </c>
      <c r="O175" s="115">
        <f t="shared" si="40"/>
        <v>19665414</v>
      </c>
      <c r="P175" s="115">
        <v>5149306</v>
      </c>
      <c r="Q175" s="243">
        <f t="shared" si="41"/>
        <v>26.18457968899104</v>
      </c>
      <c r="R175" s="115">
        <v>0</v>
      </c>
      <c r="S175" s="243">
        <f t="shared" si="42"/>
        <v>0</v>
      </c>
      <c r="T175" s="115">
        <v>0</v>
      </c>
      <c r="U175" s="243">
        <f t="shared" si="43"/>
        <v>0</v>
      </c>
      <c r="V175" s="115">
        <v>0</v>
      </c>
      <c r="W175" s="115">
        <v>0</v>
      </c>
      <c r="X175" s="114"/>
      <c r="Y175" s="115">
        <v>48250</v>
      </c>
      <c r="Z175" s="115">
        <v>48250</v>
      </c>
      <c r="AA175" s="115">
        <v>48250</v>
      </c>
      <c r="AB175" s="115">
        <v>48250</v>
      </c>
    </row>
    <row r="176" spans="1:28" x14ac:dyDescent="0.25">
      <c r="A176" s="117">
        <v>19</v>
      </c>
      <c r="B176" s="117" t="s">
        <v>270</v>
      </c>
      <c r="C176" s="118">
        <v>2251048</v>
      </c>
      <c r="D176" s="119">
        <f t="shared" si="34"/>
        <v>465.95901469675016</v>
      </c>
      <c r="E176" s="169"/>
      <c r="F176" s="119">
        <f t="shared" si="35"/>
        <v>148.28769173587528</v>
      </c>
      <c r="G176" s="118">
        <v>356397</v>
      </c>
      <c r="H176" s="119">
        <f t="shared" si="36"/>
        <v>73.772924860277371</v>
      </c>
      <c r="I176" s="169"/>
      <c r="J176" s="119">
        <f t="shared" si="37"/>
        <v>71.971006783810395</v>
      </c>
      <c r="K176" s="118">
        <v>977455</v>
      </c>
      <c r="L176" s="119">
        <f t="shared" si="38"/>
        <v>202.32974539432828</v>
      </c>
      <c r="M176" s="169"/>
      <c r="N176" s="119">
        <f t="shared" si="39"/>
        <v>185.48829528087231</v>
      </c>
      <c r="O176" s="118">
        <f t="shared" si="40"/>
        <v>3584900</v>
      </c>
      <c r="P176" s="118">
        <v>1541265</v>
      </c>
      <c r="Q176" s="123">
        <f t="shared" si="41"/>
        <v>42.993249463025471</v>
      </c>
      <c r="R176" s="118">
        <v>0</v>
      </c>
      <c r="S176" s="123">
        <f t="shared" si="42"/>
        <v>0</v>
      </c>
      <c r="T176" s="118">
        <v>495424</v>
      </c>
      <c r="U176" s="123">
        <f t="shared" si="43"/>
        <v>13.819743925911462</v>
      </c>
      <c r="V176" s="118">
        <v>328656</v>
      </c>
      <c r="W176" s="118">
        <v>0</v>
      </c>
      <c r="X176" s="117"/>
      <c r="Y176" s="118">
        <v>4831</v>
      </c>
      <c r="Z176" s="118">
        <v>4831</v>
      </c>
      <c r="AA176" s="118">
        <v>4831</v>
      </c>
      <c r="AB176" s="118">
        <v>4831</v>
      </c>
    </row>
    <row r="177" spans="1:28" x14ac:dyDescent="0.25">
      <c r="A177" s="114">
        <v>20</v>
      </c>
      <c r="B177" s="114" t="s">
        <v>271</v>
      </c>
      <c r="C177" s="115">
        <v>0</v>
      </c>
      <c r="D177" s="116">
        <f t="shared" si="34"/>
        <v>0</v>
      </c>
      <c r="F177" s="116">
        <f t="shared" si="35"/>
        <v>0</v>
      </c>
      <c r="G177" s="115">
        <v>0</v>
      </c>
      <c r="H177" s="116">
        <f t="shared" si="36"/>
        <v>0</v>
      </c>
      <c r="J177" s="116">
        <f t="shared" si="37"/>
        <v>0</v>
      </c>
      <c r="K177" s="115">
        <v>0</v>
      </c>
      <c r="L177" s="116">
        <f t="shared" si="38"/>
        <v>0</v>
      </c>
      <c r="N177" s="116">
        <f t="shared" si="39"/>
        <v>0</v>
      </c>
      <c r="O177" s="115">
        <f t="shared" si="40"/>
        <v>0</v>
      </c>
      <c r="P177" s="115">
        <v>0</v>
      </c>
      <c r="Q177" s="243">
        <f t="shared" si="41"/>
        <v>0</v>
      </c>
      <c r="R177" s="115">
        <v>0</v>
      </c>
      <c r="S177" s="243">
        <f t="shared" si="42"/>
        <v>0</v>
      </c>
      <c r="T177" s="115">
        <v>0</v>
      </c>
      <c r="U177" s="243">
        <f t="shared" si="43"/>
        <v>0</v>
      </c>
      <c r="V177" s="115">
        <v>0</v>
      </c>
      <c r="W177" s="115">
        <v>0</v>
      </c>
      <c r="X177" s="114"/>
      <c r="Y177" s="115">
        <v>0</v>
      </c>
      <c r="Z177" s="115">
        <v>0</v>
      </c>
      <c r="AA177" s="115">
        <v>0</v>
      </c>
      <c r="AB177" s="115">
        <v>0</v>
      </c>
    </row>
    <row r="178" spans="1:28" x14ac:dyDescent="0.25">
      <c r="A178" s="117">
        <v>21</v>
      </c>
      <c r="B178" s="117" t="s">
        <v>172</v>
      </c>
      <c r="C178" s="118">
        <v>2332563</v>
      </c>
      <c r="D178" s="119">
        <f t="shared" si="34"/>
        <v>477.98422131147544</v>
      </c>
      <c r="E178" s="169"/>
      <c r="F178" s="119">
        <f t="shared" si="35"/>
        <v>152.11461658398687</v>
      </c>
      <c r="G178" s="118">
        <v>485237</v>
      </c>
      <c r="H178" s="119">
        <f t="shared" si="36"/>
        <v>99.43381147540984</v>
      </c>
      <c r="I178" s="169"/>
      <c r="J178" s="119">
        <f t="shared" si="37"/>
        <v>97.005121239135576</v>
      </c>
      <c r="K178" s="118">
        <v>377578</v>
      </c>
      <c r="L178" s="119">
        <f t="shared" si="38"/>
        <v>77.372540983606555</v>
      </c>
      <c r="M178" s="169"/>
      <c r="N178" s="119">
        <f t="shared" si="39"/>
        <v>70.932233422367148</v>
      </c>
      <c r="O178" s="118">
        <f t="shared" si="40"/>
        <v>3195378</v>
      </c>
      <c r="P178" s="118">
        <v>1268004</v>
      </c>
      <c r="Q178" s="123">
        <f t="shared" si="41"/>
        <v>39.682441326190514</v>
      </c>
      <c r="R178" s="118">
        <v>6009</v>
      </c>
      <c r="S178" s="123">
        <f t="shared" si="42"/>
        <v>0.18805286886246322</v>
      </c>
      <c r="T178" s="118">
        <v>0</v>
      </c>
      <c r="U178" s="123">
        <f t="shared" si="43"/>
        <v>0</v>
      </c>
      <c r="V178" s="118">
        <v>165109</v>
      </c>
      <c r="W178" s="118">
        <v>0</v>
      </c>
      <c r="X178" s="117"/>
      <c r="Y178" s="118">
        <v>4880</v>
      </c>
      <c r="Z178" s="118">
        <v>4880</v>
      </c>
      <c r="AA178" s="118">
        <v>4880</v>
      </c>
      <c r="AB178" s="118">
        <v>4880</v>
      </c>
    </row>
    <row r="179" spans="1:28" x14ac:dyDescent="0.25">
      <c r="A179" s="114">
        <v>22</v>
      </c>
      <c r="B179" s="114" t="s">
        <v>188</v>
      </c>
      <c r="C179" s="115">
        <v>2594773</v>
      </c>
      <c r="D179" s="116">
        <f t="shared" si="34"/>
        <v>288.78942682248191</v>
      </c>
      <c r="F179" s="116">
        <f t="shared" si="35"/>
        <v>91.904901827261483</v>
      </c>
      <c r="G179" s="115">
        <v>661612</v>
      </c>
      <c r="H179" s="116">
        <f t="shared" si="36"/>
        <v>73.635169727323316</v>
      </c>
      <c r="J179" s="116">
        <f t="shared" si="37"/>
        <v>71.836616346842931</v>
      </c>
      <c r="K179" s="115">
        <v>347888</v>
      </c>
      <c r="L179" s="116">
        <f t="shared" si="38"/>
        <v>38.718753478018918</v>
      </c>
      <c r="N179" s="116">
        <f t="shared" si="39"/>
        <v>35.495895890349885</v>
      </c>
      <c r="O179" s="115">
        <f t="shared" si="40"/>
        <v>3604273</v>
      </c>
      <c r="P179" s="115">
        <v>2682213</v>
      </c>
      <c r="Q179" s="243">
        <f t="shared" si="41"/>
        <v>74.417587125059612</v>
      </c>
      <c r="R179" s="115">
        <v>8328</v>
      </c>
      <c r="S179" s="243">
        <f t="shared" si="42"/>
        <v>0.23105907904312464</v>
      </c>
      <c r="T179" s="115">
        <v>327447</v>
      </c>
      <c r="U179" s="243">
        <f t="shared" si="43"/>
        <v>9.0849666493076402</v>
      </c>
      <c r="V179" s="115">
        <v>849078</v>
      </c>
      <c r="W179" s="115">
        <v>0</v>
      </c>
      <c r="X179" s="114"/>
      <c r="Y179" s="115">
        <v>8985</v>
      </c>
      <c r="Z179" s="115">
        <v>8985</v>
      </c>
      <c r="AA179" s="115">
        <v>8985</v>
      </c>
      <c r="AB179" s="115">
        <v>8985</v>
      </c>
    </row>
    <row r="180" spans="1:28" x14ac:dyDescent="0.25">
      <c r="A180" s="117">
        <v>23</v>
      </c>
      <c r="B180" s="134" t="s">
        <v>272</v>
      </c>
      <c r="C180" s="118">
        <v>2434768</v>
      </c>
      <c r="D180" s="119">
        <f t="shared" si="34"/>
        <v>272.68092731548887</v>
      </c>
      <c r="E180" s="169"/>
      <c r="F180" s="119">
        <f t="shared" si="35"/>
        <v>86.778502006935938</v>
      </c>
      <c r="G180" s="118">
        <v>600187</v>
      </c>
      <c r="H180" s="119">
        <f t="shared" si="36"/>
        <v>67.217717549557619</v>
      </c>
      <c r="I180" s="169"/>
      <c r="J180" s="119">
        <f t="shared" si="37"/>
        <v>65.575911690012305</v>
      </c>
      <c r="K180" s="118">
        <v>1121892</v>
      </c>
      <c r="L180" s="119">
        <f t="shared" si="38"/>
        <v>125.6458729980961</v>
      </c>
      <c r="M180" s="169"/>
      <c r="N180" s="119">
        <f t="shared" si="39"/>
        <v>115.18740729926873</v>
      </c>
      <c r="O180" s="118">
        <f t="shared" si="40"/>
        <v>4156847</v>
      </c>
      <c r="P180" s="118">
        <v>1226929</v>
      </c>
      <c r="Q180" s="123">
        <f t="shared" si="41"/>
        <v>29.515856609588951</v>
      </c>
      <c r="R180" s="118">
        <v>293909</v>
      </c>
      <c r="S180" s="123">
        <f t="shared" si="42"/>
        <v>7.0704791395978726</v>
      </c>
      <c r="T180" s="118">
        <v>0</v>
      </c>
      <c r="U180" s="123">
        <f t="shared" si="43"/>
        <v>0</v>
      </c>
      <c r="V180" s="118">
        <v>0</v>
      </c>
      <c r="W180" s="118">
        <v>0</v>
      </c>
      <c r="X180" s="117"/>
      <c r="Y180" s="118">
        <v>8929</v>
      </c>
      <c r="Z180" s="118">
        <v>8929</v>
      </c>
      <c r="AA180" s="118">
        <v>8929</v>
      </c>
      <c r="AB180" s="118">
        <v>8929</v>
      </c>
    </row>
    <row r="181" spans="1:28" x14ac:dyDescent="0.25">
      <c r="A181" s="114">
        <v>24</v>
      </c>
      <c r="B181" s="114" t="s">
        <v>273</v>
      </c>
      <c r="C181" s="115">
        <v>2335680</v>
      </c>
      <c r="D181" s="116">
        <f t="shared" si="34"/>
        <v>443.96122410188178</v>
      </c>
      <c r="F181" s="116">
        <f t="shared" si="35"/>
        <v>141.28707260905117</v>
      </c>
      <c r="G181" s="115">
        <v>459037</v>
      </c>
      <c r="H181" s="116">
        <f t="shared" si="36"/>
        <v>87.2528036494963</v>
      </c>
      <c r="J181" s="116">
        <f t="shared" si="37"/>
        <v>85.121636904837288</v>
      </c>
      <c r="K181" s="115">
        <v>0</v>
      </c>
      <c r="L181" s="116">
        <f t="shared" si="38"/>
        <v>0</v>
      </c>
      <c r="N181" s="116">
        <f t="shared" si="39"/>
        <v>0</v>
      </c>
      <c r="O181" s="115">
        <f t="shared" si="40"/>
        <v>2794717</v>
      </c>
      <c r="P181" s="115">
        <v>1375034</v>
      </c>
      <c r="Q181" s="243">
        <f t="shared" si="41"/>
        <v>49.201189243848304</v>
      </c>
      <c r="R181" s="115">
        <v>0</v>
      </c>
      <c r="S181" s="243">
        <f t="shared" si="42"/>
        <v>0</v>
      </c>
      <c r="T181" s="115">
        <v>0</v>
      </c>
      <c r="U181" s="243">
        <f t="shared" si="43"/>
        <v>0</v>
      </c>
      <c r="V181" s="115">
        <v>484143</v>
      </c>
      <c r="W181" s="115">
        <v>0</v>
      </c>
      <c r="X181" s="114"/>
      <c r="Y181" s="115">
        <v>5261</v>
      </c>
      <c r="Z181" s="115">
        <v>5261</v>
      </c>
      <c r="AA181" s="115">
        <v>5261</v>
      </c>
      <c r="AB181" s="115">
        <v>0</v>
      </c>
    </row>
    <row r="182" spans="1:28" x14ac:dyDescent="0.25">
      <c r="A182" s="117">
        <v>25</v>
      </c>
      <c r="B182" s="117" t="s">
        <v>274</v>
      </c>
      <c r="C182" s="118">
        <v>2969295</v>
      </c>
      <c r="D182" s="119">
        <f t="shared" si="34"/>
        <v>605.60779114827653</v>
      </c>
      <c r="E182" s="169"/>
      <c r="F182" s="119">
        <f t="shared" si="35"/>
        <v>192.72978655662502</v>
      </c>
      <c r="G182" s="118">
        <v>138489</v>
      </c>
      <c r="H182" s="119">
        <f t="shared" si="36"/>
        <v>28.245767897205791</v>
      </c>
      <c r="I182" s="169"/>
      <c r="J182" s="119">
        <f t="shared" si="37"/>
        <v>27.555859507995773</v>
      </c>
      <c r="K182" s="118">
        <v>580122</v>
      </c>
      <c r="L182" s="119">
        <f t="shared" si="38"/>
        <v>118.31980420150929</v>
      </c>
      <c r="M182" s="169"/>
      <c r="N182" s="119">
        <f t="shared" si="39"/>
        <v>108.47114316548618</v>
      </c>
      <c r="O182" s="118">
        <f t="shared" si="40"/>
        <v>3687906</v>
      </c>
      <c r="P182" s="118">
        <v>1895515</v>
      </c>
      <c r="Q182" s="123">
        <f t="shared" si="41"/>
        <v>51.398137588105556</v>
      </c>
      <c r="R182" s="118">
        <v>0</v>
      </c>
      <c r="S182" s="123">
        <f t="shared" si="42"/>
        <v>0</v>
      </c>
      <c r="T182" s="118">
        <v>0</v>
      </c>
      <c r="U182" s="123">
        <f t="shared" si="43"/>
        <v>0</v>
      </c>
      <c r="V182" s="118">
        <v>276513</v>
      </c>
      <c r="W182" s="118">
        <v>0</v>
      </c>
      <c r="X182" s="117"/>
      <c r="Y182" s="118">
        <v>4903</v>
      </c>
      <c r="Z182" s="118">
        <v>4903</v>
      </c>
      <c r="AA182" s="118">
        <v>4903</v>
      </c>
      <c r="AB182" s="118">
        <v>4903</v>
      </c>
    </row>
    <row r="183" spans="1:28" x14ac:dyDescent="0.25">
      <c r="A183" s="114">
        <v>26</v>
      </c>
      <c r="B183" s="114" t="s">
        <v>275</v>
      </c>
      <c r="C183" s="115">
        <v>1539343</v>
      </c>
      <c r="D183" s="116">
        <f t="shared" si="34"/>
        <v>180.39880464080628</v>
      </c>
      <c r="F183" s="116">
        <f t="shared" si="35"/>
        <v>57.41046205427741</v>
      </c>
      <c r="G183" s="115">
        <v>581405</v>
      </c>
      <c r="H183" s="116">
        <f t="shared" si="36"/>
        <v>68.136060002343839</v>
      </c>
      <c r="J183" s="116">
        <f t="shared" si="37"/>
        <v>66.471823449299578</v>
      </c>
      <c r="K183" s="115">
        <v>348262</v>
      </c>
      <c r="L183" s="116">
        <f t="shared" si="38"/>
        <v>40.813547404195475</v>
      </c>
      <c r="N183" s="116">
        <f t="shared" si="39"/>
        <v>37.416324117914421</v>
      </c>
      <c r="O183" s="115">
        <f t="shared" si="40"/>
        <v>2469010</v>
      </c>
      <c r="P183" s="115">
        <v>1673218</v>
      </c>
      <c r="Q183" s="243">
        <f t="shared" si="41"/>
        <v>67.768781819433698</v>
      </c>
      <c r="R183" s="115">
        <v>68290</v>
      </c>
      <c r="S183" s="243">
        <f t="shared" si="42"/>
        <v>2.7658859218877203</v>
      </c>
      <c r="T183" s="115">
        <v>0</v>
      </c>
      <c r="U183" s="243">
        <f t="shared" si="43"/>
        <v>0</v>
      </c>
      <c r="V183" s="115">
        <v>309431</v>
      </c>
      <c r="W183" s="115">
        <v>0</v>
      </c>
      <c r="X183" s="114"/>
      <c r="Y183" s="115">
        <v>8533</v>
      </c>
      <c r="Z183" s="115">
        <v>8533</v>
      </c>
      <c r="AA183" s="115">
        <v>8533</v>
      </c>
      <c r="AB183" s="115">
        <v>8533</v>
      </c>
    </row>
    <row r="184" spans="1:28" x14ac:dyDescent="0.25">
      <c r="A184" s="117">
        <v>27</v>
      </c>
      <c r="B184" s="117" t="s">
        <v>276</v>
      </c>
      <c r="C184" s="118">
        <v>3008583</v>
      </c>
      <c r="D184" s="119">
        <f t="shared" si="34"/>
        <v>377.67800652774292</v>
      </c>
      <c r="E184" s="169"/>
      <c r="F184" s="119">
        <f t="shared" si="35"/>
        <v>120.19297414785362</v>
      </c>
      <c r="G184" s="118">
        <v>173632</v>
      </c>
      <c r="H184" s="119">
        <f t="shared" si="36"/>
        <v>21.796635701732363</v>
      </c>
      <c r="I184" s="169"/>
      <c r="J184" s="119">
        <f t="shared" si="37"/>
        <v>21.264248624067985</v>
      </c>
      <c r="K184" s="118">
        <v>636570</v>
      </c>
      <c r="L184" s="119">
        <f t="shared" si="38"/>
        <v>79.910871202611091</v>
      </c>
      <c r="M184" s="169"/>
      <c r="N184" s="119">
        <f t="shared" si="39"/>
        <v>73.259279029356151</v>
      </c>
      <c r="O184" s="118">
        <f t="shared" si="40"/>
        <v>3818785</v>
      </c>
      <c r="P184" s="118">
        <v>2891013</v>
      </c>
      <c r="Q184" s="123">
        <f t="shared" si="41"/>
        <v>75.705047547845723</v>
      </c>
      <c r="R184" s="118">
        <v>28540</v>
      </c>
      <c r="S184" s="123">
        <f t="shared" si="42"/>
        <v>0.74735812568657312</v>
      </c>
      <c r="T184" s="118">
        <v>0</v>
      </c>
      <c r="U184" s="123">
        <f t="shared" si="43"/>
        <v>0</v>
      </c>
      <c r="V184" s="118">
        <v>8369</v>
      </c>
      <c r="W184" s="118">
        <v>2279.11</v>
      </c>
      <c r="X184" s="117"/>
      <c r="Y184" s="118">
        <v>7966</v>
      </c>
      <c r="Z184" s="118">
        <v>7966</v>
      </c>
      <c r="AA184" s="118">
        <v>7966</v>
      </c>
      <c r="AB184" s="118">
        <v>7966</v>
      </c>
    </row>
    <row r="185" spans="1:28" x14ac:dyDescent="0.25">
      <c r="A185" s="114">
        <v>28</v>
      </c>
      <c r="B185" s="114" t="s">
        <v>277</v>
      </c>
      <c r="C185" s="115">
        <v>0</v>
      </c>
      <c r="D185" s="116">
        <f t="shared" si="34"/>
        <v>0</v>
      </c>
      <c r="F185" s="116">
        <f t="shared" si="35"/>
        <v>0</v>
      </c>
      <c r="G185" s="115">
        <v>0</v>
      </c>
      <c r="H185" s="116">
        <f t="shared" si="36"/>
        <v>0</v>
      </c>
      <c r="J185" s="116">
        <f t="shared" si="37"/>
        <v>0</v>
      </c>
      <c r="K185" s="115">
        <v>0</v>
      </c>
      <c r="L185" s="116">
        <f t="shared" si="38"/>
        <v>0</v>
      </c>
      <c r="N185" s="116">
        <f t="shared" si="39"/>
        <v>0</v>
      </c>
      <c r="O185" s="115">
        <f t="shared" si="40"/>
        <v>0</v>
      </c>
      <c r="P185" s="115">
        <v>0</v>
      </c>
      <c r="Q185" s="243">
        <f t="shared" si="41"/>
        <v>0</v>
      </c>
      <c r="R185" s="115">
        <v>0</v>
      </c>
      <c r="S185" s="243">
        <f t="shared" si="42"/>
        <v>0</v>
      </c>
      <c r="T185" s="115">
        <v>0</v>
      </c>
      <c r="U185" s="243">
        <f t="shared" si="43"/>
        <v>0</v>
      </c>
      <c r="V185" s="115">
        <v>0</v>
      </c>
      <c r="W185" s="115"/>
      <c r="X185" s="114"/>
      <c r="Y185" s="115">
        <v>0</v>
      </c>
      <c r="Z185" s="115">
        <v>0</v>
      </c>
      <c r="AA185" s="115">
        <v>0</v>
      </c>
      <c r="AB185" s="115">
        <v>0</v>
      </c>
    </row>
    <row r="186" spans="1:28" x14ac:dyDescent="0.25">
      <c r="A186" s="117">
        <v>29</v>
      </c>
      <c r="B186" s="117" t="s">
        <v>278</v>
      </c>
      <c r="C186" s="118">
        <v>1102093</v>
      </c>
      <c r="D186" s="119">
        <f t="shared" si="34"/>
        <v>155.5969222081039</v>
      </c>
      <c r="E186" s="169"/>
      <c r="F186" s="119">
        <f t="shared" si="35"/>
        <v>49.517463355575252</v>
      </c>
      <c r="G186" s="118">
        <v>551570</v>
      </c>
      <c r="H186" s="119">
        <f t="shared" si="36"/>
        <v>77.872370464492448</v>
      </c>
      <c r="I186" s="169"/>
      <c r="J186" s="119">
        <f t="shared" si="37"/>
        <v>75.970322629693158</v>
      </c>
      <c r="K186" s="118">
        <v>0</v>
      </c>
      <c r="L186" s="119">
        <f t="shared" si="38"/>
        <v>0</v>
      </c>
      <c r="M186" s="169"/>
      <c r="N186" s="119">
        <f t="shared" si="39"/>
        <v>0</v>
      </c>
      <c r="O186" s="118">
        <f t="shared" si="40"/>
        <v>1653663</v>
      </c>
      <c r="P186" s="118">
        <v>219402</v>
      </c>
      <c r="Q186" s="123">
        <f t="shared" si="41"/>
        <v>13.267636755493713</v>
      </c>
      <c r="R186" s="118">
        <v>0</v>
      </c>
      <c r="S186" s="123">
        <f t="shared" si="42"/>
        <v>0</v>
      </c>
      <c r="T186" s="118">
        <v>112962</v>
      </c>
      <c r="U186" s="123">
        <f t="shared" si="43"/>
        <v>6.8310169605294426</v>
      </c>
      <c r="V186" s="118">
        <v>523013</v>
      </c>
      <c r="W186" s="118">
        <v>0</v>
      </c>
      <c r="X186" s="117"/>
      <c r="Y186" s="118">
        <v>7083</v>
      </c>
      <c r="Z186" s="118">
        <v>7083</v>
      </c>
      <c r="AA186" s="118">
        <v>7083</v>
      </c>
      <c r="AB186" s="118">
        <v>0</v>
      </c>
    </row>
    <row r="187" spans="1:28" x14ac:dyDescent="0.25">
      <c r="A187" s="114">
        <v>30</v>
      </c>
      <c r="B187" s="114" t="s">
        <v>216</v>
      </c>
      <c r="C187" s="115">
        <v>1727953</v>
      </c>
      <c r="D187" s="116">
        <f t="shared" si="34"/>
        <v>385.18791796700845</v>
      </c>
      <c r="F187" s="116">
        <f t="shared" si="35"/>
        <v>122.58294278746516</v>
      </c>
      <c r="G187" s="115">
        <v>222149</v>
      </c>
      <c r="H187" s="116">
        <f t="shared" si="36"/>
        <v>49.520508247882297</v>
      </c>
      <c r="J187" s="116">
        <f t="shared" si="37"/>
        <v>48.310960176734355</v>
      </c>
      <c r="K187" s="115">
        <v>178308</v>
      </c>
      <c r="L187" s="116">
        <f t="shared" si="38"/>
        <v>39.747659384752566</v>
      </c>
      <c r="N187" s="116">
        <f t="shared" si="39"/>
        <v>36.439158099633495</v>
      </c>
      <c r="O187" s="115">
        <f t="shared" si="40"/>
        <v>2128410</v>
      </c>
      <c r="P187" s="115">
        <v>1435171</v>
      </c>
      <c r="Q187" s="243">
        <f t="shared" si="41"/>
        <v>67.429254701866654</v>
      </c>
      <c r="R187" s="115">
        <v>0</v>
      </c>
      <c r="S187" s="243">
        <f t="shared" si="42"/>
        <v>0</v>
      </c>
      <c r="T187" s="115">
        <v>58092</v>
      </c>
      <c r="U187" s="243">
        <f t="shared" si="43"/>
        <v>2.7293613542503561</v>
      </c>
      <c r="V187" s="115">
        <v>468689</v>
      </c>
      <c r="W187" s="115">
        <v>1606.12</v>
      </c>
      <c r="X187" s="114"/>
      <c r="Y187" s="115">
        <v>4486</v>
      </c>
      <c r="Z187" s="115">
        <v>4486</v>
      </c>
      <c r="AA187" s="115">
        <v>4486</v>
      </c>
      <c r="AB187" s="115">
        <v>4486</v>
      </c>
    </row>
    <row r="188" spans="1:28" x14ac:dyDescent="0.25">
      <c r="A188" s="117">
        <v>31</v>
      </c>
      <c r="B188" s="117" t="s">
        <v>279</v>
      </c>
      <c r="C188" s="118">
        <v>13101058</v>
      </c>
      <c r="D188" s="119">
        <f t="shared" si="34"/>
        <v>795.30492320767314</v>
      </c>
      <c r="E188" s="169"/>
      <c r="F188" s="119">
        <f t="shared" si="35"/>
        <v>253.09936618652119</v>
      </c>
      <c r="G188" s="118">
        <v>6261846</v>
      </c>
      <c r="H188" s="119">
        <f t="shared" si="36"/>
        <v>380.12784556547075</v>
      </c>
      <c r="I188" s="169"/>
      <c r="J188" s="119">
        <f t="shared" si="37"/>
        <v>370.84314880727459</v>
      </c>
      <c r="K188" s="118">
        <v>3233747</v>
      </c>
      <c r="L188" s="119">
        <f t="shared" si="38"/>
        <v>196.30589449402052</v>
      </c>
      <c r="M188" s="169"/>
      <c r="N188" s="119">
        <f t="shared" si="39"/>
        <v>179.96585550145886</v>
      </c>
      <c r="O188" s="118">
        <f t="shared" si="40"/>
        <v>22596651</v>
      </c>
      <c r="P188" s="118">
        <v>2500994</v>
      </c>
      <c r="Q188" s="123">
        <f t="shared" si="41"/>
        <v>11.067985251442792</v>
      </c>
      <c r="R188" s="118">
        <v>4098437</v>
      </c>
      <c r="S188" s="123">
        <f t="shared" si="42"/>
        <v>18.137364691785521</v>
      </c>
      <c r="T188" s="118">
        <v>0</v>
      </c>
      <c r="U188" s="123">
        <f t="shared" si="43"/>
        <v>0</v>
      </c>
      <c r="V188" s="118">
        <v>0</v>
      </c>
      <c r="W188" s="118">
        <v>0</v>
      </c>
      <c r="X188" s="117"/>
      <c r="Y188" s="118">
        <v>16473</v>
      </c>
      <c r="Z188" s="118">
        <v>16473</v>
      </c>
      <c r="AA188" s="118">
        <v>16473</v>
      </c>
      <c r="AB188" s="118">
        <v>16473</v>
      </c>
    </row>
    <row r="189" spans="1:28" x14ac:dyDescent="0.25">
      <c r="A189" s="114">
        <v>32</v>
      </c>
      <c r="B189" s="114" t="s">
        <v>280</v>
      </c>
      <c r="C189" s="115">
        <v>0</v>
      </c>
      <c r="D189" s="116">
        <f t="shared" si="34"/>
        <v>0</v>
      </c>
      <c r="F189" s="116">
        <f t="shared" si="35"/>
        <v>0</v>
      </c>
      <c r="G189" s="115">
        <v>0</v>
      </c>
      <c r="H189" s="116">
        <f t="shared" si="36"/>
        <v>0</v>
      </c>
      <c r="J189" s="116">
        <f t="shared" si="37"/>
        <v>0</v>
      </c>
      <c r="K189" s="115">
        <v>0</v>
      </c>
      <c r="L189" s="116">
        <f t="shared" si="38"/>
        <v>0</v>
      </c>
      <c r="N189" s="116">
        <f t="shared" si="39"/>
        <v>0</v>
      </c>
      <c r="O189" s="115">
        <f t="shared" si="40"/>
        <v>0</v>
      </c>
      <c r="P189" s="115">
        <v>0</v>
      </c>
      <c r="Q189" s="243">
        <f t="shared" si="41"/>
        <v>0</v>
      </c>
      <c r="R189" s="115">
        <v>0</v>
      </c>
      <c r="S189" s="243">
        <f t="shared" si="42"/>
        <v>0</v>
      </c>
      <c r="T189" s="115">
        <v>0</v>
      </c>
      <c r="U189" s="243">
        <f t="shared" si="43"/>
        <v>0</v>
      </c>
      <c r="V189" s="115">
        <v>0</v>
      </c>
      <c r="W189" s="115">
        <v>0</v>
      </c>
      <c r="X189" s="114"/>
      <c r="Y189" s="115">
        <v>0</v>
      </c>
      <c r="Z189" s="115">
        <v>0</v>
      </c>
      <c r="AA189" s="115">
        <v>0</v>
      </c>
      <c r="AB189" s="115">
        <v>0</v>
      </c>
    </row>
    <row r="190" spans="1:28" x14ac:dyDescent="0.25">
      <c r="A190" s="117">
        <v>33</v>
      </c>
      <c r="B190" s="117" t="s">
        <v>281</v>
      </c>
      <c r="C190" s="118">
        <v>3217151</v>
      </c>
      <c r="D190" s="119">
        <f t="shared" si="34"/>
        <v>319.89171721189223</v>
      </c>
      <c r="E190" s="169"/>
      <c r="F190" s="119">
        <f t="shared" si="35"/>
        <v>101.80295445437105</v>
      </c>
      <c r="G190" s="118">
        <v>1422475</v>
      </c>
      <c r="H190" s="119">
        <f t="shared" si="36"/>
        <v>141.44128467733915</v>
      </c>
      <c r="I190" s="169"/>
      <c r="J190" s="119">
        <f t="shared" si="37"/>
        <v>137.98655371606151</v>
      </c>
      <c r="K190" s="118">
        <v>2381991</v>
      </c>
      <c r="L190" s="119">
        <f t="shared" si="38"/>
        <v>236.84906035597098</v>
      </c>
      <c r="M190" s="169"/>
      <c r="N190" s="119">
        <f t="shared" si="39"/>
        <v>217.13430399807652</v>
      </c>
      <c r="O190" s="118">
        <f t="shared" si="40"/>
        <v>7021617</v>
      </c>
      <c r="P190" s="118">
        <v>1870710</v>
      </c>
      <c r="Q190" s="123">
        <f t="shared" si="41"/>
        <v>26.642153794489221</v>
      </c>
      <c r="R190" s="118">
        <v>55238</v>
      </c>
      <c r="S190" s="123">
        <f t="shared" si="42"/>
        <v>0.78668489038920797</v>
      </c>
      <c r="T190" s="118">
        <v>0</v>
      </c>
      <c r="U190" s="123">
        <f t="shared" si="43"/>
        <v>0</v>
      </c>
      <c r="V190" s="118">
        <v>756817</v>
      </c>
      <c r="W190" s="118">
        <v>0</v>
      </c>
      <c r="X190" s="117"/>
      <c r="Y190" s="118">
        <v>10057</v>
      </c>
      <c r="Z190" s="118">
        <v>10057</v>
      </c>
      <c r="AA190" s="118">
        <v>10057</v>
      </c>
      <c r="AB190" s="118">
        <v>10057</v>
      </c>
    </row>
    <row r="191" spans="1:28" x14ac:dyDescent="0.25">
      <c r="A191" s="114">
        <v>34</v>
      </c>
      <c r="B191" s="114" t="s">
        <v>282</v>
      </c>
      <c r="C191" s="115">
        <v>715647</v>
      </c>
      <c r="D191" s="116">
        <f t="shared" si="34"/>
        <v>209.62126537785588</v>
      </c>
      <c r="F191" s="116">
        <f t="shared" si="35"/>
        <v>66.71027408250805</v>
      </c>
      <c r="G191" s="115">
        <v>243364</v>
      </c>
      <c r="H191" s="116">
        <f t="shared" si="36"/>
        <v>71.284124194493259</v>
      </c>
      <c r="J191" s="116">
        <f t="shared" si="37"/>
        <v>69.542995559639081</v>
      </c>
      <c r="K191" s="115">
        <v>1020127</v>
      </c>
      <c r="L191" s="116">
        <f t="shared" si="38"/>
        <v>298.80697129466898</v>
      </c>
      <c r="N191" s="116">
        <f t="shared" si="39"/>
        <v>273.93498477185545</v>
      </c>
      <c r="O191" s="115">
        <f t="shared" si="40"/>
        <v>1979138</v>
      </c>
      <c r="P191" s="115">
        <v>0</v>
      </c>
      <c r="Q191" s="243">
        <f t="shared" si="41"/>
        <v>0</v>
      </c>
      <c r="R191" s="115">
        <v>0</v>
      </c>
      <c r="S191" s="243">
        <f t="shared" si="42"/>
        <v>0</v>
      </c>
      <c r="T191" s="115">
        <v>0</v>
      </c>
      <c r="U191" s="243">
        <f t="shared" si="43"/>
        <v>0</v>
      </c>
      <c r="V191" s="115">
        <v>200692</v>
      </c>
      <c r="W191" s="115">
        <v>646.14</v>
      </c>
      <c r="X191" s="114"/>
      <c r="Y191" s="115">
        <v>3414</v>
      </c>
      <c r="Z191" s="115">
        <v>3414</v>
      </c>
      <c r="AA191" s="115">
        <v>3414</v>
      </c>
      <c r="AB191" s="115">
        <v>3414</v>
      </c>
    </row>
    <row r="192" spans="1:28" x14ac:dyDescent="0.25">
      <c r="A192" s="117">
        <v>35</v>
      </c>
      <c r="B192" s="117" t="s">
        <v>224</v>
      </c>
      <c r="C192" s="118">
        <v>1399334</v>
      </c>
      <c r="D192" s="119">
        <f t="shared" si="34"/>
        <v>470.99764389094582</v>
      </c>
      <c r="E192" s="169"/>
      <c r="F192" s="119">
        <f t="shared" si="35"/>
        <v>149.89119476758833</v>
      </c>
      <c r="G192" s="118">
        <v>392885</v>
      </c>
      <c r="H192" s="119">
        <f t="shared" si="36"/>
        <v>132.23998653651969</v>
      </c>
      <c r="I192" s="169"/>
      <c r="J192" s="119">
        <f t="shared" si="37"/>
        <v>129.00999907671374</v>
      </c>
      <c r="K192" s="118">
        <v>120172</v>
      </c>
      <c r="L192" s="119">
        <f t="shared" si="38"/>
        <v>40.448333894311681</v>
      </c>
      <c r="M192" s="169"/>
      <c r="N192" s="119">
        <f t="shared" si="39"/>
        <v>37.081510117976542</v>
      </c>
      <c r="O192" s="118">
        <f t="shared" si="40"/>
        <v>1912391</v>
      </c>
      <c r="P192" s="118">
        <v>746126</v>
      </c>
      <c r="Q192" s="123">
        <f t="shared" si="41"/>
        <v>39.015347802829027</v>
      </c>
      <c r="R192" s="118">
        <v>1662092</v>
      </c>
      <c r="S192" s="123">
        <f t="shared" si="42"/>
        <v>86.911724642084181</v>
      </c>
      <c r="T192" s="118">
        <v>0</v>
      </c>
      <c r="U192" s="123">
        <f>IF($O192,T192/$O192*100,0)</f>
        <v>0</v>
      </c>
      <c r="V192" s="118">
        <v>271071</v>
      </c>
      <c r="W192" s="118">
        <v>0</v>
      </c>
      <c r="X192" s="117"/>
      <c r="Y192" s="118">
        <v>2971</v>
      </c>
      <c r="Z192" s="118">
        <v>2971</v>
      </c>
      <c r="AA192" s="118">
        <v>2971</v>
      </c>
      <c r="AB192" s="118">
        <v>2971</v>
      </c>
    </row>
    <row r="193" spans="1:28" x14ac:dyDescent="0.25">
      <c r="A193" s="114">
        <v>36</v>
      </c>
      <c r="B193" s="114" t="s">
        <v>283</v>
      </c>
      <c r="C193" s="115">
        <v>1841599</v>
      </c>
      <c r="D193" s="116">
        <f t="shared" si="34"/>
        <v>317.13432064749441</v>
      </c>
      <c r="F193" s="116">
        <f t="shared" si="35"/>
        <v>100.92543527599203</v>
      </c>
      <c r="G193" s="115">
        <v>456837</v>
      </c>
      <c r="H193" s="116">
        <f t="shared" si="36"/>
        <v>78.670053383847076</v>
      </c>
      <c r="J193" s="116">
        <f t="shared" si="37"/>
        <v>76.748521988183199</v>
      </c>
      <c r="K193" s="115">
        <v>393933</v>
      </c>
      <c r="L193" s="116">
        <f t="shared" si="38"/>
        <v>67.83760978129844</v>
      </c>
      <c r="N193" s="116">
        <f t="shared" si="39"/>
        <v>62.190967372288341</v>
      </c>
      <c r="O193" s="115">
        <f t="shared" si="40"/>
        <v>2692369</v>
      </c>
      <c r="P193" s="115">
        <v>1074393</v>
      </c>
      <c r="Q193" s="243">
        <f t="shared" si="41"/>
        <v>39.905117017763907</v>
      </c>
      <c r="R193" s="115">
        <v>5910</v>
      </c>
      <c r="S193" s="243">
        <f t="shared" si="42"/>
        <v>0.21950928717423207</v>
      </c>
      <c r="T193" s="115">
        <v>335879</v>
      </c>
      <c r="U193" s="243">
        <f>IF($O193,T193/$O193*100,0)</f>
        <v>12.475221635667324</v>
      </c>
      <c r="V193" s="115">
        <v>428753</v>
      </c>
      <c r="W193" s="115">
        <v>0</v>
      </c>
      <c r="X193" s="114"/>
      <c r="Y193" s="115">
        <v>5807</v>
      </c>
      <c r="Z193" s="115">
        <v>5807</v>
      </c>
      <c r="AA193" s="115">
        <v>5807</v>
      </c>
      <c r="AB193" s="115">
        <v>5807</v>
      </c>
    </row>
    <row r="194" spans="1:28" x14ac:dyDescent="0.25">
      <c r="A194" s="117">
        <v>37</v>
      </c>
      <c r="B194" s="117" t="s">
        <v>284</v>
      </c>
      <c r="C194" s="122">
        <v>3689531</v>
      </c>
      <c r="D194" s="119">
        <f t="shared" si="34"/>
        <v>446.40423472474288</v>
      </c>
      <c r="E194" s="169"/>
      <c r="F194" s="119">
        <f t="shared" si="35"/>
        <v>142.06454100160082</v>
      </c>
      <c r="G194" s="122">
        <v>473480</v>
      </c>
      <c r="H194" s="119">
        <f t="shared" si="36"/>
        <v>57.287356321839077</v>
      </c>
      <c r="I194" s="169"/>
      <c r="J194" s="119">
        <f t="shared" si="37"/>
        <v>55.888101471840471</v>
      </c>
      <c r="K194" s="122">
        <v>1377037</v>
      </c>
      <c r="L194" s="119">
        <f t="shared" si="38"/>
        <v>166.61064730792498</v>
      </c>
      <c r="M194" s="169"/>
      <c r="N194" s="119">
        <f t="shared" si="39"/>
        <v>152.74237055238234</v>
      </c>
      <c r="O194" s="122">
        <f t="shared" si="40"/>
        <v>5540048</v>
      </c>
      <c r="P194" s="122">
        <v>3508163</v>
      </c>
      <c r="Q194" s="123">
        <f t="shared" si="41"/>
        <v>63.323693224318632</v>
      </c>
      <c r="R194" s="122">
        <v>226968</v>
      </c>
      <c r="S194" s="123">
        <f t="shared" si="42"/>
        <v>4.0968598106009191</v>
      </c>
      <c r="T194" s="122">
        <v>0</v>
      </c>
      <c r="U194" s="123">
        <f t="shared" si="43"/>
        <v>0</v>
      </c>
      <c r="V194" s="122">
        <v>44956</v>
      </c>
      <c r="W194" s="122">
        <v>0</v>
      </c>
      <c r="X194" s="117"/>
      <c r="Y194" s="122">
        <v>8265</v>
      </c>
      <c r="Z194" s="118">
        <v>8265</v>
      </c>
      <c r="AA194" s="118">
        <v>8265</v>
      </c>
      <c r="AB194" s="118">
        <v>8265</v>
      </c>
    </row>
    <row r="195" spans="1:28" ht="13.5" thickBot="1" x14ac:dyDescent="0.3">
      <c r="A195" s="125">
        <f>A194</f>
        <v>37</v>
      </c>
      <c r="B195" s="135" t="s">
        <v>247</v>
      </c>
      <c r="C195" s="127">
        <f>SUM(C158:C194)</f>
        <v>94297445</v>
      </c>
      <c r="D195" s="245">
        <f>IF(C195=0,0,IF(ISNONTEXT($E195),C195/$Y195,C195/$Z195))</f>
        <v>314.22635907415679</v>
      </c>
      <c r="E195" s="172"/>
      <c r="F195" s="246">
        <f t="shared" ref="F195" si="44">IF(D$195,D195/D$195*100,0)</f>
        <v>100</v>
      </c>
      <c r="G195" s="127">
        <f>SUM(G158:G194)</f>
        <v>30760737</v>
      </c>
      <c r="H195" s="245">
        <f t="shared" ref="H195" si="45">IFERROR((G195/$Y195),0)</f>
        <v>102.50367218271609</v>
      </c>
      <c r="I195" s="172"/>
      <c r="J195" s="246">
        <f t="shared" ref="J195" si="46">IF(H$195,H195/H$195*100,0)</f>
        <v>100</v>
      </c>
      <c r="K195" s="127">
        <f>SUM(K158:K194)</f>
        <v>32734110</v>
      </c>
      <c r="L195" s="245">
        <f>IF(K195=0,0,IF(ISNONTEXT($M195),K195/$Y195,K195/$AB195))</f>
        <v>109.07952174985171</v>
      </c>
      <c r="M195" s="172"/>
      <c r="N195" s="246">
        <f t="shared" ref="N195" si="47">IF(L$195,L195/L$195*100,0)</f>
        <v>100</v>
      </c>
      <c r="O195" s="127">
        <f>SUM(O158:O194)</f>
        <v>157792292</v>
      </c>
      <c r="P195" s="127">
        <f>SUM(P158:P194)</f>
        <v>58021920</v>
      </c>
      <c r="Q195" s="246">
        <f t="shared" ref="Q195" si="48">IF($O195,P195/$O195*100,0)</f>
        <v>36.771073709988315</v>
      </c>
      <c r="R195" s="127">
        <f>SUM(R158:R194)</f>
        <v>11854506</v>
      </c>
      <c r="S195" s="246">
        <f t="shared" ref="S195" si="49">IF($O195,R195/$O195*100,0)</f>
        <v>7.5127281882691719</v>
      </c>
      <c r="T195" s="127">
        <f>SUM(T158:T194)</f>
        <v>1329804</v>
      </c>
      <c r="U195" s="246">
        <f>IF($O195,T195/$O195*100,0)</f>
        <v>0.84275599469713014</v>
      </c>
      <c r="V195" s="127">
        <f>SUM(V158:V194)</f>
        <v>17415254</v>
      </c>
      <c r="W195" s="127">
        <f>SUM(W158:W194)</f>
        <v>13274.11</v>
      </c>
      <c r="X195" s="196"/>
      <c r="Y195" s="244">
        <f>SUM(Y158:Y194)</f>
        <v>300094</v>
      </c>
      <c r="Z195" s="261">
        <f>SUM(Z158:Z194)</f>
        <v>300094</v>
      </c>
      <c r="AA195" s="261">
        <f>SUM(AA158:AA194)</f>
        <v>300094</v>
      </c>
      <c r="AB195" s="261">
        <f>SUM(AB158:AB194)</f>
        <v>279374</v>
      </c>
    </row>
    <row r="197" spans="1:28" s="83" customFormat="1" ht="16.5" customHeight="1" thickBot="1" x14ac:dyDescent="0.3">
      <c r="A197" s="205">
        <f>(A45+A149+A195)</f>
        <v>170</v>
      </c>
      <c r="B197" s="206" t="s">
        <v>285</v>
      </c>
      <c r="C197" s="235">
        <f>C45+C149+C195</f>
        <v>1085470149</v>
      </c>
      <c r="D197" s="236">
        <f>IF(C197=0,0,IF(ISNONTEXT($E197),C197/$Y197,C197/$Z197))</f>
        <v>146.40439516597294</v>
      </c>
      <c r="E197" s="222" t="s">
        <v>343</v>
      </c>
      <c r="F197" s="205"/>
      <c r="G197" s="235">
        <f>(G45+G149+G195)</f>
        <v>956865105</v>
      </c>
      <c r="H197" s="236">
        <f>IFERROR((G197/$Y197),0)</f>
        <v>107.70422310726478</v>
      </c>
      <c r="I197" s="222"/>
      <c r="J197" s="205"/>
      <c r="K197" s="235">
        <f>(K45+K149+K195)</f>
        <v>573278539</v>
      </c>
      <c r="L197" s="236">
        <f>IF(K197=0,0,IF(ISNONTEXT($M197),K197/$Y197,K197/$AB197))</f>
        <v>64.527924933643376</v>
      </c>
      <c r="M197" s="222"/>
      <c r="N197" s="205"/>
      <c r="O197" s="235">
        <f>(O45+O149+O195)</f>
        <v>2615613793</v>
      </c>
      <c r="P197" s="235">
        <f>(P45+P149+P195)</f>
        <v>622469787</v>
      </c>
      <c r="Q197" s="237">
        <f>IF($O197,P197/$O197*100,0)</f>
        <v>23.798230024091328</v>
      </c>
      <c r="R197" s="235">
        <f>(R45+R149+R195)</f>
        <v>40212126</v>
      </c>
      <c r="S197" s="237">
        <f>IF($O197,R197/$O197*100,0)</f>
        <v>1.5373877484366056</v>
      </c>
      <c r="T197" s="235">
        <f>(T45+T149+T195)</f>
        <v>16754750</v>
      </c>
      <c r="U197" s="237">
        <f>IF($O197,T197/$O197*100,0)</f>
        <v>0.64056666335219925</v>
      </c>
      <c r="V197" s="235">
        <f>(V45+V149+V195)</f>
        <v>859105180</v>
      </c>
      <c r="W197" s="235">
        <f>(W45+W149+W195)</f>
        <v>957369637.99999988</v>
      </c>
      <c r="Y197" s="262">
        <f>(Y45+Y149+Y195)</f>
        <v>8884193</v>
      </c>
      <c r="Z197" s="262">
        <f>(Z45+Z149+Z195)</f>
        <v>7414191</v>
      </c>
      <c r="AA197" s="262">
        <f>(AA45+AA149+AA195)</f>
        <v>8884193</v>
      </c>
      <c r="AB197" s="262">
        <f>(AB45+AB149+AB195)</f>
        <v>8863473</v>
      </c>
    </row>
    <row r="198" spans="1:28" ht="13.5" thickTop="1" x14ac:dyDescent="0.25"/>
    <row r="199" spans="1:28" ht="13.5" thickBot="1" x14ac:dyDescent="0.3"/>
    <row r="200" spans="1:28" x14ac:dyDescent="0.25">
      <c r="A200" s="220" t="s">
        <v>484</v>
      </c>
      <c r="B200" s="327"/>
      <c r="C200" s="327"/>
      <c r="D200" s="327"/>
      <c r="E200" s="327"/>
      <c r="F200" s="327"/>
      <c r="G200" s="327"/>
      <c r="H200" s="327"/>
      <c r="I200" s="327"/>
      <c r="J200" s="327"/>
      <c r="K200" s="327"/>
      <c r="L200" s="327"/>
      <c r="M200" s="327"/>
      <c r="N200" s="328"/>
      <c r="U200" s="168"/>
      <c r="Y200" s="168"/>
    </row>
    <row r="201" spans="1:28" ht="29.25" customHeight="1" thickBot="1" x14ac:dyDescent="0.35">
      <c r="A201" s="410" t="s">
        <v>540</v>
      </c>
      <c r="B201" s="411"/>
      <c r="C201" s="411"/>
      <c r="D201" s="411"/>
      <c r="E201" s="411"/>
      <c r="F201" s="411"/>
      <c r="G201" s="411"/>
      <c r="H201" s="411"/>
      <c r="I201" s="411"/>
      <c r="J201" s="411"/>
      <c r="K201" s="411"/>
      <c r="L201" s="411"/>
      <c r="M201" s="411"/>
      <c r="N201" s="412"/>
      <c r="U201" s="168"/>
      <c r="Y201" s="168"/>
    </row>
    <row r="213" spans="1:24" x14ac:dyDescent="0.25">
      <c r="A213" s="181"/>
      <c r="X213" s="256"/>
    </row>
  </sheetData>
  <mergeCells count="4">
    <mergeCell ref="A201:N201"/>
    <mergeCell ref="P156:V156"/>
    <mergeCell ref="P5:V5"/>
    <mergeCell ref="P52:V52"/>
  </mergeCells>
  <printOptions gridLinesSet="0"/>
  <pageMargins left="0.25" right="0.25" top="0.75" bottom="0.75" header="0.3" footer="0.3"/>
  <pageSetup paperSize="3" scale="74" fitToHeight="0" pageOrder="overThenDown" orientation="landscape" r:id="rId1"/>
  <headerFooter alignWithMargins="0"/>
  <rowBreaks count="2" manualBreakCount="2">
    <brk id="46" max="16383" man="1"/>
    <brk id="15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5CA71-B6B8-49C0-8BB4-3A5CFFB2B709}">
  <sheetPr transitionEvaluation="1" transitionEntry="1">
    <tabColor rgb="FF0070C0"/>
    <pageSetUpPr fitToPage="1"/>
  </sheetPr>
  <dimension ref="A1:AX212"/>
  <sheetViews>
    <sheetView showGridLines="0" zoomScaleNormal="100" workbookViewId="0"/>
  </sheetViews>
  <sheetFormatPr defaultColWidth="12.6328125" defaultRowHeight="13" x14ac:dyDescent="0.25"/>
  <cols>
    <col min="1" max="1" width="5.54296875" style="70" customWidth="1"/>
    <col min="2" max="2" width="14.6328125" style="70" customWidth="1"/>
    <col min="3" max="3" width="14.54296875" style="70" customWidth="1"/>
    <col min="4" max="4" width="10" style="70" customWidth="1"/>
    <col min="5" max="5" width="3.6328125" style="168" customWidth="1"/>
    <col min="6" max="6" width="9.90625" style="70" customWidth="1"/>
    <col min="7" max="7" width="16.36328125" style="70" customWidth="1"/>
    <col min="8" max="8" width="11" style="70" customWidth="1"/>
    <col min="9" max="9" width="3.6328125" style="168" customWidth="1"/>
    <col min="10" max="10" width="11.90625" style="70" customWidth="1"/>
    <col min="11" max="11" width="15.453125" style="70" customWidth="1"/>
    <col min="12" max="12" width="11.90625" style="70" customWidth="1"/>
    <col min="13" max="13" width="3.6328125" style="168" customWidth="1"/>
    <col min="14" max="14" width="11.90625" style="70" customWidth="1"/>
    <col min="15" max="15" width="15.08984375" style="70" customWidth="1"/>
    <col min="16" max="16" width="14.453125" style="70" customWidth="1"/>
    <col min="17" max="17" width="18" style="70" customWidth="1"/>
    <col min="18" max="18" width="12.6328125" style="70" customWidth="1"/>
    <col min="19" max="19" width="15.90625" style="70" customWidth="1"/>
    <col min="20" max="20" width="12.6328125" style="70" customWidth="1"/>
    <col min="21" max="21" width="15.54296875" style="70" customWidth="1"/>
    <col min="22" max="22" width="12.6328125" style="70" customWidth="1"/>
    <col min="23" max="23" width="14.453125" style="70" customWidth="1"/>
    <col min="24" max="24" width="18.90625" style="70" customWidth="1"/>
    <col min="25" max="25" width="17.81640625" style="70" customWidth="1"/>
    <col min="26" max="26" width="2.453125" style="70" hidden="1" customWidth="1"/>
    <col min="27" max="27" width="11.90625" style="70" hidden="1" customWidth="1"/>
    <col min="28" max="30" width="12.6328125" style="70" hidden="1" customWidth="1"/>
    <col min="31" max="16384" width="12.6328125" style="70"/>
  </cols>
  <sheetData>
    <row r="1" spans="1:50" s="311" customFormat="1" ht="15.5" x14ac:dyDescent="0.25">
      <c r="A1" s="311" t="s">
        <v>547</v>
      </c>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row>
    <row r="2" spans="1:50" s="313" customFormat="1" ht="15.5" x14ac:dyDescent="0.25">
      <c r="A2" s="313" t="s">
        <v>402</v>
      </c>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row>
    <row r="3" spans="1:50" s="313" customFormat="1" ht="15.5" x14ac:dyDescent="0.25">
      <c r="A3" s="313" t="s">
        <v>531</v>
      </c>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row>
    <row r="4" spans="1:50" ht="13.5" thickBot="1" x14ac:dyDescent="0.35">
      <c r="B4"/>
      <c r="C4"/>
      <c r="D4"/>
      <c r="E4" s="219"/>
      <c r="F4"/>
      <c r="G4"/>
      <c r="H4"/>
      <c r="I4" s="219"/>
      <c r="J4"/>
      <c r="K4"/>
      <c r="L4"/>
      <c r="M4" s="219"/>
      <c r="N4"/>
      <c r="O4"/>
      <c r="P4"/>
      <c r="Q4"/>
      <c r="R4"/>
      <c r="S4"/>
      <c r="T4"/>
      <c r="U4"/>
      <c r="V4"/>
      <c r="W4"/>
      <c r="X4"/>
      <c r="Y4"/>
      <c r="AC4" s="186"/>
    </row>
    <row r="5" spans="1:50" ht="14.5" x14ac:dyDescent="0.25">
      <c r="F5" s="75"/>
      <c r="J5" s="75"/>
      <c r="N5" s="75"/>
      <c r="O5" s="190" t="s">
        <v>363</v>
      </c>
      <c r="Q5" s="442" t="s">
        <v>337</v>
      </c>
      <c r="R5" s="443"/>
      <c r="S5" s="443"/>
      <c r="T5" s="443"/>
      <c r="U5" s="443"/>
      <c r="V5" s="443"/>
      <c r="W5" s="444"/>
      <c r="X5" s="442" t="s">
        <v>363</v>
      </c>
      <c r="Y5" s="444"/>
      <c r="AC5" s="75"/>
      <c r="AD5" s="75"/>
    </row>
    <row r="6" spans="1:50" ht="60" customHeight="1" x14ac:dyDescent="0.35">
      <c r="A6" s="141" t="s">
        <v>0</v>
      </c>
      <c r="B6" s="214" t="s">
        <v>330</v>
      </c>
      <c r="C6" s="142" t="s">
        <v>373</v>
      </c>
      <c r="D6" s="142" t="s">
        <v>348</v>
      </c>
      <c r="E6" s="216"/>
      <c r="F6" s="142" t="s">
        <v>349</v>
      </c>
      <c r="G6" s="142" t="s">
        <v>374</v>
      </c>
      <c r="H6" s="142" t="s">
        <v>348</v>
      </c>
      <c r="I6" s="216"/>
      <c r="J6" s="142" t="s">
        <v>349</v>
      </c>
      <c r="K6" s="142" t="s">
        <v>399</v>
      </c>
      <c r="L6" s="142" t="s">
        <v>348</v>
      </c>
      <c r="M6" s="216"/>
      <c r="N6" s="142" t="s">
        <v>349</v>
      </c>
      <c r="O6" s="142" t="s">
        <v>401</v>
      </c>
      <c r="P6" s="142" t="s">
        <v>247</v>
      </c>
      <c r="Q6" s="142" t="s">
        <v>340</v>
      </c>
      <c r="R6" s="142" t="s">
        <v>350</v>
      </c>
      <c r="S6" s="142" t="s">
        <v>354</v>
      </c>
      <c r="T6" s="142" t="s">
        <v>350</v>
      </c>
      <c r="U6" s="142" t="s">
        <v>355</v>
      </c>
      <c r="V6" s="142" t="s">
        <v>350</v>
      </c>
      <c r="W6" s="142" t="s">
        <v>344</v>
      </c>
      <c r="X6" s="142" t="s">
        <v>369</v>
      </c>
      <c r="Y6" s="142" t="s">
        <v>400</v>
      </c>
      <c r="Z6" s="212"/>
      <c r="AA6" s="212" t="s">
        <v>548</v>
      </c>
      <c r="AB6" s="212" t="s">
        <v>568</v>
      </c>
      <c r="AC6" s="212" t="s">
        <v>569</v>
      </c>
      <c r="AD6" s="212" t="s">
        <v>570</v>
      </c>
    </row>
    <row r="7" spans="1:50" x14ac:dyDescent="0.25">
      <c r="A7" s="117">
        <v>1</v>
      </c>
      <c r="B7" s="117" t="s">
        <v>5</v>
      </c>
      <c r="C7" s="137">
        <v>11412891</v>
      </c>
      <c r="D7" s="249">
        <f t="shared" ref="D7:D44" si="0">IFERROR((C7/$AA7),0)</f>
        <v>71.964304405672451</v>
      </c>
      <c r="E7" s="169"/>
      <c r="F7" s="123">
        <f t="shared" ref="F7:F45" si="1">IF(D$45,D7/D$45*100,0)</f>
        <v>274.50396359621288</v>
      </c>
      <c r="G7" s="137">
        <v>43864868</v>
      </c>
      <c r="H7" s="249">
        <f t="shared" ref="H7:H44" si="2">IFERROR((G7/$AA7),0)</f>
        <v>276.591155866348</v>
      </c>
      <c r="I7" s="169"/>
      <c r="J7" s="123">
        <f t="shared" ref="J7:J45" si="3">IF(H$45,H7/H$45*100,0)</f>
        <v>121.09134888490109</v>
      </c>
      <c r="K7" s="137">
        <v>62358209</v>
      </c>
      <c r="L7" s="249">
        <f t="shared" ref="L7:L44" si="4">IFERROR((K7/$AA7),0)</f>
        <v>393.20143639929125</v>
      </c>
      <c r="M7" s="169"/>
      <c r="N7" s="123">
        <f t="shared" ref="N7:N45" si="5">IF(L$45,L7/L$45*100,0)</f>
        <v>129.08027924679544</v>
      </c>
      <c r="O7" s="137">
        <v>3147409</v>
      </c>
      <c r="P7" s="137">
        <f t="shared" ref="P7:P45" si="6">(C7+G7+K7)</f>
        <v>117635968</v>
      </c>
      <c r="Q7" s="137">
        <v>21061915</v>
      </c>
      <c r="R7" s="123">
        <f t="shared" ref="R7:R45" si="7">IF($P7,Q7/$P7*100,0)</f>
        <v>17.90431562564266</v>
      </c>
      <c r="S7" s="137">
        <v>16106943</v>
      </c>
      <c r="T7" s="123">
        <f t="shared" ref="T7:T45" si="8">IF($P7,S7/$P7*100,0)</f>
        <v>13.692192340356311</v>
      </c>
      <c r="U7" s="137">
        <v>5594059</v>
      </c>
      <c r="V7" s="123">
        <f t="shared" ref="V7:V45" si="9">IF($P7,U7/$P7*100,0)</f>
        <v>4.7553984509227654</v>
      </c>
      <c r="W7" s="137">
        <v>5155051</v>
      </c>
      <c r="X7" s="137">
        <v>5896869.1763000004</v>
      </c>
      <c r="Y7" s="137">
        <v>1435361.2837</v>
      </c>
      <c r="Z7" s="117"/>
      <c r="AA7" s="122">
        <v>158591</v>
      </c>
      <c r="AB7" s="122">
        <v>158591</v>
      </c>
      <c r="AC7" s="122">
        <v>158591</v>
      </c>
      <c r="AD7" s="122">
        <v>158591</v>
      </c>
    </row>
    <row r="8" spans="1:50" x14ac:dyDescent="0.25">
      <c r="A8" s="114">
        <v>2</v>
      </c>
      <c r="B8" s="114" t="s">
        <v>7</v>
      </c>
      <c r="C8" s="115">
        <v>492723</v>
      </c>
      <c r="D8" s="116">
        <f t="shared" si="0"/>
        <v>29.437387979447962</v>
      </c>
      <c r="F8" s="116">
        <f t="shared" si="1"/>
        <v>112.28733112914009</v>
      </c>
      <c r="G8" s="115">
        <v>7933397</v>
      </c>
      <c r="H8" s="116">
        <f t="shared" si="2"/>
        <v>473.97520611781573</v>
      </c>
      <c r="J8" s="116">
        <f t="shared" si="3"/>
        <v>207.50590114507824</v>
      </c>
      <c r="K8" s="115">
        <v>9415936</v>
      </c>
      <c r="L8" s="116">
        <f t="shared" si="4"/>
        <v>562.54845262277456</v>
      </c>
      <c r="N8" s="116">
        <f t="shared" si="5"/>
        <v>184.67356584288231</v>
      </c>
      <c r="O8" s="115">
        <v>169887</v>
      </c>
      <c r="P8" s="115">
        <f t="shared" si="6"/>
        <v>17842056</v>
      </c>
      <c r="Q8" s="115">
        <v>6544290</v>
      </c>
      <c r="R8" s="116">
        <f t="shared" si="7"/>
        <v>36.679012777451206</v>
      </c>
      <c r="S8" s="115">
        <v>4321984</v>
      </c>
      <c r="T8" s="116">
        <f t="shared" si="8"/>
        <v>24.223576027336762</v>
      </c>
      <c r="U8" s="115">
        <v>107808</v>
      </c>
      <c r="V8" s="116">
        <f t="shared" si="9"/>
        <v>0.60423529664966869</v>
      </c>
      <c r="W8" s="115">
        <v>4349676</v>
      </c>
      <c r="X8" s="115">
        <v>589535.44743599999</v>
      </c>
      <c r="Y8" s="115">
        <v>1289952.8925639999</v>
      </c>
      <c r="Z8" s="114"/>
      <c r="AA8" s="115">
        <v>16738</v>
      </c>
      <c r="AB8" s="115">
        <v>16738</v>
      </c>
      <c r="AC8" s="115">
        <v>16738</v>
      </c>
      <c r="AD8" s="115">
        <v>16738</v>
      </c>
    </row>
    <row r="9" spans="1:50" x14ac:dyDescent="0.25">
      <c r="A9" s="117">
        <v>3</v>
      </c>
      <c r="B9" s="117" t="s">
        <v>9</v>
      </c>
      <c r="C9" s="118">
        <v>31054</v>
      </c>
      <c r="D9" s="119">
        <f t="shared" si="0"/>
        <v>4.7606929326996781</v>
      </c>
      <c r="E9" s="169"/>
      <c r="F9" s="119">
        <f t="shared" si="1"/>
        <v>18.159406809850744</v>
      </c>
      <c r="G9" s="118">
        <v>1363261</v>
      </c>
      <c r="H9" s="119">
        <f t="shared" si="2"/>
        <v>208.99294803004753</v>
      </c>
      <c r="I9" s="169"/>
      <c r="J9" s="119">
        <f t="shared" si="3"/>
        <v>91.496916830627924</v>
      </c>
      <c r="K9" s="118">
        <v>4388729</v>
      </c>
      <c r="L9" s="119">
        <f t="shared" si="4"/>
        <v>672.80837038172615</v>
      </c>
      <c r="M9" s="169"/>
      <c r="N9" s="119">
        <f t="shared" si="5"/>
        <v>220.8697229688226</v>
      </c>
      <c r="O9" s="118">
        <v>80223</v>
      </c>
      <c r="P9" s="118">
        <f t="shared" si="6"/>
        <v>5783044</v>
      </c>
      <c r="Q9" s="118">
        <v>4184097</v>
      </c>
      <c r="R9" s="119">
        <f t="shared" si="7"/>
        <v>72.351118200034449</v>
      </c>
      <c r="S9" s="118">
        <v>662974</v>
      </c>
      <c r="T9" s="119">
        <f t="shared" si="8"/>
        <v>11.46410091294481</v>
      </c>
      <c r="U9" s="118">
        <v>1583</v>
      </c>
      <c r="V9" s="119">
        <f t="shared" si="9"/>
        <v>2.7373127370291492E-2</v>
      </c>
      <c r="W9" s="118">
        <v>796400</v>
      </c>
      <c r="X9" s="118">
        <v>57374.065519999989</v>
      </c>
      <c r="Y9" s="118">
        <v>298527.43448</v>
      </c>
      <c r="Z9" s="117"/>
      <c r="AA9" s="118">
        <v>6523</v>
      </c>
      <c r="AB9" s="118">
        <v>6523</v>
      </c>
      <c r="AC9" s="118">
        <v>6523</v>
      </c>
      <c r="AD9" s="118">
        <v>6523</v>
      </c>
    </row>
    <row r="10" spans="1:50" x14ac:dyDescent="0.25">
      <c r="A10" s="114">
        <v>4</v>
      </c>
      <c r="B10" s="114" t="s">
        <v>11</v>
      </c>
      <c r="C10" s="115">
        <v>883594</v>
      </c>
      <c r="D10" s="116">
        <f t="shared" si="0"/>
        <v>17.280646170695455</v>
      </c>
      <c r="F10" s="116">
        <f t="shared" si="1"/>
        <v>65.916094187741706</v>
      </c>
      <c r="G10" s="115">
        <v>30304342</v>
      </c>
      <c r="H10" s="116">
        <f t="shared" si="2"/>
        <v>592.66881796135488</v>
      </c>
      <c r="J10" s="116">
        <f t="shared" si="3"/>
        <v>259.46985319964114</v>
      </c>
      <c r="K10" s="115">
        <v>33688892</v>
      </c>
      <c r="L10" s="116">
        <f t="shared" si="4"/>
        <v>658.8612219353829</v>
      </c>
      <c r="N10" s="116">
        <f t="shared" si="5"/>
        <v>216.29114911457475</v>
      </c>
      <c r="O10" s="115">
        <v>1253488</v>
      </c>
      <c r="P10" s="115">
        <f t="shared" si="6"/>
        <v>64876828</v>
      </c>
      <c r="Q10" s="115">
        <v>29343389</v>
      </c>
      <c r="R10" s="116">
        <f t="shared" si="7"/>
        <v>45.229382977848424</v>
      </c>
      <c r="S10" s="115">
        <v>9820507</v>
      </c>
      <c r="T10" s="116">
        <f t="shared" si="8"/>
        <v>15.137156520660966</v>
      </c>
      <c r="U10" s="115">
        <v>510873</v>
      </c>
      <c r="V10" s="116">
        <f t="shared" si="9"/>
        <v>0.78745064416527888</v>
      </c>
      <c r="W10" s="115">
        <v>12993016</v>
      </c>
      <c r="X10" s="115">
        <v>1661305.4507170003</v>
      </c>
      <c r="Y10" s="115">
        <v>1107481.5192829999</v>
      </c>
      <c r="Z10" s="114"/>
      <c r="AA10" s="115">
        <v>51132</v>
      </c>
      <c r="AB10" s="115">
        <v>51132</v>
      </c>
      <c r="AC10" s="115">
        <v>51132</v>
      </c>
      <c r="AD10" s="115">
        <v>51132</v>
      </c>
    </row>
    <row r="11" spans="1:50" x14ac:dyDescent="0.25">
      <c r="A11" s="117">
        <v>5</v>
      </c>
      <c r="B11" s="117" t="s">
        <v>13</v>
      </c>
      <c r="C11" s="118">
        <v>6819188</v>
      </c>
      <c r="D11" s="119">
        <f t="shared" si="0"/>
        <v>27.009038411267518</v>
      </c>
      <c r="E11" s="169"/>
      <c r="F11" s="119">
        <f t="shared" si="1"/>
        <v>103.02452247743663</v>
      </c>
      <c r="G11" s="118">
        <v>35019851</v>
      </c>
      <c r="H11" s="119">
        <f t="shared" si="2"/>
        <v>138.70456435808268</v>
      </c>
      <c r="I11" s="169"/>
      <c r="J11" s="119">
        <f t="shared" si="3"/>
        <v>60.724728316073815</v>
      </c>
      <c r="K11" s="118">
        <v>33273901</v>
      </c>
      <c r="L11" s="119">
        <f t="shared" si="4"/>
        <v>131.7893083753832</v>
      </c>
      <c r="M11" s="169"/>
      <c r="N11" s="119">
        <f t="shared" si="5"/>
        <v>43.263831593843996</v>
      </c>
      <c r="O11" s="118">
        <v>1564351</v>
      </c>
      <c r="P11" s="118">
        <f t="shared" si="6"/>
        <v>75112940</v>
      </c>
      <c r="Q11" s="118">
        <v>24339687</v>
      </c>
      <c r="R11" s="119">
        <f t="shared" si="7"/>
        <v>32.404119716256616</v>
      </c>
      <c r="S11" s="118">
        <v>14618379</v>
      </c>
      <c r="T11" s="119">
        <f t="shared" si="8"/>
        <v>19.461865026185901</v>
      </c>
      <c r="U11" s="118">
        <v>0</v>
      </c>
      <c r="V11" s="119">
        <f t="shared" si="9"/>
        <v>0</v>
      </c>
      <c r="W11" s="118">
        <v>7721509</v>
      </c>
      <c r="X11" s="118">
        <v>4039098.8715850003</v>
      </c>
      <c r="Y11" s="118">
        <v>3705758.2484149998</v>
      </c>
      <c r="Z11" s="117"/>
      <c r="AA11" s="118">
        <v>252478</v>
      </c>
      <c r="AB11" s="118">
        <v>252478</v>
      </c>
      <c r="AC11" s="118">
        <v>252478</v>
      </c>
      <c r="AD11" s="118">
        <v>252478</v>
      </c>
    </row>
    <row r="12" spans="1:50" x14ac:dyDescent="0.25">
      <c r="A12" s="114">
        <v>6</v>
      </c>
      <c r="B12" s="114" t="s">
        <v>15</v>
      </c>
      <c r="C12" s="115">
        <v>0</v>
      </c>
      <c r="D12" s="116">
        <f t="shared" si="0"/>
        <v>0</v>
      </c>
      <c r="F12" s="116">
        <f t="shared" si="1"/>
        <v>0</v>
      </c>
      <c r="G12" s="115">
        <v>0</v>
      </c>
      <c r="H12" s="116">
        <f t="shared" si="2"/>
        <v>0</v>
      </c>
      <c r="J12" s="116">
        <f t="shared" si="3"/>
        <v>0</v>
      </c>
      <c r="K12" s="115">
        <v>0</v>
      </c>
      <c r="L12" s="116">
        <f t="shared" si="4"/>
        <v>0</v>
      </c>
      <c r="N12" s="116">
        <f t="shared" si="5"/>
        <v>0</v>
      </c>
      <c r="O12" s="115">
        <v>0</v>
      </c>
      <c r="P12" s="115">
        <f t="shared" si="6"/>
        <v>0</v>
      </c>
      <c r="Q12" s="115">
        <v>0</v>
      </c>
      <c r="R12" s="116">
        <f t="shared" si="7"/>
        <v>0</v>
      </c>
      <c r="S12" s="115">
        <v>0</v>
      </c>
      <c r="T12" s="116">
        <f t="shared" si="8"/>
        <v>0</v>
      </c>
      <c r="U12" s="115">
        <v>0</v>
      </c>
      <c r="V12" s="116">
        <f t="shared" si="9"/>
        <v>0</v>
      </c>
      <c r="W12" s="115">
        <v>0</v>
      </c>
      <c r="X12" s="115"/>
      <c r="Y12" s="115"/>
      <c r="Z12" s="114"/>
      <c r="AA12" s="115">
        <v>0</v>
      </c>
      <c r="AB12" s="115">
        <v>0</v>
      </c>
      <c r="AC12" s="115">
        <v>0</v>
      </c>
      <c r="AD12" s="115">
        <v>0</v>
      </c>
    </row>
    <row r="13" spans="1:50" x14ac:dyDescent="0.25">
      <c r="A13" s="117">
        <v>7</v>
      </c>
      <c r="B13" s="117" t="s">
        <v>246</v>
      </c>
      <c r="C13" s="118">
        <v>87635</v>
      </c>
      <c r="D13" s="119">
        <f t="shared" si="0"/>
        <v>15.741871744206934</v>
      </c>
      <c r="E13" s="169"/>
      <c r="F13" s="119">
        <f t="shared" si="1"/>
        <v>60.046522006921833</v>
      </c>
      <c r="G13" s="118">
        <v>4010813</v>
      </c>
      <c r="H13" s="119">
        <f t="shared" si="2"/>
        <v>720.46218789294051</v>
      </c>
      <c r="I13" s="169"/>
      <c r="J13" s="119">
        <f t="shared" si="3"/>
        <v>315.41767081908949</v>
      </c>
      <c r="K13" s="118">
        <v>1668252</v>
      </c>
      <c r="L13" s="119">
        <f t="shared" si="4"/>
        <v>299.66804382971077</v>
      </c>
      <c r="M13" s="169"/>
      <c r="N13" s="119">
        <f t="shared" si="5"/>
        <v>98.375110561904648</v>
      </c>
      <c r="O13" s="118">
        <v>38591</v>
      </c>
      <c r="P13" s="118">
        <f t="shared" si="6"/>
        <v>5766700</v>
      </c>
      <c r="Q13" s="118">
        <v>2888695</v>
      </c>
      <c r="R13" s="119">
        <f t="shared" si="7"/>
        <v>50.092687325506787</v>
      </c>
      <c r="S13" s="118">
        <v>692595</v>
      </c>
      <c r="T13" s="119">
        <f t="shared" si="8"/>
        <v>12.010248495673435</v>
      </c>
      <c r="U13" s="118">
        <v>25435</v>
      </c>
      <c r="V13" s="119">
        <f t="shared" si="9"/>
        <v>0.44106681464268999</v>
      </c>
      <c r="W13" s="118">
        <v>2091614</v>
      </c>
      <c r="X13" s="118">
        <v>97661.746400000018</v>
      </c>
      <c r="Y13" s="118">
        <v>322883.4436</v>
      </c>
      <c r="Z13" s="117"/>
      <c r="AA13" s="118">
        <v>5567</v>
      </c>
      <c r="AB13" s="118">
        <v>5567</v>
      </c>
      <c r="AC13" s="118">
        <v>5567</v>
      </c>
      <c r="AD13" s="118">
        <v>5567</v>
      </c>
    </row>
    <row r="14" spans="1:50" x14ac:dyDescent="0.25">
      <c r="A14" s="114">
        <v>8</v>
      </c>
      <c r="B14" s="114" t="s">
        <v>19</v>
      </c>
      <c r="C14" s="115">
        <v>450000</v>
      </c>
      <c r="D14" s="116">
        <f t="shared" si="0"/>
        <v>10.651391781859497</v>
      </c>
      <c r="F14" s="116">
        <f t="shared" si="1"/>
        <v>40.629160332800957</v>
      </c>
      <c r="G14" s="115">
        <v>13676526</v>
      </c>
      <c r="H14" s="116">
        <f t="shared" si="2"/>
        <v>323.72008142397272</v>
      </c>
      <c r="J14" s="116">
        <f t="shared" si="3"/>
        <v>141.72434833636046</v>
      </c>
      <c r="K14" s="115">
        <v>17136852</v>
      </c>
      <c r="L14" s="116">
        <f t="shared" si="4"/>
        <v>405.6251656883166</v>
      </c>
      <c r="N14" s="116">
        <f t="shared" si="5"/>
        <v>133.15874462728678</v>
      </c>
      <c r="O14" s="115">
        <v>207302</v>
      </c>
      <c r="P14" s="115">
        <f t="shared" si="6"/>
        <v>31263378</v>
      </c>
      <c r="Q14" s="115">
        <v>17055462</v>
      </c>
      <c r="R14" s="116">
        <f t="shared" si="7"/>
        <v>54.554123997733065</v>
      </c>
      <c r="S14" s="115">
        <v>2463100</v>
      </c>
      <c r="T14" s="116">
        <f t="shared" si="8"/>
        <v>7.8785472254469742</v>
      </c>
      <c r="U14" s="115">
        <v>106944</v>
      </c>
      <c r="V14" s="116">
        <f t="shared" si="9"/>
        <v>0.34207435933506614</v>
      </c>
      <c r="W14" s="115">
        <v>7736922</v>
      </c>
      <c r="X14" s="115">
        <v>677512.47290000005</v>
      </c>
      <c r="Y14" s="115">
        <v>3740392.0470999996</v>
      </c>
      <c r="Z14" s="114"/>
      <c r="AA14" s="115">
        <v>42248</v>
      </c>
      <c r="AB14" s="115">
        <v>42248</v>
      </c>
      <c r="AC14" s="115">
        <v>42248</v>
      </c>
      <c r="AD14" s="115">
        <v>42248</v>
      </c>
    </row>
    <row r="15" spans="1:50" x14ac:dyDescent="0.25">
      <c r="A15" s="117">
        <v>9</v>
      </c>
      <c r="B15" s="117" t="s">
        <v>21</v>
      </c>
      <c r="C15" s="118">
        <v>0</v>
      </c>
      <c r="D15" s="119">
        <f t="shared" si="0"/>
        <v>0</v>
      </c>
      <c r="E15" s="169"/>
      <c r="F15" s="119">
        <f t="shared" si="1"/>
        <v>0</v>
      </c>
      <c r="G15" s="118">
        <v>0</v>
      </c>
      <c r="H15" s="119">
        <f t="shared" si="2"/>
        <v>0</v>
      </c>
      <c r="I15" s="169"/>
      <c r="J15" s="119">
        <f t="shared" si="3"/>
        <v>0</v>
      </c>
      <c r="K15" s="118">
        <v>0</v>
      </c>
      <c r="L15" s="119">
        <f t="shared" si="4"/>
        <v>0</v>
      </c>
      <c r="M15" s="169"/>
      <c r="N15" s="119">
        <f t="shared" si="5"/>
        <v>0</v>
      </c>
      <c r="O15" s="118">
        <v>0</v>
      </c>
      <c r="P15" s="118">
        <f t="shared" si="6"/>
        <v>0</v>
      </c>
      <c r="Q15" s="118">
        <v>0</v>
      </c>
      <c r="R15" s="119">
        <f t="shared" si="7"/>
        <v>0</v>
      </c>
      <c r="S15" s="118">
        <v>0</v>
      </c>
      <c r="T15" s="119">
        <f t="shared" si="8"/>
        <v>0</v>
      </c>
      <c r="U15" s="118">
        <v>0</v>
      </c>
      <c r="V15" s="119">
        <f t="shared" si="9"/>
        <v>0</v>
      </c>
      <c r="W15" s="118">
        <v>0</v>
      </c>
      <c r="X15" s="118"/>
      <c r="Y15" s="118"/>
      <c r="Z15" s="117"/>
      <c r="AA15" s="118">
        <v>0</v>
      </c>
      <c r="AB15" s="118">
        <v>0</v>
      </c>
      <c r="AC15" s="118">
        <v>0</v>
      </c>
      <c r="AD15" s="118">
        <v>0</v>
      </c>
    </row>
    <row r="16" spans="1:50" x14ac:dyDescent="0.25">
      <c r="A16" s="114">
        <v>10</v>
      </c>
      <c r="B16" s="114" t="s">
        <v>23</v>
      </c>
      <c r="C16" s="115">
        <v>1839489</v>
      </c>
      <c r="D16" s="116">
        <f t="shared" si="0"/>
        <v>77.452168421052633</v>
      </c>
      <c r="F16" s="116">
        <f t="shared" si="1"/>
        <v>295.43712533994182</v>
      </c>
      <c r="G16" s="115">
        <v>2966158</v>
      </c>
      <c r="H16" s="116">
        <f t="shared" si="2"/>
        <v>124.89086315789474</v>
      </c>
      <c r="J16" s="116">
        <f t="shared" si="3"/>
        <v>54.677102873443928</v>
      </c>
      <c r="K16" s="115">
        <v>5923036</v>
      </c>
      <c r="L16" s="116">
        <f t="shared" si="4"/>
        <v>249.39098947368421</v>
      </c>
      <c r="N16" s="116">
        <f t="shared" si="5"/>
        <v>81.870144874566904</v>
      </c>
      <c r="O16" s="115">
        <v>1245250</v>
      </c>
      <c r="P16" s="115">
        <f t="shared" si="6"/>
        <v>10728683</v>
      </c>
      <c r="Q16" s="115">
        <v>183439</v>
      </c>
      <c r="R16" s="116">
        <f t="shared" si="7"/>
        <v>1.7097997955573856</v>
      </c>
      <c r="S16" s="115">
        <v>67969</v>
      </c>
      <c r="T16" s="116">
        <f t="shared" si="8"/>
        <v>0.6335260348357763</v>
      </c>
      <c r="U16" s="115">
        <v>1134</v>
      </c>
      <c r="V16" s="116">
        <f t="shared" si="9"/>
        <v>1.0569796870687669E-2</v>
      </c>
      <c r="W16" s="115">
        <v>432361</v>
      </c>
      <c r="X16" s="115">
        <v>65618.574789999999</v>
      </c>
      <c r="Y16" s="115">
        <v>64389.195210000005</v>
      </c>
      <c r="Z16" s="114"/>
      <c r="AA16" s="115">
        <v>23750</v>
      </c>
      <c r="AB16" s="115">
        <v>23750</v>
      </c>
      <c r="AC16" s="115">
        <v>23750</v>
      </c>
      <c r="AD16" s="115">
        <v>23750</v>
      </c>
    </row>
    <row r="17" spans="1:30" x14ac:dyDescent="0.25">
      <c r="A17" s="117">
        <v>11</v>
      </c>
      <c r="B17" s="117" t="s">
        <v>25</v>
      </c>
      <c r="C17" s="118">
        <v>305857</v>
      </c>
      <c r="D17" s="119">
        <f t="shared" si="0"/>
        <v>19.512408293460926</v>
      </c>
      <c r="E17" s="169"/>
      <c r="F17" s="119">
        <f t="shared" si="1"/>
        <v>74.429030615912481</v>
      </c>
      <c r="G17" s="118">
        <v>1350113</v>
      </c>
      <c r="H17" s="119">
        <f t="shared" si="2"/>
        <v>86.131610845295057</v>
      </c>
      <c r="I17" s="169"/>
      <c r="J17" s="119">
        <f t="shared" si="3"/>
        <v>37.708338526651772</v>
      </c>
      <c r="K17" s="118">
        <v>2881163</v>
      </c>
      <c r="L17" s="119">
        <f t="shared" si="4"/>
        <v>183.80625199362041</v>
      </c>
      <c r="M17" s="169"/>
      <c r="N17" s="119">
        <f t="shared" si="5"/>
        <v>60.33996862247001</v>
      </c>
      <c r="O17" s="118">
        <v>802709</v>
      </c>
      <c r="P17" s="118">
        <f t="shared" si="6"/>
        <v>4537133</v>
      </c>
      <c r="Q17" s="118">
        <v>83496</v>
      </c>
      <c r="R17" s="119">
        <f t="shared" si="7"/>
        <v>1.8402810761774011</v>
      </c>
      <c r="S17" s="118">
        <v>53327</v>
      </c>
      <c r="T17" s="119">
        <f t="shared" si="8"/>
        <v>1.1753457524829005</v>
      </c>
      <c r="U17" s="118">
        <v>516</v>
      </c>
      <c r="V17" s="119">
        <f t="shared" si="9"/>
        <v>1.1372820677727543E-2</v>
      </c>
      <c r="W17" s="118">
        <v>199399</v>
      </c>
      <c r="X17" s="118">
        <v>84729.623500000002</v>
      </c>
      <c r="Y17" s="118">
        <v>47640.716499999995</v>
      </c>
      <c r="Z17" s="117"/>
      <c r="AA17" s="118">
        <v>15675</v>
      </c>
      <c r="AB17" s="118">
        <v>15675</v>
      </c>
      <c r="AC17" s="118">
        <v>15675</v>
      </c>
      <c r="AD17" s="118">
        <v>15675</v>
      </c>
    </row>
    <row r="18" spans="1:30" x14ac:dyDescent="0.25">
      <c r="A18" s="114">
        <v>12</v>
      </c>
      <c r="B18" s="114" t="s">
        <v>27</v>
      </c>
      <c r="C18" s="115">
        <v>0</v>
      </c>
      <c r="D18" s="116">
        <f t="shared" si="0"/>
        <v>0</v>
      </c>
      <c r="F18" s="116">
        <f t="shared" si="1"/>
        <v>0</v>
      </c>
      <c r="G18" s="115">
        <v>0</v>
      </c>
      <c r="H18" s="116">
        <f t="shared" si="2"/>
        <v>0</v>
      </c>
      <c r="J18" s="116">
        <f t="shared" si="3"/>
        <v>0</v>
      </c>
      <c r="K18" s="115">
        <v>0</v>
      </c>
      <c r="L18" s="116">
        <f t="shared" si="4"/>
        <v>0</v>
      </c>
      <c r="N18" s="116">
        <f t="shared" si="5"/>
        <v>0</v>
      </c>
      <c r="O18" s="115">
        <v>0</v>
      </c>
      <c r="P18" s="115">
        <f t="shared" si="6"/>
        <v>0</v>
      </c>
      <c r="Q18" s="115">
        <v>0</v>
      </c>
      <c r="R18" s="116">
        <f t="shared" si="7"/>
        <v>0</v>
      </c>
      <c r="S18" s="115">
        <v>0</v>
      </c>
      <c r="T18" s="116">
        <f t="shared" si="8"/>
        <v>0</v>
      </c>
      <c r="U18" s="115">
        <v>0</v>
      </c>
      <c r="V18" s="116">
        <f t="shared" si="9"/>
        <v>0</v>
      </c>
      <c r="W18" s="115">
        <v>0</v>
      </c>
      <c r="X18" s="115"/>
      <c r="Y18" s="115"/>
      <c r="Z18" s="114"/>
      <c r="AA18" s="115">
        <v>0</v>
      </c>
      <c r="AB18" s="115">
        <v>0</v>
      </c>
      <c r="AC18" s="115">
        <v>0</v>
      </c>
      <c r="AD18" s="115">
        <v>0</v>
      </c>
    </row>
    <row r="19" spans="1:30" x14ac:dyDescent="0.25">
      <c r="A19" s="117">
        <v>13</v>
      </c>
      <c r="B19" s="117" t="s">
        <v>29</v>
      </c>
      <c r="C19" s="118">
        <v>324809</v>
      </c>
      <c r="D19" s="119">
        <f t="shared" si="0"/>
        <v>11.721302010032117</v>
      </c>
      <c r="E19" s="169"/>
      <c r="F19" s="119">
        <f t="shared" si="1"/>
        <v>44.71027527931551</v>
      </c>
      <c r="G19" s="118">
        <v>10116035</v>
      </c>
      <c r="H19" s="119">
        <f t="shared" si="2"/>
        <v>365.05485186388074</v>
      </c>
      <c r="I19" s="169"/>
      <c r="J19" s="119">
        <f t="shared" si="3"/>
        <v>159.82067210614437</v>
      </c>
      <c r="K19" s="118">
        <v>11507226</v>
      </c>
      <c r="L19" s="119">
        <f t="shared" si="4"/>
        <v>415.25841723503299</v>
      </c>
      <c r="M19" s="169"/>
      <c r="N19" s="119">
        <f t="shared" si="5"/>
        <v>136.32115118177873</v>
      </c>
      <c r="O19" s="118">
        <v>138425</v>
      </c>
      <c r="P19" s="118">
        <f t="shared" si="6"/>
        <v>21948070</v>
      </c>
      <c r="Q19" s="118">
        <v>6792213</v>
      </c>
      <c r="R19" s="119">
        <f t="shared" si="7"/>
        <v>30.946743836701813</v>
      </c>
      <c r="S19" s="118">
        <v>4606560</v>
      </c>
      <c r="T19" s="119">
        <f t="shared" si="8"/>
        <v>20.988451376362477</v>
      </c>
      <c r="U19" s="118">
        <v>0</v>
      </c>
      <c r="V19" s="119">
        <f t="shared" si="9"/>
        <v>0</v>
      </c>
      <c r="W19" s="118">
        <v>5333891</v>
      </c>
      <c r="X19" s="118">
        <v>1298464.93808</v>
      </c>
      <c r="Y19" s="118">
        <v>756308.62191999995</v>
      </c>
      <c r="Z19" s="117"/>
      <c r="AA19" s="118">
        <v>27711</v>
      </c>
      <c r="AB19" s="118">
        <v>27711</v>
      </c>
      <c r="AC19" s="118">
        <v>27711</v>
      </c>
      <c r="AD19" s="118">
        <v>27711</v>
      </c>
    </row>
    <row r="20" spans="1:30" x14ac:dyDescent="0.25">
      <c r="A20" s="114">
        <v>14</v>
      </c>
      <c r="B20" s="114" t="s">
        <v>31</v>
      </c>
      <c r="C20" s="115">
        <v>163982</v>
      </c>
      <c r="D20" s="116">
        <f t="shared" si="0"/>
        <v>24.037232483142773</v>
      </c>
      <c r="F20" s="116">
        <f t="shared" si="1"/>
        <v>91.688728807975934</v>
      </c>
      <c r="G20" s="115">
        <v>5178591</v>
      </c>
      <c r="H20" s="116">
        <f t="shared" si="2"/>
        <v>759.10158311345651</v>
      </c>
      <c r="J20" s="116">
        <f t="shared" si="3"/>
        <v>332.33396184326807</v>
      </c>
      <c r="K20" s="115">
        <v>3998250</v>
      </c>
      <c r="L20" s="116">
        <f t="shared" si="4"/>
        <v>586.08179419525061</v>
      </c>
      <c r="N20" s="116">
        <f t="shared" si="5"/>
        <v>192.399097899944</v>
      </c>
      <c r="O20" s="115">
        <v>67053</v>
      </c>
      <c r="P20" s="115">
        <f t="shared" si="6"/>
        <v>9340823</v>
      </c>
      <c r="Q20" s="115">
        <v>2880451</v>
      </c>
      <c r="R20" s="116">
        <f t="shared" si="7"/>
        <v>30.837229224876651</v>
      </c>
      <c r="S20" s="115">
        <v>2031931</v>
      </c>
      <c r="T20" s="116">
        <f t="shared" si="8"/>
        <v>21.753233093058288</v>
      </c>
      <c r="U20" s="115">
        <v>60590</v>
      </c>
      <c r="V20" s="116">
        <f t="shared" si="9"/>
        <v>0.64865804651260384</v>
      </c>
      <c r="W20" s="115">
        <v>3612428</v>
      </c>
      <c r="X20" s="115">
        <v>70337.722539999988</v>
      </c>
      <c r="Y20" s="115">
        <v>556392.58746000007</v>
      </c>
      <c r="Z20" s="114"/>
      <c r="AA20" s="115">
        <v>6822</v>
      </c>
      <c r="AB20" s="115">
        <v>6822</v>
      </c>
      <c r="AC20" s="115">
        <v>6822</v>
      </c>
      <c r="AD20" s="115">
        <v>6822</v>
      </c>
    </row>
    <row r="21" spans="1:30" x14ac:dyDescent="0.25">
      <c r="A21" s="117">
        <v>15</v>
      </c>
      <c r="B21" s="117" t="s">
        <v>33</v>
      </c>
      <c r="C21" s="118">
        <v>6717442</v>
      </c>
      <c r="D21" s="119">
        <f t="shared" si="0"/>
        <v>49.070031776178823</v>
      </c>
      <c r="E21" s="169"/>
      <c r="F21" s="119">
        <f t="shared" si="1"/>
        <v>187.17499359712369</v>
      </c>
      <c r="G21" s="118">
        <v>33747161</v>
      </c>
      <c r="H21" s="119">
        <f t="shared" si="2"/>
        <v>246.5185799335257</v>
      </c>
      <c r="I21" s="169"/>
      <c r="J21" s="119">
        <f t="shared" si="3"/>
        <v>107.92560331815315</v>
      </c>
      <c r="K21" s="118">
        <v>55808025</v>
      </c>
      <c r="L21" s="119">
        <f t="shared" si="4"/>
        <v>407.67029475145182</v>
      </c>
      <c r="M21" s="169"/>
      <c r="N21" s="119">
        <f t="shared" si="5"/>
        <v>133.83012017713892</v>
      </c>
      <c r="O21" s="118">
        <v>8049386</v>
      </c>
      <c r="P21" s="118">
        <f t="shared" si="6"/>
        <v>96272628</v>
      </c>
      <c r="Q21" s="118">
        <v>26280337</v>
      </c>
      <c r="R21" s="119">
        <f t="shared" si="7"/>
        <v>27.297828620612702</v>
      </c>
      <c r="S21" s="118">
        <v>16018114</v>
      </c>
      <c r="T21" s="119">
        <f t="shared" si="8"/>
        <v>16.638284767711962</v>
      </c>
      <c r="U21" s="118">
        <v>459336</v>
      </c>
      <c r="V21" s="119">
        <f t="shared" si="9"/>
        <v>0.47712003873001163</v>
      </c>
      <c r="W21" s="118">
        <v>18098128</v>
      </c>
      <c r="X21" s="118">
        <v>2362373.7334269998</v>
      </c>
      <c r="Y21" s="118">
        <v>4629772.796573</v>
      </c>
      <c r="Z21" s="117"/>
      <c r="AA21" s="118">
        <v>136895</v>
      </c>
      <c r="AB21" s="118">
        <v>136895</v>
      </c>
      <c r="AC21" s="118">
        <v>136895</v>
      </c>
      <c r="AD21" s="118">
        <v>136895</v>
      </c>
    </row>
    <row r="22" spans="1:30" x14ac:dyDescent="0.25">
      <c r="A22" s="114">
        <v>16</v>
      </c>
      <c r="B22" s="114" t="s">
        <v>35</v>
      </c>
      <c r="C22" s="115">
        <v>242955</v>
      </c>
      <c r="D22" s="116">
        <f t="shared" si="0"/>
        <v>4.3392570101803898</v>
      </c>
      <c r="F22" s="116">
        <f t="shared" si="1"/>
        <v>16.551862179373465</v>
      </c>
      <c r="G22" s="115">
        <v>1185773</v>
      </c>
      <c r="H22" s="116">
        <f t="shared" si="2"/>
        <v>21.178299696374353</v>
      </c>
      <c r="J22" s="116">
        <f t="shared" si="3"/>
        <v>9.2718397639650547</v>
      </c>
      <c r="K22" s="115">
        <v>16619252</v>
      </c>
      <c r="L22" s="116">
        <f t="shared" si="4"/>
        <v>296.82536167172708</v>
      </c>
      <c r="N22" s="116">
        <f t="shared" si="5"/>
        <v>97.441914055496667</v>
      </c>
      <c r="O22" s="115">
        <v>274790</v>
      </c>
      <c r="P22" s="115">
        <f t="shared" si="6"/>
        <v>18047980</v>
      </c>
      <c r="Q22" s="115">
        <v>7279534</v>
      </c>
      <c r="R22" s="116">
        <f t="shared" si="7"/>
        <v>40.334342125822396</v>
      </c>
      <c r="S22" s="115">
        <v>4123169</v>
      </c>
      <c r="T22" s="116">
        <f t="shared" si="8"/>
        <v>22.845598233154071</v>
      </c>
      <c r="U22" s="115">
        <v>0</v>
      </c>
      <c r="V22" s="116">
        <f t="shared" si="9"/>
        <v>0</v>
      </c>
      <c r="W22" s="115">
        <v>0</v>
      </c>
      <c r="X22" s="115">
        <v>489421.81810699997</v>
      </c>
      <c r="Y22" s="115">
        <v>767432.94189299992</v>
      </c>
      <c r="Z22" s="114"/>
      <c r="AA22" s="115">
        <v>55990</v>
      </c>
      <c r="AB22" s="115">
        <v>55990</v>
      </c>
      <c r="AC22" s="115">
        <v>55990</v>
      </c>
      <c r="AD22" s="115">
        <v>55990</v>
      </c>
    </row>
    <row r="23" spans="1:30" x14ac:dyDescent="0.25">
      <c r="A23" s="117">
        <v>17</v>
      </c>
      <c r="B23" s="117" t="s">
        <v>37</v>
      </c>
      <c r="C23" s="118">
        <v>0</v>
      </c>
      <c r="D23" s="119">
        <f t="shared" si="0"/>
        <v>0</v>
      </c>
      <c r="E23" s="169"/>
      <c r="F23" s="119">
        <f t="shared" si="1"/>
        <v>0</v>
      </c>
      <c r="G23" s="118">
        <v>0</v>
      </c>
      <c r="H23" s="119">
        <f t="shared" si="2"/>
        <v>0</v>
      </c>
      <c r="I23" s="169"/>
      <c r="J23" s="119">
        <f t="shared" si="3"/>
        <v>0</v>
      </c>
      <c r="K23" s="118">
        <v>0</v>
      </c>
      <c r="L23" s="119">
        <f t="shared" si="4"/>
        <v>0</v>
      </c>
      <c r="M23" s="169"/>
      <c r="N23" s="119">
        <f t="shared" si="5"/>
        <v>0</v>
      </c>
      <c r="O23" s="118">
        <v>0</v>
      </c>
      <c r="P23" s="118">
        <f t="shared" si="6"/>
        <v>0</v>
      </c>
      <c r="Q23" s="118">
        <v>0</v>
      </c>
      <c r="R23" s="119">
        <f t="shared" si="7"/>
        <v>0</v>
      </c>
      <c r="S23" s="118">
        <v>0</v>
      </c>
      <c r="T23" s="119">
        <f t="shared" si="8"/>
        <v>0</v>
      </c>
      <c r="U23" s="118">
        <v>0</v>
      </c>
      <c r="V23" s="119">
        <f t="shared" si="9"/>
        <v>0</v>
      </c>
      <c r="W23" s="118">
        <v>0</v>
      </c>
      <c r="X23" s="118"/>
      <c r="Y23" s="118"/>
      <c r="Z23" s="117"/>
      <c r="AA23" s="118">
        <v>0</v>
      </c>
      <c r="AB23" s="118">
        <v>0</v>
      </c>
      <c r="AC23" s="118">
        <v>0</v>
      </c>
      <c r="AD23" s="118">
        <v>0</v>
      </c>
    </row>
    <row r="24" spans="1:30" x14ac:dyDescent="0.25">
      <c r="A24" s="114">
        <v>18</v>
      </c>
      <c r="B24" s="114" t="s">
        <v>39</v>
      </c>
      <c r="C24" s="115">
        <v>48306</v>
      </c>
      <c r="D24" s="116">
        <f t="shared" si="0"/>
        <v>6.5892784067657892</v>
      </c>
      <c r="F24" s="116">
        <f t="shared" si="1"/>
        <v>25.134447624197058</v>
      </c>
      <c r="G24" s="115">
        <v>1521799</v>
      </c>
      <c r="H24" s="116">
        <f t="shared" si="2"/>
        <v>207.58409493929886</v>
      </c>
      <c r="J24" s="116">
        <f t="shared" si="3"/>
        <v>90.8801222675297</v>
      </c>
      <c r="K24" s="115">
        <v>2894149</v>
      </c>
      <c r="L24" s="116">
        <f t="shared" si="4"/>
        <v>394.78229436638929</v>
      </c>
      <c r="N24" s="116">
        <f t="shared" si="5"/>
        <v>129.59924374934448</v>
      </c>
      <c r="O24" s="115">
        <v>68078</v>
      </c>
      <c r="P24" s="115">
        <f t="shared" si="6"/>
        <v>4464254</v>
      </c>
      <c r="Q24" s="115">
        <v>2445255</v>
      </c>
      <c r="R24" s="116">
        <f t="shared" si="7"/>
        <v>54.774101115214322</v>
      </c>
      <c r="S24" s="115">
        <v>382114</v>
      </c>
      <c r="T24" s="116">
        <f t="shared" si="8"/>
        <v>8.5594144060799398</v>
      </c>
      <c r="U24" s="115">
        <v>1767</v>
      </c>
      <c r="V24" s="116">
        <f t="shared" si="9"/>
        <v>3.9581081184000728E-2</v>
      </c>
      <c r="W24" s="115">
        <v>958747</v>
      </c>
      <c r="X24" s="115">
        <v>70877.387800000026</v>
      </c>
      <c r="Y24" s="115">
        <v>99137.172200000001</v>
      </c>
      <c r="Z24" s="114"/>
      <c r="AA24" s="115">
        <v>7331</v>
      </c>
      <c r="AB24" s="115">
        <v>7331</v>
      </c>
      <c r="AC24" s="115">
        <v>7331</v>
      </c>
      <c r="AD24" s="115">
        <v>7331</v>
      </c>
    </row>
    <row r="25" spans="1:30" x14ac:dyDescent="0.25">
      <c r="A25" s="117">
        <v>19</v>
      </c>
      <c r="B25" s="117" t="s">
        <v>41</v>
      </c>
      <c r="C25" s="118">
        <v>508521</v>
      </c>
      <c r="D25" s="119">
        <f t="shared" si="0"/>
        <v>6.2985656956004759</v>
      </c>
      <c r="E25" s="169"/>
      <c r="F25" s="119">
        <f t="shared" si="1"/>
        <v>24.025539643473362</v>
      </c>
      <c r="G25" s="118">
        <v>22766057</v>
      </c>
      <c r="H25" s="119">
        <f t="shared" si="2"/>
        <v>281.98148285770907</v>
      </c>
      <c r="I25" s="169"/>
      <c r="J25" s="119">
        <f t="shared" si="3"/>
        <v>123.45122899122671</v>
      </c>
      <c r="K25" s="118">
        <v>39158046</v>
      </c>
      <c r="L25" s="119">
        <f t="shared" si="4"/>
        <v>485.01345124851366</v>
      </c>
      <c r="M25" s="169"/>
      <c r="N25" s="119">
        <f t="shared" si="5"/>
        <v>159.22035356461629</v>
      </c>
      <c r="O25" s="118">
        <v>618496</v>
      </c>
      <c r="P25" s="118">
        <f t="shared" si="6"/>
        <v>62432624</v>
      </c>
      <c r="Q25" s="118">
        <v>20002023</v>
      </c>
      <c r="R25" s="119">
        <f t="shared" si="7"/>
        <v>32.037774033011971</v>
      </c>
      <c r="S25" s="118">
        <v>14188012</v>
      </c>
      <c r="T25" s="119">
        <f t="shared" si="8"/>
        <v>22.725317455822456</v>
      </c>
      <c r="U25" s="118">
        <v>824826</v>
      </c>
      <c r="V25" s="119">
        <f t="shared" si="9"/>
        <v>1.3211458163283349</v>
      </c>
      <c r="W25" s="118">
        <v>21765711</v>
      </c>
      <c r="X25" s="118">
        <v>1163301.8128500003</v>
      </c>
      <c r="Y25" s="118">
        <v>3726199.1771500004</v>
      </c>
      <c r="Z25" s="117"/>
      <c r="AA25" s="118">
        <v>80736</v>
      </c>
      <c r="AB25" s="118">
        <v>80736</v>
      </c>
      <c r="AC25" s="118">
        <v>80736</v>
      </c>
      <c r="AD25" s="118">
        <v>80736</v>
      </c>
    </row>
    <row r="26" spans="1:30" x14ac:dyDescent="0.25">
      <c r="A26" s="114">
        <v>20</v>
      </c>
      <c r="B26" s="114" t="s">
        <v>43</v>
      </c>
      <c r="C26" s="115">
        <v>619131</v>
      </c>
      <c r="D26" s="116">
        <f t="shared" si="0"/>
        <v>14.54349204857767</v>
      </c>
      <c r="F26" s="116">
        <f t="shared" si="1"/>
        <v>55.475367195377146</v>
      </c>
      <c r="G26" s="115">
        <v>5447370</v>
      </c>
      <c r="H26" s="116">
        <f t="shared" si="2"/>
        <v>127.95964388903244</v>
      </c>
      <c r="J26" s="116">
        <f t="shared" si="3"/>
        <v>56.020612202227447</v>
      </c>
      <c r="K26" s="115">
        <v>9831621</v>
      </c>
      <c r="L26" s="116">
        <f t="shared" si="4"/>
        <v>230.94644241384981</v>
      </c>
      <c r="N26" s="116">
        <f t="shared" si="5"/>
        <v>75.815163725804297</v>
      </c>
      <c r="O26" s="115">
        <v>2049597</v>
      </c>
      <c r="P26" s="115">
        <f t="shared" si="6"/>
        <v>15898122</v>
      </c>
      <c r="Q26" s="115">
        <v>4222188</v>
      </c>
      <c r="R26" s="116">
        <f t="shared" si="7"/>
        <v>26.557778333818295</v>
      </c>
      <c r="S26" s="115">
        <v>3149216</v>
      </c>
      <c r="T26" s="116">
        <f t="shared" si="8"/>
        <v>19.808729609698556</v>
      </c>
      <c r="U26" s="115">
        <v>1181</v>
      </c>
      <c r="V26" s="116">
        <f t="shared" si="9"/>
        <v>7.4285503658859829E-3</v>
      </c>
      <c r="W26" s="115">
        <v>74390</v>
      </c>
      <c r="X26" s="115">
        <v>442297.17961200007</v>
      </c>
      <c r="Y26" s="115">
        <v>290418.48038800003</v>
      </c>
      <c r="Z26" s="114"/>
      <c r="AA26" s="115">
        <v>42571</v>
      </c>
      <c r="AB26" s="115">
        <v>42571</v>
      </c>
      <c r="AC26" s="115">
        <v>42571</v>
      </c>
      <c r="AD26" s="115">
        <v>42571</v>
      </c>
    </row>
    <row r="27" spans="1:30" x14ac:dyDescent="0.25">
      <c r="A27" s="117">
        <v>21</v>
      </c>
      <c r="B27" s="117" t="s">
        <v>45</v>
      </c>
      <c r="C27" s="118">
        <v>0</v>
      </c>
      <c r="D27" s="119">
        <f t="shared" si="0"/>
        <v>0</v>
      </c>
      <c r="E27" s="169"/>
      <c r="F27" s="119">
        <f t="shared" si="1"/>
        <v>0</v>
      </c>
      <c r="G27" s="118">
        <v>0</v>
      </c>
      <c r="H27" s="119">
        <f t="shared" si="2"/>
        <v>0</v>
      </c>
      <c r="I27" s="169"/>
      <c r="J27" s="119">
        <f t="shared" si="3"/>
        <v>0</v>
      </c>
      <c r="K27" s="118">
        <v>0</v>
      </c>
      <c r="L27" s="119">
        <f t="shared" si="4"/>
        <v>0</v>
      </c>
      <c r="M27" s="169"/>
      <c r="N27" s="119">
        <f t="shared" si="5"/>
        <v>0</v>
      </c>
      <c r="O27" s="118">
        <v>0</v>
      </c>
      <c r="P27" s="118">
        <f t="shared" si="6"/>
        <v>0</v>
      </c>
      <c r="Q27" s="118">
        <v>0</v>
      </c>
      <c r="R27" s="119">
        <f t="shared" si="7"/>
        <v>0</v>
      </c>
      <c r="S27" s="118">
        <v>0</v>
      </c>
      <c r="T27" s="119">
        <f t="shared" si="8"/>
        <v>0</v>
      </c>
      <c r="U27" s="118">
        <v>0</v>
      </c>
      <c r="V27" s="119">
        <f t="shared" si="9"/>
        <v>0</v>
      </c>
      <c r="W27" s="118">
        <v>0</v>
      </c>
      <c r="X27" s="118"/>
      <c r="Y27" s="118"/>
      <c r="Z27" s="117"/>
      <c r="AA27" s="118">
        <v>0</v>
      </c>
      <c r="AB27" s="118">
        <v>0</v>
      </c>
      <c r="AC27" s="118">
        <v>0</v>
      </c>
      <c r="AD27" s="118">
        <v>0</v>
      </c>
    </row>
    <row r="28" spans="1:30" x14ac:dyDescent="0.25">
      <c r="A28" s="114">
        <v>22</v>
      </c>
      <c r="B28" s="114" t="s">
        <v>47</v>
      </c>
      <c r="C28" s="115">
        <v>135379</v>
      </c>
      <c r="D28" s="116">
        <f t="shared" si="0"/>
        <v>10.239694425535134</v>
      </c>
      <c r="F28" s="116">
        <f t="shared" si="1"/>
        <v>39.05876293861435</v>
      </c>
      <c r="G28" s="115">
        <v>4326104</v>
      </c>
      <c r="H28" s="116">
        <f t="shared" si="2"/>
        <v>327.21458286060056</v>
      </c>
      <c r="J28" s="116">
        <f t="shared" si="3"/>
        <v>143.25423779112654</v>
      </c>
      <c r="K28" s="115">
        <v>5064933</v>
      </c>
      <c r="L28" s="116">
        <f t="shared" si="4"/>
        <v>383.0975720444747</v>
      </c>
      <c r="N28" s="116">
        <f t="shared" si="5"/>
        <v>125.7633797859627</v>
      </c>
      <c r="O28" s="115">
        <v>85754</v>
      </c>
      <c r="P28" s="115">
        <f t="shared" si="6"/>
        <v>9526416</v>
      </c>
      <c r="Q28" s="115">
        <v>3468753</v>
      </c>
      <c r="R28" s="116">
        <f t="shared" si="7"/>
        <v>36.411941279910515</v>
      </c>
      <c r="S28" s="115">
        <v>2702212</v>
      </c>
      <c r="T28" s="116">
        <f t="shared" si="8"/>
        <v>28.365462940102553</v>
      </c>
      <c r="U28" s="115">
        <v>104711</v>
      </c>
      <c r="V28" s="116">
        <f t="shared" si="9"/>
        <v>1.0991646806102107</v>
      </c>
      <c r="W28" s="115">
        <v>2267185</v>
      </c>
      <c r="X28" s="115">
        <v>186912.14539999992</v>
      </c>
      <c r="Y28" s="115">
        <v>1160756.1246</v>
      </c>
      <c r="Z28" s="114"/>
      <c r="AA28" s="115">
        <v>13221</v>
      </c>
      <c r="AB28" s="115">
        <v>13221</v>
      </c>
      <c r="AC28" s="115">
        <v>13221</v>
      </c>
      <c r="AD28" s="115">
        <v>13221</v>
      </c>
    </row>
    <row r="29" spans="1:30" x14ac:dyDescent="0.25">
      <c r="A29" s="117">
        <v>23</v>
      </c>
      <c r="B29" s="117" t="s">
        <v>49</v>
      </c>
      <c r="C29" s="118">
        <v>2867475</v>
      </c>
      <c r="D29" s="119">
        <f t="shared" si="0"/>
        <v>15.732191059319245</v>
      </c>
      <c r="E29" s="169"/>
      <c r="F29" s="119">
        <f t="shared" si="1"/>
        <v>60.009595555760477</v>
      </c>
      <c r="G29" s="118">
        <v>31506291</v>
      </c>
      <c r="H29" s="119">
        <f t="shared" si="2"/>
        <v>172.85695239976297</v>
      </c>
      <c r="I29" s="169"/>
      <c r="J29" s="119">
        <f t="shared" si="3"/>
        <v>75.676611801480632</v>
      </c>
      <c r="K29" s="118">
        <v>66935167</v>
      </c>
      <c r="L29" s="119">
        <f t="shared" si="4"/>
        <v>367.23487940834377</v>
      </c>
      <c r="M29" s="169"/>
      <c r="N29" s="119">
        <f t="shared" si="5"/>
        <v>120.55597054089932</v>
      </c>
      <c r="O29" s="118">
        <v>6926196</v>
      </c>
      <c r="P29" s="118">
        <f t="shared" si="6"/>
        <v>101308933</v>
      </c>
      <c r="Q29" s="118">
        <v>29696099</v>
      </c>
      <c r="R29" s="119">
        <f t="shared" si="7"/>
        <v>29.312419073646744</v>
      </c>
      <c r="S29" s="118">
        <v>24170997</v>
      </c>
      <c r="T29" s="119">
        <f t="shared" si="8"/>
        <v>23.858702568706356</v>
      </c>
      <c r="U29" s="118">
        <v>566873</v>
      </c>
      <c r="V29" s="119">
        <f t="shared" si="9"/>
        <v>0.55954888005779313</v>
      </c>
      <c r="W29" s="118">
        <v>14078726</v>
      </c>
      <c r="X29" s="118">
        <v>4476613.8148800004</v>
      </c>
      <c r="Y29" s="118">
        <v>7600838.66512</v>
      </c>
      <c r="Z29" s="117"/>
      <c r="AA29" s="118">
        <v>182268</v>
      </c>
      <c r="AB29" s="118">
        <v>182268</v>
      </c>
      <c r="AC29" s="118">
        <v>182268</v>
      </c>
      <c r="AD29" s="118">
        <v>182268</v>
      </c>
    </row>
    <row r="30" spans="1:30" x14ac:dyDescent="0.25">
      <c r="A30" s="114">
        <v>24</v>
      </c>
      <c r="B30" s="114" t="s">
        <v>51</v>
      </c>
      <c r="C30" s="115">
        <v>9852392</v>
      </c>
      <c r="D30" s="116">
        <f t="shared" si="0"/>
        <v>41.377133449805136</v>
      </c>
      <c r="F30" s="116">
        <f t="shared" si="1"/>
        <v>157.83084722383092</v>
      </c>
      <c r="G30" s="115">
        <v>24399869</v>
      </c>
      <c r="H30" s="116">
        <f t="shared" si="2"/>
        <v>102.47223575460288</v>
      </c>
      <c r="J30" s="116">
        <f t="shared" si="3"/>
        <v>44.862248801521268</v>
      </c>
      <c r="K30" s="115">
        <v>60838291</v>
      </c>
      <c r="L30" s="116">
        <f t="shared" si="4"/>
        <v>255.50283480043004</v>
      </c>
      <c r="N30" s="116">
        <f t="shared" si="5"/>
        <v>83.876543194761325</v>
      </c>
      <c r="O30" s="115">
        <v>6536047</v>
      </c>
      <c r="P30" s="115">
        <f t="shared" si="6"/>
        <v>95090552</v>
      </c>
      <c r="Q30" s="115">
        <v>35225619</v>
      </c>
      <c r="R30" s="116">
        <f t="shared" si="7"/>
        <v>37.044289110867709</v>
      </c>
      <c r="S30" s="115">
        <v>26341149</v>
      </c>
      <c r="T30" s="116">
        <f t="shared" si="8"/>
        <v>27.701121137670963</v>
      </c>
      <c r="U30" s="115">
        <v>6149040</v>
      </c>
      <c r="V30" s="116">
        <f t="shared" si="9"/>
        <v>6.4665099430698438</v>
      </c>
      <c r="W30" s="115">
        <v>5043797</v>
      </c>
      <c r="X30" s="115">
        <v>4065022.6898649996</v>
      </c>
      <c r="Y30" s="115">
        <v>7084356.5001349989</v>
      </c>
      <c r="Z30" s="114"/>
      <c r="AA30" s="115">
        <v>238112</v>
      </c>
      <c r="AB30" s="115">
        <v>238112</v>
      </c>
      <c r="AC30" s="115">
        <v>238112</v>
      </c>
      <c r="AD30" s="115">
        <v>238112</v>
      </c>
    </row>
    <row r="31" spans="1:30" x14ac:dyDescent="0.25">
      <c r="A31" s="117">
        <v>25</v>
      </c>
      <c r="B31" s="117" t="s">
        <v>53</v>
      </c>
      <c r="C31" s="118">
        <v>0</v>
      </c>
      <c r="D31" s="119">
        <f t="shared" si="0"/>
        <v>0</v>
      </c>
      <c r="E31" s="169"/>
      <c r="F31" s="119">
        <f t="shared" si="1"/>
        <v>0</v>
      </c>
      <c r="G31" s="118">
        <v>0</v>
      </c>
      <c r="H31" s="119">
        <f t="shared" si="2"/>
        <v>0</v>
      </c>
      <c r="I31" s="169"/>
      <c r="J31" s="119">
        <f t="shared" si="3"/>
        <v>0</v>
      </c>
      <c r="K31" s="118">
        <v>0</v>
      </c>
      <c r="L31" s="119">
        <f t="shared" si="4"/>
        <v>0</v>
      </c>
      <c r="M31" s="169"/>
      <c r="N31" s="119">
        <f t="shared" si="5"/>
        <v>0</v>
      </c>
      <c r="O31" s="118">
        <v>0</v>
      </c>
      <c r="P31" s="118">
        <f t="shared" si="6"/>
        <v>0</v>
      </c>
      <c r="Q31" s="118">
        <v>0</v>
      </c>
      <c r="R31" s="119">
        <f t="shared" si="7"/>
        <v>0</v>
      </c>
      <c r="S31" s="118">
        <v>0</v>
      </c>
      <c r="T31" s="119">
        <f t="shared" si="8"/>
        <v>0</v>
      </c>
      <c r="U31" s="118">
        <v>0</v>
      </c>
      <c r="V31" s="119">
        <f t="shared" si="9"/>
        <v>0</v>
      </c>
      <c r="W31" s="118">
        <v>0</v>
      </c>
      <c r="X31" s="118"/>
      <c r="Y31" s="118"/>
      <c r="Z31" s="117"/>
      <c r="AA31" s="118">
        <v>0</v>
      </c>
      <c r="AB31" s="118">
        <v>0</v>
      </c>
      <c r="AC31" s="118">
        <v>0</v>
      </c>
      <c r="AD31" s="118">
        <v>0</v>
      </c>
    </row>
    <row r="32" spans="1:30" x14ac:dyDescent="0.25">
      <c r="A32" s="114">
        <v>26</v>
      </c>
      <c r="B32" s="114" t="s">
        <v>55</v>
      </c>
      <c r="C32" s="115">
        <v>380158</v>
      </c>
      <c r="D32" s="116">
        <f t="shared" si="0"/>
        <v>11.129724507421612</v>
      </c>
      <c r="F32" s="116">
        <f t="shared" si="1"/>
        <v>42.453734754369748</v>
      </c>
      <c r="G32" s="115">
        <v>4600648</v>
      </c>
      <c r="H32" s="116">
        <f t="shared" si="2"/>
        <v>134.69121995491406</v>
      </c>
      <c r="J32" s="116">
        <f t="shared" si="3"/>
        <v>58.967689896688533</v>
      </c>
      <c r="K32" s="115">
        <v>14429954</v>
      </c>
      <c r="L32" s="116">
        <f t="shared" si="4"/>
        <v>422.45964224024357</v>
      </c>
      <c r="N32" s="116">
        <f t="shared" si="5"/>
        <v>138.68517137230435</v>
      </c>
      <c r="O32" s="115">
        <v>215894</v>
      </c>
      <c r="P32" s="115">
        <f t="shared" si="6"/>
        <v>19410760</v>
      </c>
      <c r="Q32" s="115">
        <v>9341954</v>
      </c>
      <c r="R32" s="116">
        <f t="shared" si="7"/>
        <v>48.12770854927885</v>
      </c>
      <c r="S32" s="115">
        <v>5155581</v>
      </c>
      <c r="T32" s="116">
        <f t="shared" si="8"/>
        <v>26.560428339745584</v>
      </c>
      <c r="U32" s="115">
        <v>0</v>
      </c>
      <c r="V32" s="116">
        <f t="shared" si="9"/>
        <v>0</v>
      </c>
      <c r="W32" s="115">
        <v>1593672</v>
      </c>
      <c r="X32" s="115">
        <v>986211.17056900007</v>
      </c>
      <c r="Y32" s="115">
        <v>2571418.5094309999</v>
      </c>
      <c r="Z32" s="114"/>
      <c r="AA32" s="115">
        <v>34157</v>
      </c>
      <c r="AB32" s="115">
        <v>34157</v>
      </c>
      <c r="AC32" s="115">
        <v>34157</v>
      </c>
      <c r="AD32" s="115">
        <v>34157</v>
      </c>
    </row>
    <row r="33" spans="1:50" x14ac:dyDescent="0.25">
      <c r="A33" s="117">
        <v>27</v>
      </c>
      <c r="B33" s="117" t="s">
        <v>57</v>
      </c>
      <c r="C33" s="118">
        <v>375093</v>
      </c>
      <c r="D33" s="119">
        <f t="shared" si="0"/>
        <v>29.656309297912713</v>
      </c>
      <c r="E33" s="169"/>
      <c r="F33" s="119">
        <f t="shared" si="1"/>
        <v>113.12239470865475</v>
      </c>
      <c r="G33" s="118">
        <v>1002600</v>
      </c>
      <c r="H33" s="119">
        <f t="shared" si="2"/>
        <v>79.269449715370015</v>
      </c>
      <c r="I33" s="169"/>
      <c r="J33" s="119">
        <f t="shared" si="3"/>
        <v>34.70409081350477</v>
      </c>
      <c r="K33" s="118">
        <v>1016115</v>
      </c>
      <c r="L33" s="119">
        <f t="shared" si="4"/>
        <v>80.337998102466798</v>
      </c>
      <c r="M33" s="169"/>
      <c r="N33" s="119">
        <f t="shared" si="5"/>
        <v>26.37338084051218</v>
      </c>
      <c r="O33" s="118">
        <v>199092</v>
      </c>
      <c r="P33" s="118">
        <f t="shared" si="6"/>
        <v>2393808</v>
      </c>
      <c r="Q33" s="118">
        <v>862732</v>
      </c>
      <c r="R33" s="119">
        <f t="shared" si="7"/>
        <v>36.040150254322818</v>
      </c>
      <c r="S33" s="118">
        <v>57110</v>
      </c>
      <c r="T33" s="119">
        <f t="shared" si="8"/>
        <v>2.3857385387633427</v>
      </c>
      <c r="U33" s="118">
        <v>0</v>
      </c>
      <c r="V33" s="119">
        <f t="shared" si="9"/>
        <v>0</v>
      </c>
      <c r="W33" s="118">
        <v>301089</v>
      </c>
      <c r="X33" s="118">
        <v>88810.985300000015</v>
      </c>
      <c r="Y33" s="118">
        <v>58049.4447</v>
      </c>
      <c r="Z33" s="117"/>
      <c r="AA33" s="118">
        <v>12648</v>
      </c>
      <c r="AB33" s="118">
        <v>12648</v>
      </c>
      <c r="AC33" s="118">
        <v>12648</v>
      </c>
      <c r="AD33" s="118">
        <v>12648</v>
      </c>
    </row>
    <row r="34" spans="1:50" x14ac:dyDescent="0.25">
      <c r="A34" s="114">
        <v>28</v>
      </c>
      <c r="B34" s="114" t="s">
        <v>59</v>
      </c>
      <c r="C34" s="115">
        <v>1096647</v>
      </c>
      <c r="D34" s="116">
        <f t="shared" si="0"/>
        <v>11.413300723317896</v>
      </c>
      <c r="F34" s="116">
        <f t="shared" si="1"/>
        <v>43.535420958217905</v>
      </c>
      <c r="G34" s="115">
        <v>12317382</v>
      </c>
      <c r="H34" s="116">
        <f t="shared" si="2"/>
        <v>128.19255867200917</v>
      </c>
      <c r="J34" s="116">
        <f t="shared" si="3"/>
        <v>56.122582075984063</v>
      </c>
      <c r="K34" s="115">
        <v>25831849</v>
      </c>
      <c r="L34" s="116">
        <f t="shared" si="4"/>
        <v>268.84372170474057</v>
      </c>
      <c r="N34" s="116">
        <f t="shared" si="5"/>
        <v>88.256093337756241</v>
      </c>
      <c r="O34" s="115">
        <v>4893913</v>
      </c>
      <c r="P34" s="115">
        <f t="shared" si="6"/>
        <v>39245878</v>
      </c>
      <c r="Q34" s="115">
        <v>20133860</v>
      </c>
      <c r="R34" s="116">
        <f t="shared" si="7"/>
        <v>51.301846272874819</v>
      </c>
      <c r="S34" s="115">
        <v>9173368</v>
      </c>
      <c r="T34" s="116">
        <f t="shared" si="8"/>
        <v>23.374092942958239</v>
      </c>
      <c r="U34" s="115">
        <v>641131</v>
      </c>
      <c r="V34" s="116">
        <f t="shared" si="9"/>
        <v>1.633626339051454</v>
      </c>
      <c r="W34" s="115">
        <v>37867</v>
      </c>
      <c r="X34" s="115">
        <v>2132770.3356099995</v>
      </c>
      <c r="Y34" s="115">
        <v>3977132.4643899999</v>
      </c>
      <c r="Z34" s="114"/>
      <c r="AA34" s="115">
        <v>96085</v>
      </c>
      <c r="AB34" s="115">
        <v>96085</v>
      </c>
      <c r="AC34" s="115">
        <v>96085</v>
      </c>
      <c r="AD34" s="115">
        <v>96085</v>
      </c>
    </row>
    <row r="35" spans="1:50" x14ac:dyDescent="0.25">
      <c r="A35" s="117">
        <v>29</v>
      </c>
      <c r="B35" s="117" t="s">
        <v>61</v>
      </c>
      <c r="C35" s="118">
        <v>75201</v>
      </c>
      <c r="D35" s="119">
        <f t="shared" si="0"/>
        <v>4.4619081523673909</v>
      </c>
      <c r="E35" s="169"/>
      <c r="F35" s="119">
        <f t="shared" si="1"/>
        <v>17.019708356002123</v>
      </c>
      <c r="G35" s="118">
        <v>12551725</v>
      </c>
      <c r="H35" s="119">
        <f t="shared" si="2"/>
        <v>744.73270440251576</v>
      </c>
      <c r="I35" s="169"/>
      <c r="J35" s="119">
        <f t="shared" si="3"/>
        <v>326.04328020660682</v>
      </c>
      <c r="K35" s="118">
        <v>3830747</v>
      </c>
      <c r="L35" s="119">
        <f t="shared" si="4"/>
        <v>227.29007950634863</v>
      </c>
      <c r="M35" s="169"/>
      <c r="N35" s="119">
        <f t="shared" si="5"/>
        <v>74.614851871783998</v>
      </c>
      <c r="O35" s="118">
        <v>57731</v>
      </c>
      <c r="P35" s="118">
        <f t="shared" si="6"/>
        <v>16457673</v>
      </c>
      <c r="Q35" s="118">
        <v>5766628</v>
      </c>
      <c r="R35" s="119">
        <f t="shared" si="7"/>
        <v>35.039145570579755</v>
      </c>
      <c r="S35" s="118">
        <v>2396130</v>
      </c>
      <c r="T35" s="119">
        <f t="shared" si="8"/>
        <v>14.559348700147343</v>
      </c>
      <c r="U35" s="118">
        <v>106348</v>
      </c>
      <c r="V35" s="119">
        <f t="shared" si="9"/>
        <v>0.64619098945519216</v>
      </c>
      <c r="W35" s="118">
        <v>6704282</v>
      </c>
      <c r="X35" s="118">
        <v>156941.92524800001</v>
      </c>
      <c r="Y35" s="118">
        <v>480371.30475200003</v>
      </c>
      <c r="Z35" s="117"/>
      <c r="AA35" s="118">
        <v>16854</v>
      </c>
      <c r="AB35" s="118">
        <v>16854</v>
      </c>
      <c r="AC35" s="118">
        <v>16854</v>
      </c>
      <c r="AD35" s="118">
        <v>16854</v>
      </c>
    </row>
    <row r="36" spans="1:50" x14ac:dyDescent="0.25">
      <c r="A36" s="114">
        <v>30</v>
      </c>
      <c r="B36" s="114" t="s">
        <v>63</v>
      </c>
      <c r="C36" s="115">
        <v>11648135</v>
      </c>
      <c r="D36" s="116">
        <f t="shared" si="0"/>
        <v>50.857445368611785</v>
      </c>
      <c r="F36" s="116">
        <f t="shared" si="1"/>
        <v>193.99298648624719</v>
      </c>
      <c r="G36" s="115">
        <v>95491428</v>
      </c>
      <c r="H36" s="116">
        <f t="shared" si="2"/>
        <v>416.92941253520206</v>
      </c>
      <c r="J36" s="116">
        <f t="shared" si="3"/>
        <v>182.53130616393491</v>
      </c>
      <c r="K36" s="115">
        <v>85003547</v>
      </c>
      <c r="L36" s="116">
        <f t="shared" si="4"/>
        <v>371.13780426572356</v>
      </c>
      <c r="N36" s="116">
        <f t="shared" si="5"/>
        <v>121.83722382187221</v>
      </c>
      <c r="O36" s="115">
        <v>5220293</v>
      </c>
      <c r="P36" s="115">
        <f t="shared" si="6"/>
        <v>192143110</v>
      </c>
      <c r="Q36" s="115">
        <v>80705122</v>
      </c>
      <c r="R36" s="116">
        <f t="shared" si="7"/>
        <v>42.002610450096284</v>
      </c>
      <c r="S36" s="115">
        <v>34555766</v>
      </c>
      <c r="T36" s="116">
        <f t="shared" si="8"/>
        <v>17.984389864408879</v>
      </c>
      <c r="U36" s="115">
        <v>3348056</v>
      </c>
      <c r="V36" s="116">
        <f t="shared" si="9"/>
        <v>1.7424803835016514</v>
      </c>
      <c r="W36" s="115">
        <v>24307774</v>
      </c>
      <c r="X36" s="115">
        <v>4711092.4649010003</v>
      </c>
      <c r="Y36" s="115">
        <v>6716741.6450990001</v>
      </c>
      <c r="Z36" s="114"/>
      <c r="AA36" s="115">
        <v>229035</v>
      </c>
      <c r="AB36" s="115">
        <v>229035</v>
      </c>
      <c r="AC36" s="115">
        <v>229035</v>
      </c>
      <c r="AD36" s="115">
        <v>229035</v>
      </c>
    </row>
    <row r="37" spans="1:50" x14ac:dyDescent="0.25">
      <c r="A37" s="117">
        <v>31</v>
      </c>
      <c r="B37" s="117" t="s">
        <v>65</v>
      </c>
      <c r="C37" s="118">
        <v>1374882</v>
      </c>
      <c r="D37" s="119">
        <f t="shared" si="0"/>
        <v>13.881387248220506</v>
      </c>
      <c r="E37" s="169"/>
      <c r="F37" s="119">
        <f t="shared" si="1"/>
        <v>52.949804091347538</v>
      </c>
      <c r="G37" s="118">
        <v>21370612</v>
      </c>
      <c r="H37" s="119">
        <f t="shared" si="2"/>
        <v>215.76669190771872</v>
      </c>
      <c r="I37" s="169"/>
      <c r="J37" s="119">
        <f t="shared" si="3"/>
        <v>94.462455553581151</v>
      </c>
      <c r="K37" s="118">
        <v>59946054</v>
      </c>
      <c r="L37" s="119">
        <f t="shared" si="4"/>
        <v>605.24058761169169</v>
      </c>
      <c r="M37" s="169"/>
      <c r="N37" s="119">
        <f t="shared" si="5"/>
        <v>198.68855204556556</v>
      </c>
      <c r="O37" s="118">
        <v>1003927</v>
      </c>
      <c r="P37" s="118">
        <f t="shared" si="6"/>
        <v>82691548</v>
      </c>
      <c r="Q37" s="118">
        <v>35520685</v>
      </c>
      <c r="R37" s="119">
        <f t="shared" si="7"/>
        <v>42.955641609224685</v>
      </c>
      <c r="S37" s="118">
        <v>20266865</v>
      </c>
      <c r="T37" s="119">
        <f t="shared" si="8"/>
        <v>24.508992140285002</v>
      </c>
      <c r="U37" s="118">
        <v>494580</v>
      </c>
      <c r="V37" s="119">
        <f t="shared" si="9"/>
        <v>0.59810223893740622</v>
      </c>
      <c r="W37" s="118">
        <v>10848950</v>
      </c>
      <c r="X37" s="118">
        <v>2313140.8451020001</v>
      </c>
      <c r="Y37" s="118">
        <v>4586152.9748980002</v>
      </c>
      <c r="Z37" s="117"/>
      <c r="AA37" s="118">
        <v>99045</v>
      </c>
      <c r="AB37" s="118">
        <v>99045</v>
      </c>
      <c r="AC37" s="118">
        <v>99045</v>
      </c>
      <c r="AD37" s="118">
        <v>99045</v>
      </c>
    </row>
    <row r="38" spans="1:50" x14ac:dyDescent="0.25">
      <c r="A38" s="114">
        <v>32</v>
      </c>
      <c r="B38" s="114" t="s">
        <v>67</v>
      </c>
      <c r="C38" s="115">
        <v>383205</v>
      </c>
      <c r="D38" s="116">
        <f t="shared" si="0"/>
        <v>15.33740244146488</v>
      </c>
      <c r="F38" s="116">
        <f t="shared" si="1"/>
        <v>58.503695633865981</v>
      </c>
      <c r="G38" s="115">
        <v>3993891</v>
      </c>
      <c r="H38" s="116">
        <f t="shared" si="2"/>
        <v>159.85155093055835</v>
      </c>
      <c r="J38" s="116">
        <f t="shared" si="3"/>
        <v>69.982859223735005</v>
      </c>
      <c r="K38" s="115">
        <v>6337973</v>
      </c>
      <c r="L38" s="116">
        <f t="shared" si="4"/>
        <v>253.67112267360417</v>
      </c>
      <c r="N38" s="116">
        <f t="shared" si="5"/>
        <v>83.275228217390989</v>
      </c>
      <c r="O38" s="115">
        <v>414201</v>
      </c>
      <c r="P38" s="115">
        <f t="shared" si="6"/>
        <v>10715069</v>
      </c>
      <c r="Q38" s="115">
        <v>4982092</v>
      </c>
      <c r="R38" s="116">
        <f t="shared" si="7"/>
        <v>46.496126156537116</v>
      </c>
      <c r="S38" s="115">
        <v>426585</v>
      </c>
      <c r="T38" s="116">
        <f t="shared" si="8"/>
        <v>3.981168950008628</v>
      </c>
      <c r="U38" s="115">
        <v>13628</v>
      </c>
      <c r="V38" s="116">
        <f t="shared" si="9"/>
        <v>0.12718536856832185</v>
      </c>
      <c r="W38" s="115">
        <v>1475090</v>
      </c>
      <c r="X38" s="115">
        <v>146330.22000000003</v>
      </c>
      <c r="Y38" s="115">
        <v>0</v>
      </c>
      <c r="Z38" s="114"/>
      <c r="AA38" s="115">
        <v>24985</v>
      </c>
      <c r="AB38" s="115">
        <v>24985</v>
      </c>
      <c r="AC38" s="115">
        <v>24985</v>
      </c>
      <c r="AD38" s="115">
        <v>24985</v>
      </c>
    </row>
    <row r="39" spans="1:50" x14ac:dyDescent="0.25">
      <c r="A39" s="117">
        <v>33</v>
      </c>
      <c r="B39" s="117" t="s">
        <v>69</v>
      </c>
      <c r="C39" s="118">
        <v>235237</v>
      </c>
      <c r="D39" s="119">
        <f t="shared" si="0"/>
        <v>9.1642448089134749</v>
      </c>
      <c r="E39" s="169"/>
      <c r="F39" s="119">
        <f t="shared" si="1"/>
        <v>34.956518293178668</v>
      </c>
      <c r="G39" s="118">
        <v>8717764</v>
      </c>
      <c r="H39" s="119">
        <f t="shared" si="2"/>
        <v>339.62226810549691</v>
      </c>
      <c r="I39" s="169"/>
      <c r="J39" s="119">
        <f t="shared" si="3"/>
        <v>148.68631076590304</v>
      </c>
      <c r="K39" s="118">
        <v>5862435</v>
      </c>
      <c r="L39" s="119">
        <f t="shared" si="4"/>
        <v>228.38579609645876</v>
      </c>
      <c r="M39" s="169"/>
      <c r="N39" s="119">
        <f t="shared" si="5"/>
        <v>74.974554025270379</v>
      </c>
      <c r="O39" s="118">
        <v>312322</v>
      </c>
      <c r="P39" s="118">
        <f t="shared" si="6"/>
        <v>14815436</v>
      </c>
      <c r="Q39" s="118">
        <v>6753962</v>
      </c>
      <c r="R39" s="119">
        <f t="shared" si="7"/>
        <v>45.587332023168273</v>
      </c>
      <c r="S39" s="118">
        <v>1857175</v>
      </c>
      <c r="T39" s="119">
        <f t="shared" si="8"/>
        <v>12.535405640441496</v>
      </c>
      <c r="U39" s="118">
        <v>70289</v>
      </c>
      <c r="V39" s="119">
        <f t="shared" si="9"/>
        <v>0.47443085711416122</v>
      </c>
      <c r="W39" s="118">
        <v>4739552</v>
      </c>
      <c r="X39" s="118">
        <v>481695.90844300011</v>
      </c>
      <c r="Y39" s="118">
        <v>868665.71155699994</v>
      </c>
      <c r="Z39" s="117"/>
      <c r="AA39" s="118">
        <v>25669</v>
      </c>
      <c r="AB39" s="118">
        <v>25669</v>
      </c>
      <c r="AC39" s="118">
        <v>25669</v>
      </c>
      <c r="AD39" s="118">
        <v>25669</v>
      </c>
    </row>
    <row r="40" spans="1:50" x14ac:dyDescent="0.25">
      <c r="A40" s="114">
        <v>34</v>
      </c>
      <c r="B40" s="114" t="s">
        <v>71</v>
      </c>
      <c r="C40" s="115">
        <v>2076134</v>
      </c>
      <c r="D40" s="116">
        <f t="shared" si="0"/>
        <v>20.61906842784785</v>
      </c>
      <c r="F40" s="116">
        <f t="shared" si="1"/>
        <v>78.650326100555318</v>
      </c>
      <c r="G40" s="115">
        <v>35133750</v>
      </c>
      <c r="H40" s="116">
        <f t="shared" si="2"/>
        <v>348.9298838017678</v>
      </c>
      <c r="J40" s="116">
        <f t="shared" si="3"/>
        <v>152.7611761969161</v>
      </c>
      <c r="K40" s="115">
        <v>25174859</v>
      </c>
      <c r="L40" s="116">
        <f t="shared" si="4"/>
        <v>250.02342834442348</v>
      </c>
      <c r="N40" s="116">
        <f t="shared" si="5"/>
        <v>82.07776208672442</v>
      </c>
      <c r="O40" s="115">
        <v>10762505</v>
      </c>
      <c r="P40" s="115">
        <f t="shared" si="6"/>
        <v>62384743</v>
      </c>
      <c r="Q40" s="115">
        <v>21752632</v>
      </c>
      <c r="R40" s="116">
        <f t="shared" si="7"/>
        <v>34.868512642586346</v>
      </c>
      <c r="S40" s="115">
        <v>8167877</v>
      </c>
      <c r="T40" s="116">
        <f t="shared" si="8"/>
        <v>13.09274769313388</v>
      </c>
      <c r="U40" s="115">
        <v>0</v>
      </c>
      <c r="V40" s="116">
        <f t="shared" si="9"/>
        <v>0</v>
      </c>
      <c r="W40" s="115">
        <v>17476144</v>
      </c>
      <c r="X40" s="115">
        <v>1887510.4667930002</v>
      </c>
      <c r="Y40" s="115">
        <v>2524249.6032070001</v>
      </c>
      <c r="Z40" s="114"/>
      <c r="AA40" s="115">
        <v>100690</v>
      </c>
      <c r="AB40" s="115">
        <v>100690</v>
      </c>
      <c r="AC40" s="115">
        <v>100690</v>
      </c>
      <c r="AD40" s="115">
        <v>100690</v>
      </c>
    </row>
    <row r="41" spans="1:50" x14ac:dyDescent="0.25">
      <c r="A41" s="117">
        <v>35</v>
      </c>
      <c r="B41" s="117" t="s">
        <v>73</v>
      </c>
      <c r="C41" s="118">
        <v>3718024</v>
      </c>
      <c r="D41" s="119">
        <f t="shared" si="0"/>
        <v>8.1966115893784242</v>
      </c>
      <c r="E41" s="169"/>
      <c r="F41" s="119">
        <f t="shared" si="1"/>
        <v>31.265533488095237</v>
      </c>
      <c r="G41" s="118">
        <v>88376549</v>
      </c>
      <c r="H41" s="119">
        <f t="shared" si="2"/>
        <v>194.83151420288576</v>
      </c>
      <c r="I41" s="169"/>
      <c r="J41" s="119">
        <f t="shared" si="3"/>
        <v>85.297054369718623</v>
      </c>
      <c r="K41" s="118">
        <v>75012545</v>
      </c>
      <c r="L41" s="119">
        <f t="shared" si="4"/>
        <v>165.36974901070315</v>
      </c>
      <c r="M41" s="169"/>
      <c r="N41" s="119">
        <f t="shared" si="5"/>
        <v>54.28762818556303</v>
      </c>
      <c r="O41" s="118">
        <v>13737233</v>
      </c>
      <c r="P41" s="118">
        <f t="shared" si="6"/>
        <v>167107118</v>
      </c>
      <c r="Q41" s="118">
        <v>50233755</v>
      </c>
      <c r="R41" s="119">
        <f t="shared" si="7"/>
        <v>30.060811054140736</v>
      </c>
      <c r="S41" s="118">
        <v>35423452</v>
      </c>
      <c r="T41" s="119">
        <f t="shared" si="8"/>
        <v>21.198050941193301</v>
      </c>
      <c r="U41" s="118">
        <v>0</v>
      </c>
      <c r="V41" s="119">
        <f t="shared" si="9"/>
        <v>0</v>
      </c>
      <c r="W41" s="118">
        <v>26215603</v>
      </c>
      <c r="X41" s="118">
        <v>2003026.687505</v>
      </c>
      <c r="Y41" s="118">
        <v>3838084.5124949999</v>
      </c>
      <c r="Z41" s="117"/>
      <c r="AA41" s="118">
        <v>453605</v>
      </c>
      <c r="AB41" s="118">
        <v>453605</v>
      </c>
      <c r="AC41" s="118">
        <v>453605</v>
      </c>
      <c r="AD41" s="118">
        <v>453605</v>
      </c>
    </row>
    <row r="42" spans="1:50" x14ac:dyDescent="0.25">
      <c r="A42" s="114">
        <v>36</v>
      </c>
      <c r="B42" s="114" t="s">
        <v>75</v>
      </c>
      <c r="C42" s="115">
        <v>490617</v>
      </c>
      <c r="D42" s="116">
        <f t="shared" si="0"/>
        <v>21.659838417729901</v>
      </c>
      <c r="F42" s="116">
        <f t="shared" si="1"/>
        <v>82.620287177426292</v>
      </c>
      <c r="G42" s="115">
        <v>6892030</v>
      </c>
      <c r="H42" s="116">
        <f t="shared" si="2"/>
        <v>304.27045163568937</v>
      </c>
      <c r="J42" s="116">
        <f t="shared" si="3"/>
        <v>133.20931863847224</v>
      </c>
      <c r="K42" s="115">
        <v>6474785</v>
      </c>
      <c r="L42" s="116">
        <f t="shared" si="4"/>
        <v>285.84985210365988</v>
      </c>
      <c r="N42" s="116">
        <f t="shared" si="5"/>
        <v>93.838870656430032</v>
      </c>
      <c r="O42" s="115">
        <v>223672</v>
      </c>
      <c r="P42" s="115">
        <f t="shared" si="6"/>
        <v>13857432</v>
      </c>
      <c r="Q42" s="115">
        <v>6109092</v>
      </c>
      <c r="R42" s="116">
        <f t="shared" si="7"/>
        <v>44.085311044643774</v>
      </c>
      <c r="S42" s="115">
        <v>1707131</v>
      </c>
      <c r="T42" s="116">
        <f t="shared" si="8"/>
        <v>12.319245008743323</v>
      </c>
      <c r="U42" s="115">
        <v>57190</v>
      </c>
      <c r="V42" s="116">
        <f t="shared" si="9"/>
        <v>0.41270272875955666</v>
      </c>
      <c r="W42" s="115">
        <v>3856290</v>
      </c>
      <c r="X42" s="115">
        <v>451705.31535299995</v>
      </c>
      <c r="Y42" s="115">
        <v>886382.53464700002</v>
      </c>
      <c r="Z42" s="114"/>
      <c r="AA42" s="115">
        <v>22651</v>
      </c>
      <c r="AB42" s="115">
        <v>22651</v>
      </c>
      <c r="AC42" s="115">
        <v>22651</v>
      </c>
      <c r="AD42" s="115">
        <v>22651</v>
      </c>
    </row>
    <row r="43" spans="1:50" x14ac:dyDescent="0.25">
      <c r="A43" s="117">
        <v>37</v>
      </c>
      <c r="B43" s="117" t="s">
        <v>77</v>
      </c>
      <c r="C43" s="118">
        <v>256082</v>
      </c>
      <c r="D43" s="119">
        <f t="shared" si="0"/>
        <v>16.336969696969696</v>
      </c>
      <c r="E43" s="169"/>
      <c r="F43" s="119">
        <f t="shared" si="1"/>
        <v>62.316491099383363</v>
      </c>
      <c r="G43" s="118">
        <v>1429117</v>
      </c>
      <c r="H43" s="119">
        <f t="shared" si="2"/>
        <v>91.171738437001594</v>
      </c>
      <c r="I43" s="169"/>
      <c r="J43" s="119">
        <f t="shared" si="3"/>
        <v>39.914901663929605</v>
      </c>
      <c r="K43" s="118">
        <v>3622022</v>
      </c>
      <c r="L43" s="119">
        <f t="shared" si="4"/>
        <v>231.06998405103667</v>
      </c>
      <c r="M43" s="169"/>
      <c r="N43" s="119">
        <f t="shared" si="5"/>
        <v>75.855720009557274</v>
      </c>
      <c r="O43" s="118">
        <v>0</v>
      </c>
      <c r="P43" s="118">
        <f t="shared" si="6"/>
        <v>5307221</v>
      </c>
      <c r="Q43" s="118">
        <v>1412504</v>
      </c>
      <c r="R43" s="119">
        <f t="shared" si="7"/>
        <v>26.614757516221765</v>
      </c>
      <c r="S43" s="118">
        <v>943567</v>
      </c>
      <c r="T43" s="119">
        <f t="shared" si="8"/>
        <v>17.778927992634941</v>
      </c>
      <c r="U43" s="118">
        <v>0</v>
      </c>
      <c r="V43" s="119">
        <f t="shared" si="9"/>
        <v>0</v>
      </c>
      <c r="W43" s="118">
        <v>429097</v>
      </c>
      <c r="X43" s="118">
        <v>233790.30816399999</v>
      </c>
      <c r="Y43" s="118">
        <v>188516.831836</v>
      </c>
      <c r="Z43" s="117"/>
      <c r="AA43" s="118">
        <v>15675</v>
      </c>
      <c r="AB43" s="118">
        <v>15675</v>
      </c>
      <c r="AC43" s="118">
        <v>15675</v>
      </c>
      <c r="AD43" s="118">
        <v>15675</v>
      </c>
    </row>
    <row r="44" spans="1:50" x14ac:dyDescent="0.25">
      <c r="A44" s="114">
        <v>38</v>
      </c>
      <c r="B44" s="114" t="s">
        <v>79</v>
      </c>
      <c r="C44" s="121">
        <v>262297</v>
      </c>
      <c r="D44" s="116">
        <f t="shared" si="0"/>
        <v>9.1284540961926641</v>
      </c>
      <c r="F44" s="116">
        <f t="shared" si="1"/>
        <v>34.819996546974984</v>
      </c>
      <c r="G44" s="121">
        <v>4002173</v>
      </c>
      <c r="H44" s="116">
        <f t="shared" si="2"/>
        <v>139.28353170460082</v>
      </c>
      <c r="J44" s="116">
        <f t="shared" si="3"/>
        <v>60.978199677913267</v>
      </c>
      <c r="K44" s="121">
        <v>12980861</v>
      </c>
      <c r="L44" s="116">
        <f t="shared" si="4"/>
        <v>451.75962274657201</v>
      </c>
      <c r="N44" s="116">
        <f t="shared" si="5"/>
        <v>148.30377729683079</v>
      </c>
      <c r="O44" s="121">
        <v>343690</v>
      </c>
      <c r="P44" s="121">
        <f t="shared" si="6"/>
        <v>17245331</v>
      </c>
      <c r="Q44" s="121">
        <v>6613698</v>
      </c>
      <c r="R44" s="116">
        <f t="shared" si="7"/>
        <v>38.350658505771797</v>
      </c>
      <c r="S44" s="121">
        <v>4708199</v>
      </c>
      <c r="T44" s="116">
        <f t="shared" si="8"/>
        <v>27.301296797376633</v>
      </c>
      <c r="U44" s="121">
        <v>0</v>
      </c>
      <c r="V44" s="116">
        <f t="shared" si="9"/>
        <v>0</v>
      </c>
      <c r="W44" s="121">
        <v>1551719</v>
      </c>
      <c r="X44" s="121">
        <v>613710.93096600007</v>
      </c>
      <c r="Y44" s="121">
        <v>479366.06903400004</v>
      </c>
      <c r="Z44" s="114"/>
      <c r="AA44" s="121">
        <v>28734</v>
      </c>
      <c r="AB44" s="121">
        <v>28734</v>
      </c>
      <c r="AC44" s="121">
        <v>28734</v>
      </c>
      <c r="AD44" s="121">
        <v>28734</v>
      </c>
    </row>
    <row r="45" spans="1:50" ht="13.5" thickBot="1" x14ac:dyDescent="0.3">
      <c r="A45" s="129">
        <f>A44</f>
        <v>38</v>
      </c>
      <c r="B45" s="130" t="s">
        <v>247</v>
      </c>
      <c r="C45" s="131">
        <f>SUM(C7:C44)</f>
        <v>66174535</v>
      </c>
      <c r="D45" s="247">
        <f>IF(C45=0,0,IF(ISNONTEXT(E45),C45/$AA45,C45/AB45))</f>
        <v>26.216125793917421</v>
      </c>
      <c r="E45" s="170"/>
      <c r="F45" s="248">
        <f t="shared" si="1"/>
        <v>100</v>
      </c>
      <c r="G45" s="131">
        <f>SUM(G7:G44)</f>
        <v>576564048</v>
      </c>
      <c r="H45" s="247">
        <f>IF(G45=0,0,IF(ISNONTEXT(I45),G45/$AA45,G45/AC45))</f>
        <v>228.41529012056137</v>
      </c>
      <c r="I45" s="170"/>
      <c r="J45" s="248">
        <f t="shared" si="3"/>
        <v>100</v>
      </c>
      <c r="K45" s="131">
        <f>SUM(K7:K44)</f>
        <v>768913676</v>
      </c>
      <c r="L45" s="247">
        <f>IF(K45=0,0,IF(ISNONTEXT(M45),K45/$AA45,K45/AD45))</f>
        <v>304.61774540130068</v>
      </c>
      <c r="M45" s="170"/>
      <c r="N45" s="248">
        <f t="shared" si="5"/>
        <v>100</v>
      </c>
      <c r="O45" s="131">
        <f>SUM(O7:O44)</f>
        <v>70707505</v>
      </c>
      <c r="P45" s="131">
        <f t="shared" si="6"/>
        <v>1411652259</v>
      </c>
      <c r="Q45" s="131">
        <f>SUM(Q7:Q44)</f>
        <v>494165658</v>
      </c>
      <c r="R45" s="248">
        <f t="shared" si="7"/>
        <v>35.00618901357916</v>
      </c>
      <c r="S45" s="131">
        <f>SUM(S7:S44)</f>
        <v>271360058</v>
      </c>
      <c r="T45" s="248">
        <f t="shared" si="8"/>
        <v>19.222868540743079</v>
      </c>
      <c r="U45" s="131">
        <f>SUM(U7:U44)</f>
        <v>19247898</v>
      </c>
      <c r="V45" s="248">
        <f t="shared" si="9"/>
        <v>1.3635013777142972</v>
      </c>
      <c r="W45" s="131">
        <f>SUM(W7:W44)</f>
        <v>212246080</v>
      </c>
      <c r="X45" s="131">
        <f>SUM(X7:X44)</f>
        <v>44002066.235662989</v>
      </c>
      <c r="Y45" s="131">
        <f>SUM(Y7:Y44)</f>
        <v>65859131.454337008</v>
      </c>
      <c r="Z45" s="129"/>
      <c r="AA45" s="132">
        <f>SUM(AA7:AA44)</f>
        <v>2524192</v>
      </c>
      <c r="AB45" s="132">
        <f>SUM(AB7:AB44)</f>
        <v>2524192</v>
      </c>
      <c r="AC45" s="132">
        <f>SUM(AC7:AC44)</f>
        <v>2524192</v>
      </c>
      <c r="AD45" s="132">
        <f>SUM(AD7:AD44)</f>
        <v>2524192</v>
      </c>
    </row>
    <row r="48" spans="1:50" s="311" customFormat="1" ht="15.5" x14ac:dyDescent="0.25">
      <c r="A48" s="311" t="s">
        <v>547</v>
      </c>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314"/>
    </row>
    <row r="49" spans="1:50" s="313" customFormat="1" ht="15.5" x14ac:dyDescent="0.25">
      <c r="A49" s="313" t="str">
        <f>A2</f>
        <v>EXHIBIT C5: HEALTH AND HUMAN SERVICES EXPENDITURES BY ACTIVITY</v>
      </c>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6"/>
    </row>
    <row r="50" spans="1:50" s="313" customFormat="1" ht="15.5" x14ac:dyDescent="0.25">
      <c r="A50" s="313" t="str">
        <f>A3</f>
        <v>FOR THE YEAR ENDED JUNE 30, 2024</v>
      </c>
      <c r="Z50" s="316"/>
      <c r="AA50" s="316"/>
      <c r="AB50" s="316"/>
      <c r="AC50" s="316"/>
      <c r="AD50" s="316"/>
      <c r="AE50" s="316"/>
      <c r="AF50" s="316"/>
      <c r="AG50" s="316"/>
      <c r="AH50" s="316"/>
      <c r="AI50" s="316"/>
      <c r="AJ50" s="316"/>
      <c r="AK50" s="316"/>
      <c r="AL50" s="316"/>
      <c r="AM50" s="316"/>
      <c r="AN50" s="316"/>
      <c r="AO50" s="316"/>
      <c r="AP50" s="316"/>
      <c r="AQ50" s="316"/>
      <c r="AR50" s="316"/>
      <c r="AS50" s="316"/>
      <c r="AT50" s="316"/>
      <c r="AU50" s="316"/>
      <c r="AV50" s="316"/>
      <c r="AW50" s="316"/>
      <c r="AX50" s="316"/>
    </row>
    <row r="51" spans="1:50" ht="13.5" thickBot="1" x14ac:dyDescent="0.3"/>
    <row r="52" spans="1:50" ht="14.5" x14ac:dyDescent="0.25">
      <c r="F52" s="75"/>
      <c r="J52" s="75"/>
      <c r="N52" s="75"/>
      <c r="O52" s="190" t="s">
        <v>363</v>
      </c>
      <c r="Q52" s="442" t="s">
        <v>337</v>
      </c>
      <c r="R52" s="443"/>
      <c r="S52" s="443"/>
      <c r="T52" s="443"/>
      <c r="U52" s="443"/>
      <c r="V52" s="443"/>
      <c r="W52" s="444"/>
      <c r="X52" s="442" t="s">
        <v>363</v>
      </c>
      <c r="Y52" s="444"/>
      <c r="AC52" s="75"/>
      <c r="AD52" s="75"/>
    </row>
    <row r="53" spans="1:50" ht="65.25" customHeight="1" thickBot="1" x14ac:dyDescent="0.4">
      <c r="A53" s="141" t="s">
        <v>0</v>
      </c>
      <c r="B53" s="214" t="s">
        <v>332</v>
      </c>
      <c r="C53" s="142" t="s">
        <v>373</v>
      </c>
      <c r="D53" s="142" t="s">
        <v>348</v>
      </c>
      <c r="E53" s="216"/>
      <c r="F53" s="142" t="s">
        <v>349</v>
      </c>
      <c r="G53" s="142" t="s">
        <v>374</v>
      </c>
      <c r="H53" s="142" t="s">
        <v>348</v>
      </c>
      <c r="I53" s="216"/>
      <c r="J53" s="142" t="s">
        <v>349</v>
      </c>
      <c r="K53" s="142" t="s">
        <v>399</v>
      </c>
      <c r="L53" s="142" t="s">
        <v>348</v>
      </c>
      <c r="M53" s="216"/>
      <c r="N53" s="142" t="s">
        <v>349</v>
      </c>
      <c r="O53" s="142" t="s">
        <v>401</v>
      </c>
      <c r="P53" s="142" t="s">
        <v>247</v>
      </c>
      <c r="Q53" s="142" t="s">
        <v>340</v>
      </c>
      <c r="R53" s="142" t="s">
        <v>350</v>
      </c>
      <c r="S53" s="142" t="s">
        <v>354</v>
      </c>
      <c r="T53" s="142" t="s">
        <v>350</v>
      </c>
      <c r="U53" s="142" t="s">
        <v>355</v>
      </c>
      <c r="V53" s="142" t="s">
        <v>350</v>
      </c>
      <c r="W53" s="142" t="s">
        <v>344</v>
      </c>
      <c r="X53" s="142" t="s">
        <v>369</v>
      </c>
      <c r="Y53" s="142" t="s">
        <v>400</v>
      </c>
      <c r="Z53" s="250"/>
      <c r="AA53" s="212" t="s">
        <v>345</v>
      </c>
      <c r="AB53" s="212" t="s">
        <v>345</v>
      </c>
      <c r="AC53" s="212" t="s">
        <v>345</v>
      </c>
      <c r="AD53" s="212" t="s">
        <v>345</v>
      </c>
    </row>
    <row r="54" spans="1:50" x14ac:dyDescent="0.25">
      <c r="A54" s="143">
        <v>1</v>
      </c>
      <c r="B54" s="143" t="s">
        <v>81</v>
      </c>
      <c r="C54" s="239">
        <v>2242363</v>
      </c>
      <c r="D54" s="241">
        <f t="shared" ref="D54:D85" si="10">IFERROR((C54/$AA54),0)</f>
        <v>67.467896257070649</v>
      </c>
      <c r="E54" s="171"/>
      <c r="F54" s="241">
        <f>IF(D$149,D54/D$149*100,0)</f>
        <v>195.72110382285911</v>
      </c>
      <c r="G54" s="239">
        <v>9547747</v>
      </c>
      <c r="H54" s="241">
        <f t="shared" ref="H54:H85" si="11">IFERROR((G54/$AA54),0)</f>
        <v>287.27124202671803</v>
      </c>
      <c r="I54" s="171"/>
      <c r="J54" s="241">
        <f>IF(H$149,H54/H$149*100,0)</f>
        <v>163.32925566388121</v>
      </c>
      <c r="K54" s="239">
        <v>5111793</v>
      </c>
      <c r="L54" s="241">
        <f t="shared" ref="L54:L85" si="12">IFERROR((K54/$AA54),0)</f>
        <v>153.80289445179926</v>
      </c>
      <c r="M54" s="171"/>
      <c r="N54" s="241">
        <f>IF(L$149,L54/L$149*100,0)</f>
        <v>52.210915791290013</v>
      </c>
      <c r="O54" s="239">
        <v>213535</v>
      </c>
      <c r="P54" s="239">
        <f t="shared" ref="P54:P85" si="13">(C54+G54+K54)</f>
        <v>16901903</v>
      </c>
      <c r="Q54" s="239">
        <v>6451157</v>
      </c>
      <c r="R54" s="241">
        <f t="shared" ref="R54:R85" si="14">IF($P54,Q54/$P54*100,0)</f>
        <v>38.168228749153279</v>
      </c>
      <c r="S54" s="239">
        <v>3697392</v>
      </c>
      <c r="T54" s="241">
        <f t="shared" ref="T54:T85" si="15">IF($P54,S54/$P54*100,0)</f>
        <v>21.875595901834249</v>
      </c>
      <c r="U54" s="239">
        <v>0</v>
      </c>
      <c r="V54" s="241">
        <f t="shared" ref="V54:V85" si="16">IF($P54,U54/$P54*100,0)</f>
        <v>0</v>
      </c>
      <c r="W54" s="239">
        <v>4368857</v>
      </c>
      <c r="X54" s="239">
        <v>787111.89125999995</v>
      </c>
      <c r="Y54" s="239">
        <v>1501300.04874</v>
      </c>
      <c r="Z54" s="143"/>
      <c r="AA54" s="242">
        <v>33236</v>
      </c>
      <c r="AB54" s="242">
        <v>33236</v>
      </c>
      <c r="AC54" s="242">
        <v>33236</v>
      </c>
      <c r="AD54" s="242">
        <v>33236</v>
      </c>
    </row>
    <row r="55" spans="1:50" x14ac:dyDescent="0.25">
      <c r="A55" s="114">
        <v>2</v>
      </c>
      <c r="B55" s="114" t="s">
        <v>82</v>
      </c>
      <c r="C55" s="115">
        <v>925021</v>
      </c>
      <c r="D55" s="116">
        <f t="shared" si="10"/>
        <v>7.9641577986706613</v>
      </c>
      <c r="F55" s="116">
        <f>IF(D$149,D55/D$149*100,0)</f>
        <v>23.103636571621958</v>
      </c>
      <c r="G55" s="115">
        <v>21828267</v>
      </c>
      <c r="H55" s="116">
        <f t="shared" si="11"/>
        <v>187.93493646037814</v>
      </c>
      <c r="J55" s="116">
        <f>IF(H$149,H55/H$149*100,0)</f>
        <v>106.85118729168693</v>
      </c>
      <c r="K55" s="115">
        <v>45660385</v>
      </c>
      <c r="L55" s="116">
        <f t="shared" si="12"/>
        <v>393.12243861280433</v>
      </c>
      <c r="N55" s="116">
        <f>IF(L$149,L55/L$149*100,0)</f>
        <v>133.45186130103801</v>
      </c>
      <c r="O55" s="115">
        <v>1854606</v>
      </c>
      <c r="P55" s="115">
        <f t="shared" si="13"/>
        <v>68413673</v>
      </c>
      <c r="Q55" s="115">
        <v>25754058</v>
      </c>
      <c r="R55" s="116">
        <f t="shared" si="14"/>
        <v>37.644606510163548</v>
      </c>
      <c r="S55" s="115">
        <v>11053338</v>
      </c>
      <c r="T55" s="116">
        <f t="shared" si="15"/>
        <v>16.156621206407088</v>
      </c>
      <c r="U55" s="115">
        <v>129059</v>
      </c>
      <c r="V55" s="116">
        <f t="shared" si="16"/>
        <v>0.18864503883602332</v>
      </c>
      <c r="W55" s="115">
        <v>7071843</v>
      </c>
      <c r="X55" s="115">
        <v>1597273.4404159999</v>
      </c>
      <c r="Y55" s="115">
        <v>1296294.5095840001</v>
      </c>
      <c r="Z55" s="114"/>
      <c r="AA55" s="115">
        <v>116148</v>
      </c>
      <c r="AB55" s="115">
        <v>116148</v>
      </c>
      <c r="AC55" s="115">
        <v>116148</v>
      </c>
      <c r="AD55" s="115">
        <v>116148</v>
      </c>
    </row>
    <row r="56" spans="1:50" x14ac:dyDescent="0.25">
      <c r="A56" s="117">
        <v>3</v>
      </c>
      <c r="B56" s="117" t="s">
        <v>248</v>
      </c>
      <c r="C56" s="118">
        <v>170845</v>
      </c>
      <c r="D56" s="119">
        <f t="shared" si="10"/>
        <v>11.433112494144416</v>
      </c>
      <c r="E56" s="169"/>
      <c r="F56" s="119">
        <f>IF(D$149,D56/D$149*100,0)</f>
        <v>33.166906360302519</v>
      </c>
      <c r="G56" s="118">
        <v>7458483</v>
      </c>
      <c r="H56" s="119">
        <f t="shared" si="11"/>
        <v>499.12888978116843</v>
      </c>
      <c r="I56" s="169"/>
      <c r="J56" s="119">
        <f>IF(H$149,H56/H$149*100,0)</f>
        <v>283.78179964396003</v>
      </c>
      <c r="K56" s="118">
        <v>4861033</v>
      </c>
      <c r="L56" s="119">
        <f t="shared" si="12"/>
        <v>325.30502576457206</v>
      </c>
      <c r="M56" s="169"/>
      <c r="N56" s="119">
        <f>IF(L$149,L56/L$149*100,0)</f>
        <v>110.43012790633999</v>
      </c>
      <c r="O56" s="118">
        <v>138699</v>
      </c>
      <c r="P56" s="118">
        <f t="shared" si="13"/>
        <v>12490361</v>
      </c>
      <c r="Q56" s="118">
        <v>5809206</v>
      </c>
      <c r="R56" s="119">
        <f t="shared" si="14"/>
        <v>46.509512415213621</v>
      </c>
      <c r="S56" s="118">
        <v>2849373</v>
      </c>
      <c r="T56" s="119">
        <f t="shared" si="15"/>
        <v>22.812575233013682</v>
      </c>
      <c r="U56" s="118">
        <v>47298</v>
      </c>
      <c r="V56" s="119">
        <f t="shared" si="16"/>
        <v>0.3786760046406985</v>
      </c>
      <c r="W56" s="118">
        <v>3889552</v>
      </c>
      <c r="X56" s="118">
        <v>190657.21819999994</v>
      </c>
      <c r="Y56" s="118">
        <v>706925.98179999995</v>
      </c>
      <c r="Z56" s="117"/>
      <c r="AA56" s="118">
        <v>14943</v>
      </c>
      <c r="AB56" s="118">
        <v>14943</v>
      </c>
      <c r="AC56" s="118">
        <v>14943</v>
      </c>
      <c r="AD56" s="118">
        <v>14943</v>
      </c>
    </row>
    <row r="57" spans="1:50" x14ac:dyDescent="0.25">
      <c r="A57" s="114">
        <v>4</v>
      </c>
      <c r="B57" s="114" t="s">
        <v>84</v>
      </c>
      <c r="C57" s="115">
        <v>174722</v>
      </c>
      <c r="D57" s="116">
        <f t="shared" si="10"/>
        <v>12.929919336934804</v>
      </c>
      <c r="F57" s="116">
        <f>IF(D$149,D57/D$149*100,0)</f>
        <v>37.509070615199406</v>
      </c>
      <c r="G57" s="115">
        <v>1707130</v>
      </c>
      <c r="H57" s="116">
        <f t="shared" si="11"/>
        <v>126.33242063198402</v>
      </c>
      <c r="J57" s="116">
        <f>IF(H$149,H57/H$149*100,0)</f>
        <v>71.826821517063749</v>
      </c>
      <c r="K57" s="115">
        <v>2514784</v>
      </c>
      <c r="L57" s="116">
        <f t="shared" si="12"/>
        <v>186.10108784133797</v>
      </c>
      <c r="N57" s="116">
        <f>IF(L$149,L57/L$149*100,0)</f>
        <v>63.175067417191208</v>
      </c>
      <c r="O57" s="115">
        <v>117261</v>
      </c>
      <c r="P57" s="115">
        <f t="shared" si="13"/>
        <v>4396636</v>
      </c>
      <c r="Q57" s="115">
        <v>1286270</v>
      </c>
      <c r="R57" s="116">
        <f t="shared" si="14"/>
        <v>29.255776461822176</v>
      </c>
      <c r="S57" s="115">
        <v>933908</v>
      </c>
      <c r="T57" s="116">
        <f t="shared" si="15"/>
        <v>21.241421850705859</v>
      </c>
      <c r="U57" s="115">
        <v>0</v>
      </c>
      <c r="V57" s="116">
        <f t="shared" si="16"/>
        <v>0</v>
      </c>
      <c r="W57" s="115">
        <v>1121157</v>
      </c>
      <c r="X57" s="115">
        <v>235071.38580000002</v>
      </c>
      <c r="Y57" s="115">
        <v>364687.14419999998</v>
      </c>
      <c r="Z57" s="114"/>
      <c r="AA57" s="115">
        <v>13513</v>
      </c>
      <c r="AB57" s="115">
        <v>13513</v>
      </c>
      <c r="AC57" s="115">
        <v>13513</v>
      </c>
      <c r="AD57" s="115">
        <v>13513</v>
      </c>
    </row>
    <row r="58" spans="1:50" x14ac:dyDescent="0.25">
      <c r="A58" s="117">
        <v>5</v>
      </c>
      <c r="B58" s="117" t="s">
        <v>85</v>
      </c>
      <c r="C58" s="118">
        <v>218765</v>
      </c>
      <c r="D58" s="119">
        <f t="shared" si="10"/>
        <v>7.0065336450693403</v>
      </c>
      <c r="E58" s="169"/>
      <c r="F58" s="119">
        <f>IF(D$149,D58/D$149*100,0)</f>
        <v>20.325615219420104</v>
      </c>
      <c r="G58" s="118">
        <v>5684499</v>
      </c>
      <c r="H58" s="119">
        <f t="shared" si="11"/>
        <v>182.06126893636102</v>
      </c>
      <c r="I58" s="169"/>
      <c r="J58" s="119">
        <f>IF(H$149,H58/H$149*100,0)</f>
        <v>103.51168926902858</v>
      </c>
      <c r="K58" s="118">
        <v>7695733</v>
      </c>
      <c r="L58" s="119">
        <f t="shared" si="12"/>
        <v>246.47641161963938</v>
      </c>
      <c r="M58" s="169"/>
      <c r="N58" s="119">
        <f>IF(L$149,L58/L$149*100,0)</f>
        <v>83.670461583187588</v>
      </c>
      <c r="O58" s="118">
        <v>262341</v>
      </c>
      <c r="P58" s="118">
        <f t="shared" si="13"/>
        <v>13598997</v>
      </c>
      <c r="Q58" s="118">
        <v>4251161</v>
      </c>
      <c r="R58" s="123">
        <f t="shared" si="14"/>
        <v>31.260842251821952</v>
      </c>
      <c r="S58" s="118">
        <v>2915174</v>
      </c>
      <c r="T58" s="123">
        <f t="shared" si="15"/>
        <v>21.436683896613847</v>
      </c>
      <c r="U58" s="118">
        <v>208594</v>
      </c>
      <c r="V58" s="123">
        <f t="shared" si="16"/>
        <v>1.5338925363392608</v>
      </c>
      <c r="W58" s="118">
        <v>4457744</v>
      </c>
      <c r="X58" s="118">
        <v>285620.49081299989</v>
      </c>
      <c r="Y58" s="118">
        <v>1048639.0691870002</v>
      </c>
      <c r="Z58" s="117"/>
      <c r="AA58" s="118">
        <v>31223</v>
      </c>
      <c r="AB58" s="118">
        <v>31223</v>
      </c>
      <c r="AC58" s="118">
        <v>31223</v>
      </c>
      <c r="AD58" s="118">
        <v>31223</v>
      </c>
    </row>
    <row r="59" spans="1:50" x14ac:dyDescent="0.25">
      <c r="A59" s="114">
        <v>6</v>
      </c>
      <c r="B59" s="114" t="s">
        <v>86</v>
      </c>
      <c r="C59" s="115">
        <v>120000</v>
      </c>
      <c r="D59" s="116">
        <f t="shared" si="10"/>
        <v>7.1736011477761839</v>
      </c>
      <c r="F59" s="116">
        <f>IF(D$149,D59/D$149*100,0)</f>
        <v>20.810269964220822</v>
      </c>
      <c r="G59" s="115">
        <v>1679758</v>
      </c>
      <c r="H59" s="116">
        <f t="shared" si="11"/>
        <v>100.41594930655189</v>
      </c>
      <c r="J59" s="116">
        <f>IF(H$149,H59/H$149*100,0)</f>
        <v>57.091904296830961</v>
      </c>
      <c r="K59" s="115">
        <v>5114308</v>
      </c>
      <c r="L59" s="116">
        <f t="shared" si="12"/>
        <v>305.733381157341</v>
      </c>
      <c r="N59" s="116">
        <f>IF(L$149,L59/L$149*100,0)</f>
        <v>103.78621205464293</v>
      </c>
      <c r="O59" s="115">
        <v>100139</v>
      </c>
      <c r="P59" s="115">
        <f t="shared" si="13"/>
        <v>6914066</v>
      </c>
      <c r="Q59" s="115">
        <v>3030448</v>
      </c>
      <c r="R59" s="243">
        <f t="shared" si="14"/>
        <v>43.830186174097847</v>
      </c>
      <c r="S59" s="115">
        <v>1450210</v>
      </c>
      <c r="T59" s="243">
        <f t="shared" si="15"/>
        <v>20.974778082824201</v>
      </c>
      <c r="U59" s="115">
        <v>61547</v>
      </c>
      <c r="V59" s="243">
        <f t="shared" si="16"/>
        <v>0.89017084881746855</v>
      </c>
      <c r="W59" s="115">
        <v>1315294</v>
      </c>
      <c r="X59" s="115">
        <v>170858.09495100001</v>
      </c>
      <c r="Y59" s="115">
        <v>641893.25504900003</v>
      </c>
      <c r="Z59" s="114"/>
      <c r="AA59" s="115">
        <v>16728</v>
      </c>
      <c r="AB59" s="115">
        <v>16728</v>
      </c>
      <c r="AC59" s="115">
        <v>16728</v>
      </c>
      <c r="AD59" s="115">
        <v>16728</v>
      </c>
    </row>
    <row r="60" spans="1:50" x14ac:dyDescent="0.25">
      <c r="A60" s="117">
        <v>7</v>
      </c>
      <c r="B60" s="117" t="s">
        <v>87</v>
      </c>
      <c r="C60" s="118">
        <v>35268386</v>
      </c>
      <c r="D60" s="119">
        <f t="shared" si="10"/>
        <v>145.44923890316275</v>
      </c>
      <c r="E60" s="169"/>
      <c r="F60" s="119">
        <f>IF(D$149,D60/D$149*100,0)</f>
        <v>421.94120711653812</v>
      </c>
      <c r="G60" s="118">
        <v>50696197</v>
      </c>
      <c r="H60" s="119">
        <f t="shared" si="11"/>
        <v>209.07458790245752</v>
      </c>
      <c r="I60" s="169"/>
      <c r="J60" s="119">
        <f>IF(H$149,H60/H$149*100,0)</f>
        <v>118.87022376282661</v>
      </c>
      <c r="K60" s="118">
        <v>167829965</v>
      </c>
      <c r="L60" s="119">
        <f t="shared" si="12"/>
        <v>692.14226799021776</v>
      </c>
      <c r="M60" s="169"/>
      <c r="N60" s="119">
        <f>IF(L$149,L60/L$149*100,0)</f>
        <v>234.95904806235583</v>
      </c>
      <c r="O60" s="118">
        <v>8725344</v>
      </c>
      <c r="P60" s="118">
        <f t="shared" si="13"/>
        <v>253794548</v>
      </c>
      <c r="Q60" s="118">
        <v>28492744</v>
      </c>
      <c r="R60" s="123">
        <f t="shared" si="14"/>
        <v>11.22669664282938</v>
      </c>
      <c r="S60" s="118">
        <v>19280032</v>
      </c>
      <c r="T60" s="123">
        <f t="shared" si="15"/>
        <v>7.5967084998216752</v>
      </c>
      <c r="U60" s="118">
        <v>22206887</v>
      </c>
      <c r="V60" s="123">
        <f t="shared" si="16"/>
        <v>8.7499464330494607</v>
      </c>
      <c r="W60" s="118">
        <v>4313455</v>
      </c>
      <c r="X60" s="118">
        <v>3897668.2088290001</v>
      </c>
      <c r="Y60" s="118">
        <v>1369121.711171</v>
      </c>
      <c r="Z60" s="117"/>
      <c r="AA60" s="118">
        <v>242479</v>
      </c>
      <c r="AB60" s="118">
        <v>242479</v>
      </c>
      <c r="AC60" s="118">
        <v>242479</v>
      </c>
      <c r="AD60" s="118">
        <v>242479</v>
      </c>
    </row>
    <row r="61" spans="1:50" x14ac:dyDescent="0.25">
      <c r="A61" s="114">
        <v>8</v>
      </c>
      <c r="B61" s="114" t="s">
        <v>88</v>
      </c>
      <c r="C61" s="115">
        <v>719687</v>
      </c>
      <c r="D61" s="116">
        <f t="shared" si="10"/>
        <v>9.2370592840732613</v>
      </c>
      <c r="F61" s="116">
        <f>IF(D$149,D61/D$149*100,0)</f>
        <v>26.796262214364514</v>
      </c>
      <c r="G61" s="115">
        <v>8343412</v>
      </c>
      <c r="H61" s="116">
        <f t="shared" si="11"/>
        <v>107.0862628829592</v>
      </c>
      <c r="J61" s="116">
        <f>IF(H$149,H61/H$149*100,0)</f>
        <v>60.884338735423185</v>
      </c>
      <c r="K61" s="115">
        <v>19757441</v>
      </c>
      <c r="L61" s="116">
        <f t="shared" si="12"/>
        <v>253.58336862911196</v>
      </c>
      <c r="N61" s="116">
        <f>IF(L$149,L61/L$149*100,0)</f>
        <v>86.083034735835113</v>
      </c>
      <c r="O61" s="115">
        <v>468617</v>
      </c>
      <c r="P61" s="115">
        <f t="shared" si="13"/>
        <v>28820540</v>
      </c>
      <c r="Q61" s="115">
        <v>11234534</v>
      </c>
      <c r="R61" s="243">
        <f t="shared" si="14"/>
        <v>38.980997580198014</v>
      </c>
      <c r="S61" s="115">
        <v>8614488</v>
      </c>
      <c r="T61" s="243">
        <f t="shared" si="15"/>
        <v>29.890099213963374</v>
      </c>
      <c r="U61" s="115">
        <v>67271</v>
      </c>
      <c r="V61" s="243">
        <f t="shared" si="16"/>
        <v>0.23341339197669439</v>
      </c>
      <c r="W61" s="115">
        <v>4705156</v>
      </c>
      <c r="X61" s="115">
        <v>1135477.82155</v>
      </c>
      <c r="Y61" s="115">
        <v>1645360.3484499999</v>
      </c>
      <c r="Z61" s="114"/>
      <c r="AA61" s="115">
        <v>77913</v>
      </c>
      <c r="AB61" s="115">
        <v>77913</v>
      </c>
      <c r="AC61" s="115">
        <v>77913</v>
      </c>
      <c r="AD61" s="115">
        <v>77913</v>
      </c>
    </row>
    <row r="62" spans="1:50" x14ac:dyDescent="0.25">
      <c r="A62" s="117">
        <v>9</v>
      </c>
      <c r="B62" s="117" t="s">
        <v>89</v>
      </c>
      <c r="C62" s="118">
        <v>125055</v>
      </c>
      <c r="D62" s="119">
        <f t="shared" si="10"/>
        <v>29.563829787234042</v>
      </c>
      <c r="E62" s="169"/>
      <c r="F62" s="119">
        <f>IF(D$149,D62/D$149*100,0)</f>
        <v>85.763240299376704</v>
      </c>
      <c r="G62" s="118">
        <v>722503</v>
      </c>
      <c r="H62" s="119">
        <f t="shared" si="11"/>
        <v>170.80449172576832</v>
      </c>
      <c r="I62" s="169"/>
      <c r="J62" s="119">
        <f>IF(H$149,H62/H$149*100,0)</f>
        <v>97.111601916013115</v>
      </c>
      <c r="K62" s="118">
        <v>1437132</v>
      </c>
      <c r="L62" s="119">
        <f t="shared" si="12"/>
        <v>339.74751773049644</v>
      </c>
      <c r="M62" s="169"/>
      <c r="N62" s="119">
        <f>IF(L$149,L62/L$149*100,0)</f>
        <v>115.33286874575622</v>
      </c>
      <c r="O62" s="118">
        <v>105286</v>
      </c>
      <c r="P62" s="118">
        <f t="shared" si="13"/>
        <v>2284690</v>
      </c>
      <c r="Q62" s="118">
        <v>869866</v>
      </c>
      <c r="R62" s="123">
        <f t="shared" si="14"/>
        <v>38.073699276488277</v>
      </c>
      <c r="S62" s="118">
        <v>499297</v>
      </c>
      <c r="T62" s="123">
        <f t="shared" si="15"/>
        <v>21.854037090371122</v>
      </c>
      <c r="U62" s="118">
        <v>839</v>
      </c>
      <c r="V62" s="123">
        <f t="shared" si="16"/>
        <v>3.6722706362788828E-2</v>
      </c>
      <c r="W62" s="118">
        <v>422078</v>
      </c>
      <c r="X62" s="118">
        <v>135539.22699999998</v>
      </c>
      <c r="Y62" s="118">
        <v>114791.783</v>
      </c>
      <c r="Z62" s="117"/>
      <c r="AA62" s="118">
        <v>4230</v>
      </c>
      <c r="AB62" s="118">
        <v>4230</v>
      </c>
      <c r="AC62" s="118">
        <v>4230</v>
      </c>
      <c r="AD62" s="118">
        <v>4230</v>
      </c>
    </row>
    <row r="63" spans="1:50" x14ac:dyDescent="0.25">
      <c r="A63" s="114">
        <v>10</v>
      </c>
      <c r="B63" s="114" t="s">
        <v>90</v>
      </c>
      <c r="C63" s="115">
        <v>460000</v>
      </c>
      <c r="D63" s="116">
        <f t="shared" si="10"/>
        <v>5.6959595834519989</v>
      </c>
      <c r="F63" s="116">
        <f>IF(D$149,D63/D$149*100,0)</f>
        <v>16.523703255187606</v>
      </c>
      <c r="G63" s="115">
        <v>4029973</v>
      </c>
      <c r="H63" s="116">
        <f t="shared" si="11"/>
        <v>49.901224631310441</v>
      </c>
      <c r="J63" s="116">
        <f>IF(H$149,H63/H$149*100,0)</f>
        <v>28.371548151659532</v>
      </c>
      <c r="K63" s="115">
        <v>18046194</v>
      </c>
      <c r="L63" s="116">
        <f t="shared" si="12"/>
        <v>223.45737317203037</v>
      </c>
      <c r="N63" s="116">
        <f>IF(L$149,L63/L$149*100,0)</f>
        <v>75.856271334893989</v>
      </c>
      <c r="O63" s="115">
        <v>700036</v>
      </c>
      <c r="P63" s="115">
        <f t="shared" si="13"/>
        <v>22536167</v>
      </c>
      <c r="Q63" s="115">
        <v>7804680</v>
      </c>
      <c r="R63" s="243">
        <f t="shared" si="14"/>
        <v>34.631798743770403</v>
      </c>
      <c r="S63" s="115">
        <v>5461495</v>
      </c>
      <c r="T63" s="243">
        <f t="shared" si="15"/>
        <v>24.23435626830419</v>
      </c>
      <c r="U63" s="115">
        <v>147198</v>
      </c>
      <c r="V63" s="243">
        <f t="shared" si="16"/>
        <v>0.65316342393096394</v>
      </c>
      <c r="W63" s="115">
        <v>3548747</v>
      </c>
      <c r="X63" s="115">
        <v>718281.67708899989</v>
      </c>
      <c r="Y63" s="115">
        <v>1549550.5129110001</v>
      </c>
      <c r="Z63" s="114"/>
      <c r="AA63" s="115">
        <v>80759</v>
      </c>
      <c r="AB63" s="115">
        <v>80759</v>
      </c>
      <c r="AC63" s="115">
        <v>80759</v>
      </c>
      <c r="AD63" s="115">
        <v>80759</v>
      </c>
    </row>
    <row r="64" spans="1:50" x14ac:dyDescent="0.25">
      <c r="A64" s="117">
        <v>11</v>
      </c>
      <c r="B64" s="117" t="s">
        <v>249</v>
      </c>
      <c r="C64" s="118">
        <v>121674</v>
      </c>
      <c r="D64" s="119">
        <f t="shared" si="10"/>
        <v>19.571175808267654</v>
      </c>
      <c r="E64" s="169"/>
      <c r="F64" s="119">
        <f>IF(D$149,D64/D$149*100,0)</f>
        <v>56.775034420966485</v>
      </c>
      <c r="G64" s="118">
        <v>5975453</v>
      </c>
      <c r="H64" s="119">
        <f t="shared" si="11"/>
        <v>961.14733794434619</v>
      </c>
      <c r="I64" s="169"/>
      <c r="J64" s="119">
        <f>IF(H$149,H64/H$149*100,0)</f>
        <v>546.46430384831388</v>
      </c>
      <c r="K64" s="118">
        <v>1702804</v>
      </c>
      <c r="L64" s="119">
        <f t="shared" si="12"/>
        <v>273.8948045681197</v>
      </c>
      <c r="M64" s="169"/>
      <c r="N64" s="119">
        <f>IF(L$149,L64/L$149*100,0)</f>
        <v>92.978084892020973</v>
      </c>
      <c r="O64" s="118">
        <v>64596</v>
      </c>
      <c r="P64" s="118">
        <f t="shared" si="13"/>
        <v>7799931</v>
      </c>
      <c r="Q64" s="118">
        <v>2261294</v>
      </c>
      <c r="R64" s="123">
        <f t="shared" si="14"/>
        <v>28.991205178609913</v>
      </c>
      <c r="S64" s="118">
        <v>1099958</v>
      </c>
      <c r="T64" s="123">
        <f t="shared" si="15"/>
        <v>14.102150390817561</v>
      </c>
      <c r="U64" s="118">
        <v>70148</v>
      </c>
      <c r="V64" s="123">
        <f t="shared" si="16"/>
        <v>0.89934128904473642</v>
      </c>
      <c r="W64" s="118">
        <v>4182229</v>
      </c>
      <c r="X64" s="118">
        <v>73516.269800000009</v>
      </c>
      <c r="Y64" s="118">
        <v>171408.28019999998</v>
      </c>
      <c r="Z64" s="117"/>
      <c r="AA64" s="118">
        <v>6217</v>
      </c>
      <c r="AB64" s="118">
        <v>6217</v>
      </c>
      <c r="AC64" s="118">
        <v>6217</v>
      </c>
      <c r="AD64" s="118">
        <v>6217</v>
      </c>
    </row>
    <row r="65" spans="1:30" x14ac:dyDescent="0.25">
      <c r="A65" s="114">
        <v>12</v>
      </c>
      <c r="B65" s="114" t="s">
        <v>92</v>
      </c>
      <c r="C65" s="115">
        <v>405527</v>
      </c>
      <c r="D65" s="116">
        <f t="shared" si="10"/>
        <v>12.117582023546285</v>
      </c>
      <c r="F65" s="116">
        <f>IF(D$149,D65/D$149*100,0)</f>
        <v>35.152519359368092</v>
      </c>
      <c r="G65" s="115">
        <v>1703578</v>
      </c>
      <c r="H65" s="116">
        <f t="shared" si="11"/>
        <v>50.904739138229843</v>
      </c>
      <c r="J65" s="116">
        <f>IF(H$149,H65/H$149*100,0)</f>
        <v>28.942100485080392</v>
      </c>
      <c r="K65" s="115">
        <v>4255886</v>
      </c>
      <c r="L65" s="116">
        <f t="shared" si="12"/>
        <v>127.1704416422638</v>
      </c>
      <c r="N65" s="116">
        <f>IF(L$149,L65/L$149*100,0)</f>
        <v>43.170092756649822</v>
      </c>
      <c r="O65" s="115">
        <v>576380</v>
      </c>
      <c r="P65" s="115">
        <f t="shared" si="13"/>
        <v>6364991</v>
      </c>
      <c r="Q65" s="115">
        <v>2589930</v>
      </c>
      <c r="R65" s="243">
        <f t="shared" si="14"/>
        <v>40.690238210863143</v>
      </c>
      <c r="S65" s="115">
        <v>1172736</v>
      </c>
      <c r="T65" s="243">
        <f t="shared" si="15"/>
        <v>18.424786460813536</v>
      </c>
      <c r="U65" s="115">
        <v>5556</v>
      </c>
      <c r="V65" s="243">
        <f t="shared" si="16"/>
        <v>8.7289989883724897E-2</v>
      </c>
      <c r="W65" s="115">
        <v>601362</v>
      </c>
      <c r="X65" s="115">
        <v>426752.29510000005</v>
      </c>
      <c r="Y65" s="115">
        <v>282201.5049</v>
      </c>
      <c r="Z65" s="114"/>
      <c r="AA65" s="115">
        <v>33466</v>
      </c>
      <c r="AB65" s="115">
        <v>33466</v>
      </c>
      <c r="AC65" s="115">
        <v>33466</v>
      </c>
      <c r="AD65" s="115">
        <v>33466</v>
      </c>
    </row>
    <row r="66" spans="1:30" x14ac:dyDescent="0.25">
      <c r="A66" s="117">
        <v>13</v>
      </c>
      <c r="B66" s="117" t="s">
        <v>93</v>
      </c>
      <c r="C66" s="118">
        <v>189670</v>
      </c>
      <c r="D66" s="119">
        <f t="shared" si="10"/>
        <v>12.596798831108455</v>
      </c>
      <c r="E66" s="169"/>
      <c r="F66" s="119">
        <f>IF(D$149,D66/D$149*100,0)</f>
        <v>36.542704139832544</v>
      </c>
      <c r="G66" s="118">
        <v>2816457</v>
      </c>
      <c r="H66" s="119">
        <f t="shared" si="11"/>
        <v>187.05299860529985</v>
      </c>
      <c r="I66" s="169"/>
      <c r="J66" s="119">
        <f>IF(H$149,H66/H$149*100,0)</f>
        <v>106.34975786771994</v>
      </c>
      <c r="K66" s="118">
        <v>4127390</v>
      </c>
      <c r="L66" s="119">
        <f t="shared" si="12"/>
        <v>274.11768612605431</v>
      </c>
      <c r="M66" s="169"/>
      <c r="N66" s="119">
        <f>IF(L$149,L66/L$149*100,0)</f>
        <v>93.053745693426777</v>
      </c>
      <c r="O66" s="118">
        <v>57692</v>
      </c>
      <c r="P66" s="118">
        <f t="shared" si="13"/>
        <v>7133517</v>
      </c>
      <c r="Q66" s="118">
        <v>2796323</v>
      </c>
      <c r="R66" s="123">
        <f t="shared" si="14"/>
        <v>39.199780416868705</v>
      </c>
      <c r="S66" s="118">
        <v>1808040</v>
      </c>
      <c r="T66" s="123">
        <f t="shared" si="15"/>
        <v>25.345702547565246</v>
      </c>
      <c r="U66" s="118">
        <v>0</v>
      </c>
      <c r="V66" s="123">
        <f t="shared" si="16"/>
        <v>0</v>
      </c>
      <c r="W66" s="118">
        <v>1553696</v>
      </c>
      <c r="X66" s="118">
        <v>276375.86753400002</v>
      </c>
      <c r="Y66" s="118">
        <v>1128453.2224659999</v>
      </c>
      <c r="Z66" s="117"/>
      <c r="AA66" s="118">
        <v>15057</v>
      </c>
      <c r="AB66" s="118">
        <v>15057</v>
      </c>
      <c r="AC66" s="118">
        <v>15057</v>
      </c>
      <c r="AD66" s="118">
        <v>15057</v>
      </c>
    </row>
    <row r="67" spans="1:30" x14ac:dyDescent="0.25">
      <c r="A67" s="114">
        <v>14</v>
      </c>
      <c r="B67" s="114" t="s">
        <v>94</v>
      </c>
      <c r="C67" s="115">
        <v>271982</v>
      </c>
      <c r="D67" s="116">
        <f t="shared" si="10"/>
        <v>14.172372466260226</v>
      </c>
      <c r="F67" s="116">
        <f>IF(D$149,D67/D$149*100,0)</f>
        <v>41.113367049657327</v>
      </c>
      <c r="G67" s="115">
        <v>3690304</v>
      </c>
      <c r="H67" s="116">
        <f t="shared" si="11"/>
        <v>192.29347089781669</v>
      </c>
      <c r="J67" s="116">
        <f>IF(H$149,H67/H$149*100,0)</f>
        <v>109.32925011631878</v>
      </c>
      <c r="K67" s="115">
        <v>18720242</v>
      </c>
      <c r="L67" s="116">
        <f t="shared" si="12"/>
        <v>975.46985566150795</v>
      </c>
      <c r="N67" s="116">
        <f>IF(L$149,L67/L$149*100,0)</f>
        <v>331.13924593172055</v>
      </c>
      <c r="O67" s="115">
        <v>73422</v>
      </c>
      <c r="P67" s="115">
        <f t="shared" si="13"/>
        <v>22682528</v>
      </c>
      <c r="Q67" s="115">
        <v>8994742</v>
      </c>
      <c r="R67" s="243">
        <f t="shared" si="14"/>
        <v>39.654936169372299</v>
      </c>
      <c r="S67" s="115">
        <v>5209367</v>
      </c>
      <c r="T67" s="243">
        <f t="shared" si="15"/>
        <v>22.966430373192971</v>
      </c>
      <c r="U67" s="115">
        <v>2047392</v>
      </c>
      <c r="V67" s="243">
        <f t="shared" si="16"/>
        <v>9.0262954817029222</v>
      </c>
      <c r="W67" s="115">
        <v>2647972</v>
      </c>
      <c r="X67" s="115">
        <v>325315.28200000001</v>
      </c>
      <c r="Y67" s="115">
        <v>2627250.8679999998</v>
      </c>
      <c r="Z67" s="114"/>
      <c r="AA67" s="115">
        <v>19191</v>
      </c>
      <c r="AB67" s="115">
        <v>19191</v>
      </c>
      <c r="AC67" s="115">
        <v>19191</v>
      </c>
      <c r="AD67" s="115">
        <v>19191</v>
      </c>
    </row>
    <row r="68" spans="1:30" x14ac:dyDescent="0.25">
      <c r="A68" s="117">
        <v>15</v>
      </c>
      <c r="B68" s="117" t="s">
        <v>95</v>
      </c>
      <c r="C68" s="118">
        <v>126090</v>
      </c>
      <c r="D68" s="119">
        <f t="shared" si="10"/>
        <v>7.5625262400287889</v>
      </c>
      <c r="E68" s="169"/>
      <c r="F68" s="119">
        <f>IF(D$149,D68/D$149*100,0)</f>
        <v>21.938522845710509</v>
      </c>
      <c r="G68" s="118">
        <v>1845643</v>
      </c>
      <c r="H68" s="119">
        <f t="shared" si="11"/>
        <v>110.69651532417681</v>
      </c>
      <c r="I68" s="169"/>
      <c r="J68" s="119">
        <f>IF(H$149,H68/H$149*100,0)</f>
        <v>62.936962728770695</v>
      </c>
      <c r="K68" s="118">
        <v>5324720</v>
      </c>
      <c r="L68" s="119">
        <f t="shared" si="12"/>
        <v>319.36184249985007</v>
      </c>
      <c r="M68" s="169"/>
      <c r="N68" s="119">
        <f>IF(L$149,L68/L$149*100,0)</f>
        <v>108.41261684406378</v>
      </c>
      <c r="O68" s="118">
        <v>53270</v>
      </c>
      <c r="P68" s="118">
        <f t="shared" si="13"/>
        <v>7296453</v>
      </c>
      <c r="Q68" s="118">
        <v>3574866</v>
      </c>
      <c r="R68" s="123">
        <f t="shared" si="14"/>
        <v>48.994573116554029</v>
      </c>
      <c r="S68" s="118">
        <v>1237444</v>
      </c>
      <c r="T68" s="123">
        <f t="shared" si="15"/>
        <v>16.959528143332108</v>
      </c>
      <c r="U68" s="118">
        <v>0</v>
      </c>
      <c r="V68" s="123">
        <f t="shared" si="16"/>
        <v>0</v>
      </c>
      <c r="W68" s="118">
        <v>1217468</v>
      </c>
      <c r="X68" s="118">
        <v>120292.35999799994</v>
      </c>
      <c r="Y68" s="118">
        <v>731872.29000200005</v>
      </c>
      <c r="Z68" s="117"/>
      <c r="AA68" s="118">
        <v>16673</v>
      </c>
      <c r="AB68" s="118">
        <v>16673</v>
      </c>
      <c r="AC68" s="118">
        <v>16673</v>
      </c>
      <c r="AD68" s="118">
        <v>16673</v>
      </c>
    </row>
    <row r="69" spans="1:30" x14ac:dyDescent="0.25">
      <c r="A69" s="114">
        <v>16</v>
      </c>
      <c r="B69" s="114" t="s">
        <v>96</v>
      </c>
      <c r="C69" s="115">
        <v>477763</v>
      </c>
      <c r="D69" s="116">
        <f t="shared" si="10"/>
        <v>8.5272185335903483</v>
      </c>
      <c r="F69" s="116">
        <f>IF(D$149,D69/D$149*100,0)</f>
        <v>24.737048530072375</v>
      </c>
      <c r="G69" s="115">
        <v>7460905</v>
      </c>
      <c r="H69" s="116">
        <f t="shared" si="11"/>
        <v>133.16386449632327</v>
      </c>
      <c r="J69" s="116">
        <f>IF(H$149,H69/H$149*100,0)</f>
        <v>75.710867248896335</v>
      </c>
      <c r="K69" s="115">
        <v>15921225</v>
      </c>
      <c r="L69" s="116">
        <f t="shared" si="12"/>
        <v>284.16550653244803</v>
      </c>
      <c r="N69" s="116">
        <f>IF(L$149,L69/L$149*100,0)</f>
        <v>96.464643173569044</v>
      </c>
      <c r="O69" s="115">
        <v>465327</v>
      </c>
      <c r="P69" s="115">
        <f t="shared" si="13"/>
        <v>23859893</v>
      </c>
      <c r="Q69" s="115">
        <v>8738065</v>
      </c>
      <c r="R69" s="243">
        <f t="shared" si="14"/>
        <v>36.622398097091214</v>
      </c>
      <c r="S69" s="115">
        <v>5677844</v>
      </c>
      <c r="T69" s="243">
        <f t="shared" si="15"/>
        <v>23.796602943692999</v>
      </c>
      <c r="U69" s="115">
        <v>273780</v>
      </c>
      <c r="V69" s="243">
        <f t="shared" si="16"/>
        <v>1.1474485656746238</v>
      </c>
      <c r="W69" s="115">
        <v>5850789</v>
      </c>
      <c r="X69" s="115">
        <v>629033.60500999994</v>
      </c>
      <c r="Y69" s="115">
        <v>1907387.8449900001</v>
      </c>
      <c r="Z69" s="114"/>
      <c r="AA69" s="115">
        <v>56028</v>
      </c>
      <c r="AB69" s="115">
        <v>56028</v>
      </c>
      <c r="AC69" s="115">
        <v>56028</v>
      </c>
      <c r="AD69" s="115">
        <v>56028</v>
      </c>
    </row>
    <row r="70" spans="1:30" x14ac:dyDescent="0.25">
      <c r="A70" s="117">
        <v>17</v>
      </c>
      <c r="B70" s="117" t="s">
        <v>97</v>
      </c>
      <c r="C70" s="118">
        <v>291928</v>
      </c>
      <c r="D70" s="119">
        <f t="shared" si="10"/>
        <v>8.8294468136587732</v>
      </c>
      <c r="E70" s="169"/>
      <c r="F70" s="119">
        <f>IF(D$149,D70/D$149*100,0)</f>
        <v>25.613798152679397</v>
      </c>
      <c r="G70" s="118">
        <v>3738656</v>
      </c>
      <c r="H70" s="119">
        <f t="shared" si="11"/>
        <v>113.07673229894444</v>
      </c>
      <c r="I70" s="169"/>
      <c r="J70" s="119">
        <f>IF(H$149,H70/H$149*100,0)</f>
        <v>64.29024495801373</v>
      </c>
      <c r="K70" s="118">
        <v>6897192</v>
      </c>
      <c r="L70" s="119">
        <f t="shared" si="12"/>
        <v>208.60756737138192</v>
      </c>
      <c r="M70" s="169"/>
      <c r="N70" s="119">
        <f>IF(L$149,L70/L$149*100,0)</f>
        <v>70.815261131944609</v>
      </c>
      <c r="O70" s="118">
        <v>660653</v>
      </c>
      <c r="P70" s="118">
        <f t="shared" si="13"/>
        <v>10927776</v>
      </c>
      <c r="Q70" s="118">
        <v>3630605</v>
      </c>
      <c r="R70" s="123">
        <f t="shared" si="14"/>
        <v>33.223640382086892</v>
      </c>
      <c r="S70" s="118">
        <v>2114319</v>
      </c>
      <c r="T70" s="123">
        <f t="shared" si="15"/>
        <v>19.348118043415237</v>
      </c>
      <c r="U70" s="118">
        <v>0</v>
      </c>
      <c r="V70" s="123">
        <f t="shared" si="16"/>
        <v>0</v>
      </c>
      <c r="W70" s="118">
        <v>1971221</v>
      </c>
      <c r="X70" s="118">
        <v>498225.92430000007</v>
      </c>
      <c r="Y70" s="118">
        <v>685697.01569999999</v>
      </c>
      <c r="Z70" s="117"/>
      <c r="AA70" s="118">
        <v>33063</v>
      </c>
      <c r="AB70" s="118">
        <v>33063</v>
      </c>
      <c r="AC70" s="118">
        <v>33063</v>
      </c>
      <c r="AD70" s="118">
        <v>33063</v>
      </c>
    </row>
    <row r="71" spans="1:30" x14ac:dyDescent="0.25">
      <c r="A71" s="114">
        <v>18</v>
      </c>
      <c r="B71" s="114" t="s">
        <v>98</v>
      </c>
      <c r="C71" s="115">
        <v>274387</v>
      </c>
      <c r="D71" s="116">
        <f t="shared" si="10"/>
        <v>9.5114739323349973</v>
      </c>
      <c r="F71" s="116">
        <f>IF(D$149,D71/D$149*100,0)</f>
        <v>27.592325836361919</v>
      </c>
      <c r="G71" s="115">
        <v>15942445</v>
      </c>
      <c r="H71" s="116">
        <f t="shared" si="11"/>
        <v>552.63605795895728</v>
      </c>
      <c r="J71" s="116">
        <f>IF(H$149,H71/H$149*100,0)</f>
        <v>314.20352194899868</v>
      </c>
      <c r="K71" s="115">
        <v>8399177</v>
      </c>
      <c r="L71" s="116">
        <f t="shared" si="12"/>
        <v>291.152835551858</v>
      </c>
      <c r="N71" s="116">
        <f>IF(L$149,L71/L$149*100,0)</f>
        <v>98.836606642389071</v>
      </c>
      <c r="O71" s="115">
        <v>201315</v>
      </c>
      <c r="P71" s="115">
        <f t="shared" si="13"/>
        <v>24616009</v>
      </c>
      <c r="Q71" s="115">
        <v>8316093</v>
      </c>
      <c r="R71" s="243">
        <f t="shared" si="14"/>
        <v>33.78327087871962</v>
      </c>
      <c r="S71" s="115">
        <v>4159582</v>
      </c>
      <c r="T71" s="243">
        <f t="shared" si="15"/>
        <v>16.897873249883848</v>
      </c>
      <c r="U71" s="115">
        <v>187153</v>
      </c>
      <c r="V71" s="243">
        <f t="shared" si="16"/>
        <v>0.76028977727461833</v>
      </c>
      <c r="W71" s="115">
        <v>11158143</v>
      </c>
      <c r="X71" s="115">
        <v>309463.05680000002</v>
      </c>
      <c r="Y71" s="115">
        <v>1495141.2831999999</v>
      </c>
      <c r="Z71" s="114"/>
      <c r="AA71" s="115">
        <v>28848</v>
      </c>
      <c r="AB71" s="115">
        <v>28848</v>
      </c>
      <c r="AC71" s="115">
        <v>28848</v>
      </c>
      <c r="AD71" s="115">
        <v>28848</v>
      </c>
    </row>
    <row r="72" spans="1:30" x14ac:dyDescent="0.25">
      <c r="A72" s="117">
        <v>19</v>
      </c>
      <c r="B72" s="117" t="s">
        <v>99</v>
      </c>
      <c r="C72" s="118">
        <v>155495</v>
      </c>
      <c r="D72" s="119">
        <f t="shared" si="10"/>
        <v>24.190261356565028</v>
      </c>
      <c r="E72" s="169"/>
      <c r="F72" s="119">
        <f>IF(D$149,D72/D$149*100,0)</f>
        <v>70.174778185323646</v>
      </c>
      <c r="G72" s="118">
        <v>137394</v>
      </c>
      <c r="H72" s="119">
        <f t="shared" si="11"/>
        <v>21.374299937772246</v>
      </c>
      <c r="I72" s="169"/>
      <c r="J72" s="119">
        <f>IF(H$149,H72/H$149*100,0)</f>
        <v>12.152446846204654</v>
      </c>
      <c r="K72" s="118">
        <v>2169102</v>
      </c>
      <c r="L72" s="119">
        <f t="shared" si="12"/>
        <v>337.44586185438703</v>
      </c>
      <c r="M72" s="169"/>
      <c r="N72" s="119">
        <f>IF(L$149,L72/L$149*100,0)</f>
        <v>114.55153389795373</v>
      </c>
      <c r="O72" s="118">
        <v>218325</v>
      </c>
      <c r="P72" s="118">
        <f t="shared" si="13"/>
        <v>2461991</v>
      </c>
      <c r="Q72" s="118">
        <v>511629</v>
      </c>
      <c r="R72" s="123">
        <f t="shared" si="14"/>
        <v>20.781107648240791</v>
      </c>
      <c r="S72" s="118">
        <v>666873</v>
      </c>
      <c r="T72" s="123">
        <f t="shared" si="15"/>
        <v>27.086735897897267</v>
      </c>
      <c r="U72" s="118">
        <v>0</v>
      </c>
      <c r="V72" s="123">
        <f t="shared" si="16"/>
        <v>0</v>
      </c>
      <c r="W72" s="118">
        <v>0</v>
      </c>
      <c r="X72" s="118">
        <v>170577.27439999999</v>
      </c>
      <c r="Y72" s="118">
        <v>166598.7556</v>
      </c>
      <c r="Z72" s="117"/>
      <c r="AA72" s="118">
        <v>6428</v>
      </c>
      <c r="AB72" s="118">
        <v>6428</v>
      </c>
      <c r="AC72" s="118">
        <v>6428</v>
      </c>
      <c r="AD72" s="118">
        <v>6428</v>
      </c>
    </row>
    <row r="73" spans="1:30" x14ac:dyDescent="0.25">
      <c r="A73" s="114">
        <v>20</v>
      </c>
      <c r="B73" s="114" t="s">
        <v>100</v>
      </c>
      <c r="C73" s="115">
        <v>109176</v>
      </c>
      <c r="D73" s="116">
        <f t="shared" si="10"/>
        <v>9.5366876310272541</v>
      </c>
      <c r="F73" s="116">
        <f>IF(D$149,D73/D$149*100,0)</f>
        <v>27.665469556757504</v>
      </c>
      <c r="G73" s="115">
        <v>2574630</v>
      </c>
      <c r="H73" s="116">
        <f t="shared" si="11"/>
        <v>224.89779874213838</v>
      </c>
      <c r="J73" s="116">
        <f>IF(H$149,H73/H$149*100,0)</f>
        <v>127.86657588782408</v>
      </c>
      <c r="K73" s="115">
        <v>4893888</v>
      </c>
      <c r="L73" s="116">
        <f t="shared" si="12"/>
        <v>427.48846960167714</v>
      </c>
      <c r="N73" s="116">
        <f>IF(L$149,L73/L$149*100,0)</f>
        <v>145.11797432469905</v>
      </c>
      <c r="O73" s="115">
        <v>38026</v>
      </c>
      <c r="P73" s="115">
        <f t="shared" si="13"/>
        <v>7577694</v>
      </c>
      <c r="Q73" s="115">
        <v>2176913</v>
      </c>
      <c r="R73" s="243">
        <f t="shared" si="14"/>
        <v>28.727908516759847</v>
      </c>
      <c r="S73" s="115">
        <v>2606327</v>
      </c>
      <c r="T73" s="243">
        <f t="shared" si="15"/>
        <v>34.394724833174841</v>
      </c>
      <c r="U73" s="115">
        <v>0</v>
      </c>
      <c r="V73" s="243">
        <f t="shared" si="16"/>
        <v>0</v>
      </c>
      <c r="W73" s="115">
        <v>1694084</v>
      </c>
      <c r="X73" s="115">
        <v>173895.55681000001</v>
      </c>
      <c r="Y73" s="115">
        <v>718668.99318999995</v>
      </c>
      <c r="Z73" s="114"/>
      <c r="AA73" s="115">
        <v>11448</v>
      </c>
      <c r="AB73" s="115">
        <v>11448</v>
      </c>
      <c r="AC73" s="115">
        <v>11448</v>
      </c>
      <c r="AD73" s="115">
        <v>11448</v>
      </c>
    </row>
    <row r="74" spans="1:30" x14ac:dyDescent="0.25">
      <c r="A74" s="117">
        <v>21</v>
      </c>
      <c r="B74" s="117" t="s">
        <v>101</v>
      </c>
      <c r="C74" s="118">
        <v>3105649</v>
      </c>
      <c r="D74" s="119">
        <f t="shared" si="10"/>
        <v>8.0103816581249045</v>
      </c>
      <c r="E74" s="169"/>
      <c r="F74" s="119">
        <f>IF(D$149,D74/D$149*100,0)</f>
        <v>23.237729752189878</v>
      </c>
      <c r="G74" s="118">
        <v>63213337</v>
      </c>
      <c r="H74" s="119">
        <f t="shared" si="11"/>
        <v>163.04577730891947</v>
      </c>
      <c r="I74" s="169"/>
      <c r="J74" s="119">
        <f>IF(H$149,H74/H$149*100,0)</f>
        <v>92.700352667142297</v>
      </c>
      <c r="K74" s="118">
        <v>66597579</v>
      </c>
      <c r="L74" s="119">
        <f t="shared" si="12"/>
        <v>171.77473220480627</v>
      </c>
      <c r="M74" s="169"/>
      <c r="N74" s="119">
        <f>IF(L$149,L74/L$149*100,0)</f>
        <v>58.311750960104348</v>
      </c>
      <c r="O74" s="118">
        <v>19088487</v>
      </c>
      <c r="P74" s="118">
        <f t="shared" si="13"/>
        <v>132916565</v>
      </c>
      <c r="Q74" s="118">
        <v>29562639</v>
      </c>
      <c r="R74" s="123">
        <f t="shared" si="14"/>
        <v>22.241500899455232</v>
      </c>
      <c r="S74" s="118">
        <v>14573498</v>
      </c>
      <c r="T74" s="123">
        <f t="shared" si="15"/>
        <v>10.96439559659099</v>
      </c>
      <c r="U74" s="118">
        <v>548378</v>
      </c>
      <c r="V74" s="123">
        <f t="shared" si="16"/>
        <v>0.41257310554181115</v>
      </c>
      <c r="W74" s="118">
        <v>30795474</v>
      </c>
      <c r="X74" s="118">
        <v>3477664.002758</v>
      </c>
      <c r="Y74" s="118">
        <v>3375956.9672420002</v>
      </c>
      <c r="Z74" s="117"/>
      <c r="AA74" s="118">
        <v>387703</v>
      </c>
      <c r="AB74" s="118">
        <v>387703</v>
      </c>
      <c r="AC74" s="118">
        <v>387703</v>
      </c>
      <c r="AD74" s="118">
        <v>387703</v>
      </c>
    </row>
    <row r="75" spans="1:30" x14ac:dyDescent="0.25">
      <c r="A75" s="114">
        <v>22</v>
      </c>
      <c r="B75" s="114" t="s">
        <v>102</v>
      </c>
      <c r="C75" s="115">
        <v>211250</v>
      </c>
      <c r="D75" s="116">
        <f t="shared" si="10"/>
        <v>13.680222769071364</v>
      </c>
      <c r="F75" s="116">
        <f>IF(D$149,D75/D$149*100,0)</f>
        <v>39.68566458191075</v>
      </c>
      <c r="G75" s="115">
        <v>1624177</v>
      </c>
      <c r="H75" s="116">
        <f t="shared" si="11"/>
        <v>105.17918663385572</v>
      </c>
      <c r="J75" s="116">
        <f>IF(H$149,H75/H$149*100,0)</f>
        <v>59.800062627369989</v>
      </c>
      <c r="K75" s="115">
        <v>2743501</v>
      </c>
      <c r="L75" s="116">
        <f t="shared" si="12"/>
        <v>177.66487501618963</v>
      </c>
      <c r="N75" s="116">
        <f>IF(L$149,L75/L$149*100,0)</f>
        <v>60.311256570320197</v>
      </c>
      <c r="O75" s="115">
        <v>223279</v>
      </c>
      <c r="P75" s="115">
        <f t="shared" si="13"/>
        <v>4578928</v>
      </c>
      <c r="Q75" s="115">
        <v>1497444</v>
      </c>
      <c r="R75" s="243">
        <f t="shared" si="14"/>
        <v>32.702938329670175</v>
      </c>
      <c r="S75" s="115">
        <v>1000616</v>
      </c>
      <c r="T75" s="243">
        <f t="shared" si="15"/>
        <v>21.852625767428531</v>
      </c>
      <c r="U75" s="115">
        <v>0</v>
      </c>
      <c r="V75" s="243">
        <f t="shared" si="16"/>
        <v>0</v>
      </c>
      <c r="W75" s="115">
        <v>622947</v>
      </c>
      <c r="X75" s="115">
        <v>276901.44958400005</v>
      </c>
      <c r="Y75" s="115">
        <v>129524.73041600001</v>
      </c>
      <c r="Z75" s="114"/>
      <c r="AA75" s="115">
        <v>15442</v>
      </c>
      <c r="AB75" s="115">
        <v>15442</v>
      </c>
      <c r="AC75" s="115">
        <v>15442</v>
      </c>
      <c r="AD75" s="115">
        <v>15442</v>
      </c>
    </row>
    <row r="76" spans="1:30" x14ac:dyDescent="0.25">
      <c r="A76" s="117">
        <v>23</v>
      </c>
      <c r="B76" s="117" t="s">
        <v>103</v>
      </c>
      <c r="C76" s="118">
        <v>75245</v>
      </c>
      <c r="D76" s="119">
        <f t="shared" si="10"/>
        <v>15.498455200823892</v>
      </c>
      <c r="E76" s="169"/>
      <c r="F76" s="119">
        <f>IF(D$149,D76/D$149*100,0)</f>
        <v>44.960268923999323</v>
      </c>
      <c r="G76" s="118">
        <v>190943</v>
      </c>
      <c r="H76" s="119">
        <f t="shared" si="11"/>
        <v>39.329145211122551</v>
      </c>
      <c r="I76" s="169"/>
      <c r="J76" s="119">
        <f>IF(H$149,H76/H$149*100,0)</f>
        <v>22.360748566095278</v>
      </c>
      <c r="K76" s="118">
        <v>2219499</v>
      </c>
      <c r="L76" s="119">
        <f t="shared" si="12"/>
        <v>457.15736354273946</v>
      </c>
      <c r="M76" s="169"/>
      <c r="N76" s="119">
        <f>IF(L$149,L76/L$149*100,0)</f>
        <v>155.18956711688139</v>
      </c>
      <c r="O76" s="118">
        <v>64905</v>
      </c>
      <c r="P76" s="118">
        <f t="shared" si="13"/>
        <v>2485687</v>
      </c>
      <c r="Q76" s="118">
        <v>1071304</v>
      </c>
      <c r="R76" s="123">
        <f t="shared" si="14"/>
        <v>43.098909878838327</v>
      </c>
      <c r="S76" s="118">
        <v>738060</v>
      </c>
      <c r="T76" s="123">
        <f t="shared" si="15"/>
        <v>29.692394899277343</v>
      </c>
      <c r="U76" s="118">
        <v>623</v>
      </c>
      <c r="V76" s="123">
        <f t="shared" si="16"/>
        <v>2.5063493513060978E-2</v>
      </c>
      <c r="W76" s="118">
        <v>67417</v>
      </c>
      <c r="X76" s="118">
        <v>91785.199999999983</v>
      </c>
      <c r="Y76" s="118">
        <v>154850.26999999999</v>
      </c>
      <c r="Z76" s="117"/>
      <c r="AA76" s="118">
        <v>4855</v>
      </c>
      <c r="AB76" s="118">
        <v>4855</v>
      </c>
      <c r="AC76" s="118">
        <v>4855</v>
      </c>
      <c r="AD76" s="118">
        <v>4855</v>
      </c>
    </row>
    <row r="77" spans="1:30" x14ac:dyDescent="0.25">
      <c r="A77" s="114">
        <v>24</v>
      </c>
      <c r="B77" s="114" t="s">
        <v>104</v>
      </c>
      <c r="C77" s="115">
        <v>544110</v>
      </c>
      <c r="D77" s="116">
        <f t="shared" si="10"/>
        <v>9.9234009957870555</v>
      </c>
      <c r="F77" s="116">
        <f>IF(D$149,D77/D$149*100,0)</f>
        <v>28.787306323765161</v>
      </c>
      <c r="G77" s="115">
        <v>10815852</v>
      </c>
      <c r="H77" s="116">
        <f t="shared" si="11"/>
        <v>197.25797450347432</v>
      </c>
      <c r="J77" s="116">
        <f>IF(H$149,H77/H$149*100,0)</f>
        <v>112.15183922385397</v>
      </c>
      <c r="K77" s="115">
        <v>19567823</v>
      </c>
      <c r="L77" s="116">
        <f t="shared" si="12"/>
        <v>356.87518009884917</v>
      </c>
      <c r="N77" s="116">
        <f>IF(L$149,L77/L$149*100,0)</f>
        <v>121.14713473082168</v>
      </c>
      <c r="O77" s="115">
        <v>690039</v>
      </c>
      <c r="P77" s="115">
        <f t="shared" si="13"/>
        <v>30927785</v>
      </c>
      <c r="Q77" s="115">
        <v>7814655</v>
      </c>
      <c r="R77" s="243">
        <f t="shared" si="14"/>
        <v>25.26742539111676</v>
      </c>
      <c r="S77" s="115">
        <v>9146742</v>
      </c>
      <c r="T77" s="243">
        <f t="shared" si="15"/>
        <v>29.574513661421275</v>
      </c>
      <c r="U77" s="115">
        <v>0</v>
      </c>
      <c r="V77" s="243">
        <f t="shared" si="16"/>
        <v>0</v>
      </c>
      <c r="W77" s="115">
        <v>7354371</v>
      </c>
      <c r="X77" s="115">
        <v>642427.17475999997</v>
      </c>
      <c r="Y77" s="115">
        <v>634213.4352399999</v>
      </c>
      <c r="Z77" s="114"/>
      <c r="AA77" s="115">
        <v>54831</v>
      </c>
      <c r="AB77" s="115">
        <v>54831</v>
      </c>
      <c r="AC77" s="115">
        <v>54831</v>
      </c>
      <c r="AD77" s="115">
        <v>54831</v>
      </c>
    </row>
    <row r="78" spans="1:30" x14ac:dyDescent="0.25">
      <c r="A78" s="117">
        <v>25</v>
      </c>
      <c r="B78" s="117" t="s">
        <v>105</v>
      </c>
      <c r="C78" s="118">
        <v>149493</v>
      </c>
      <c r="D78" s="119">
        <f t="shared" si="10"/>
        <v>15.193922146559609</v>
      </c>
      <c r="E78" s="169"/>
      <c r="F78" s="119">
        <f>IF(D$149,D78/D$149*100,0)</f>
        <v>44.076833262925099</v>
      </c>
      <c r="G78" s="118">
        <v>1997263</v>
      </c>
      <c r="H78" s="119">
        <f t="shared" si="11"/>
        <v>202.99451163736151</v>
      </c>
      <c r="I78" s="169"/>
      <c r="J78" s="119">
        <f>IF(H$149,H78/H$149*100,0)</f>
        <v>115.41337119466944</v>
      </c>
      <c r="K78" s="118">
        <v>2529670</v>
      </c>
      <c r="L78" s="119">
        <f t="shared" si="12"/>
        <v>257.1064132533794</v>
      </c>
      <c r="M78" s="169"/>
      <c r="N78" s="119">
        <f>IF(L$149,L78/L$149*100,0)</f>
        <v>87.278990032139575</v>
      </c>
      <c r="O78" s="118">
        <v>96479</v>
      </c>
      <c r="P78" s="118">
        <f t="shared" si="13"/>
        <v>4676426</v>
      </c>
      <c r="Q78" s="118">
        <v>1444098</v>
      </c>
      <c r="R78" s="123">
        <f t="shared" si="14"/>
        <v>30.880377450642865</v>
      </c>
      <c r="S78" s="118">
        <v>921041</v>
      </c>
      <c r="T78" s="123">
        <f t="shared" si="15"/>
        <v>19.695404139828153</v>
      </c>
      <c r="U78" s="118">
        <v>0</v>
      </c>
      <c r="V78" s="123">
        <f t="shared" si="16"/>
        <v>0</v>
      </c>
      <c r="W78" s="118">
        <v>1317483</v>
      </c>
      <c r="X78" s="118">
        <v>170399.53214699996</v>
      </c>
      <c r="Y78" s="118">
        <v>422596.14785299997</v>
      </c>
      <c r="Z78" s="117"/>
      <c r="AA78" s="118">
        <v>9839</v>
      </c>
      <c r="AB78" s="118">
        <v>9839</v>
      </c>
      <c r="AC78" s="118">
        <v>9839</v>
      </c>
      <c r="AD78" s="118">
        <v>9839</v>
      </c>
    </row>
    <row r="79" spans="1:30" x14ac:dyDescent="0.25">
      <c r="A79" s="114">
        <v>26</v>
      </c>
      <c r="B79" s="114" t="s">
        <v>106</v>
      </c>
      <c r="C79" s="115">
        <v>516555</v>
      </c>
      <c r="D79" s="116">
        <f t="shared" si="10"/>
        <v>37.973608762772919</v>
      </c>
      <c r="F79" s="116">
        <f>IF(D$149,D79/D$149*100,0)</f>
        <v>110.15960235173942</v>
      </c>
      <c r="G79" s="115">
        <v>187000</v>
      </c>
      <c r="H79" s="116">
        <f t="shared" si="11"/>
        <v>13.746967580680732</v>
      </c>
      <c r="J79" s="116">
        <f>IF(H$149,H79/H$149*100,0)</f>
        <v>7.815895412111125</v>
      </c>
      <c r="K79" s="115">
        <v>7317404</v>
      </c>
      <c r="L79" s="116">
        <f t="shared" si="12"/>
        <v>537.92575167242524</v>
      </c>
      <c r="N79" s="116">
        <f>IF(L$149,L79/L$149*100,0)</f>
        <v>182.60772154282964</v>
      </c>
      <c r="O79" s="115">
        <v>233950</v>
      </c>
      <c r="P79" s="115">
        <f t="shared" si="13"/>
        <v>8020959</v>
      </c>
      <c r="Q79" s="115">
        <v>2589109</v>
      </c>
      <c r="R79" s="243">
        <f t="shared" si="14"/>
        <v>32.279294782581488</v>
      </c>
      <c r="S79" s="115">
        <v>3094466</v>
      </c>
      <c r="T79" s="243">
        <f t="shared" si="15"/>
        <v>38.579750875175897</v>
      </c>
      <c r="U79" s="115">
        <v>0</v>
      </c>
      <c r="V79" s="243">
        <f t="shared" si="16"/>
        <v>0</v>
      </c>
      <c r="W79" s="115">
        <v>9429</v>
      </c>
      <c r="X79" s="115">
        <v>119061.42909699993</v>
      </c>
      <c r="Y79" s="115">
        <v>1171189.410903</v>
      </c>
      <c r="Z79" s="114"/>
      <c r="AA79" s="115">
        <v>13603</v>
      </c>
      <c r="AB79" s="115">
        <v>13603</v>
      </c>
      <c r="AC79" s="115">
        <v>13603</v>
      </c>
      <c r="AD79" s="115">
        <v>13603</v>
      </c>
    </row>
    <row r="80" spans="1:30" x14ac:dyDescent="0.25">
      <c r="A80" s="117">
        <v>27</v>
      </c>
      <c r="B80" s="117" t="s">
        <v>107</v>
      </c>
      <c r="C80" s="118">
        <v>325649</v>
      </c>
      <c r="D80" s="119">
        <f t="shared" si="10"/>
        <v>11.557263015934982</v>
      </c>
      <c r="E80" s="169"/>
      <c r="F80" s="119">
        <f>IF(D$149,D80/D$149*100,0)</f>
        <v>33.527061019230196</v>
      </c>
      <c r="G80" s="118">
        <v>1724133</v>
      </c>
      <c r="H80" s="119">
        <f t="shared" si="11"/>
        <v>61.189374312382441</v>
      </c>
      <c r="I80" s="169"/>
      <c r="J80" s="119">
        <f>IF(H$149,H80/H$149*100,0)</f>
        <v>34.789472452834424</v>
      </c>
      <c r="K80" s="118">
        <v>6934334</v>
      </c>
      <c r="L80" s="119">
        <f t="shared" si="12"/>
        <v>246.09908790857793</v>
      </c>
      <c r="M80" s="169"/>
      <c r="N80" s="119">
        <f>IF(L$149,L80/L$149*100,0)</f>
        <v>83.542372859145672</v>
      </c>
      <c r="O80" s="118">
        <v>864486</v>
      </c>
      <c r="P80" s="118">
        <f t="shared" si="13"/>
        <v>8984116</v>
      </c>
      <c r="Q80" s="118">
        <v>4085795</v>
      </c>
      <c r="R80" s="123">
        <f t="shared" si="14"/>
        <v>45.477985814074529</v>
      </c>
      <c r="S80" s="118">
        <v>2113804</v>
      </c>
      <c r="T80" s="123">
        <f t="shared" si="15"/>
        <v>23.52823583310812</v>
      </c>
      <c r="U80" s="118">
        <v>0</v>
      </c>
      <c r="V80" s="123">
        <f t="shared" si="16"/>
        <v>0</v>
      </c>
      <c r="W80" s="118">
        <v>597243</v>
      </c>
      <c r="X80" s="118">
        <v>264682.99670000002</v>
      </c>
      <c r="Y80" s="118">
        <v>718779.0233</v>
      </c>
      <c r="Z80" s="117"/>
      <c r="AA80" s="118">
        <v>28177</v>
      </c>
      <c r="AB80" s="118">
        <v>28177</v>
      </c>
      <c r="AC80" s="118">
        <v>28177</v>
      </c>
      <c r="AD80" s="118">
        <v>28177</v>
      </c>
    </row>
    <row r="81" spans="1:30" x14ac:dyDescent="0.25">
      <c r="A81" s="114">
        <v>28</v>
      </c>
      <c r="B81" s="114" t="s">
        <v>108</v>
      </c>
      <c r="C81" s="115">
        <v>162904</v>
      </c>
      <c r="D81" s="116">
        <f t="shared" si="10"/>
        <v>15.582934761813659</v>
      </c>
      <c r="F81" s="116">
        <f>IF(D$149,D81/D$149*100,0)</f>
        <v>45.205340044408757</v>
      </c>
      <c r="G81" s="115">
        <v>1932190</v>
      </c>
      <c r="H81" s="116">
        <f t="shared" si="11"/>
        <v>184.82781710350105</v>
      </c>
      <c r="J81" s="116">
        <f>IF(H$149,H81/H$149*100,0)</f>
        <v>105.08462169940125</v>
      </c>
      <c r="K81" s="115">
        <v>4030169</v>
      </c>
      <c r="L81" s="116">
        <f t="shared" si="12"/>
        <v>385.51453988903768</v>
      </c>
      <c r="N81" s="116">
        <f>IF(L$149,L81/L$149*100,0)</f>
        <v>130.86923526509091</v>
      </c>
      <c r="O81" s="115">
        <v>164973</v>
      </c>
      <c r="P81" s="115">
        <f t="shared" si="13"/>
        <v>6125263</v>
      </c>
      <c r="Q81" s="115">
        <v>2542221</v>
      </c>
      <c r="R81" s="243">
        <f t="shared" si="14"/>
        <v>41.503866854370166</v>
      </c>
      <c r="S81" s="115">
        <v>1170886</v>
      </c>
      <c r="T81" s="243">
        <f t="shared" si="15"/>
        <v>19.115685318328371</v>
      </c>
      <c r="U81" s="115">
        <v>0</v>
      </c>
      <c r="V81" s="243">
        <f t="shared" si="16"/>
        <v>0</v>
      </c>
      <c r="W81" s="115">
        <v>1054918</v>
      </c>
      <c r="X81" s="115">
        <v>234382.55093800003</v>
      </c>
      <c r="Y81" s="115">
        <v>447773.55906200001</v>
      </c>
      <c r="Z81" s="114"/>
      <c r="AA81" s="115">
        <v>10454</v>
      </c>
      <c r="AB81" s="115">
        <v>10454</v>
      </c>
      <c r="AC81" s="115">
        <v>10454</v>
      </c>
      <c r="AD81" s="115">
        <v>10454</v>
      </c>
    </row>
    <row r="82" spans="1:30" x14ac:dyDescent="0.25">
      <c r="A82" s="117">
        <v>29</v>
      </c>
      <c r="B82" s="117" t="s">
        <v>23</v>
      </c>
      <c r="C82" s="118">
        <v>110316333</v>
      </c>
      <c r="D82" s="119">
        <f t="shared" si="10"/>
        <v>96.81984082822683</v>
      </c>
      <c r="E82" s="169"/>
      <c r="F82" s="119">
        <f>IF(D$149,D82/D$149*100,0)</f>
        <v>280.86967535864358</v>
      </c>
      <c r="G82" s="118">
        <v>202009808</v>
      </c>
      <c r="H82" s="119">
        <f t="shared" si="11"/>
        <v>177.29521027770807</v>
      </c>
      <c r="I82" s="169"/>
      <c r="J82" s="119">
        <f>IF(H$149,H82/H$149*100,0)</f>
        <v>100.80192685885395</v>
      </c>
      <c r="K82" s="118">
        <v>515153837</v>
      </c>
      <c r="L82" s="119">
        <f t="shared" si="12"/>
        <v>452.12808605948055</v>
      </c>
      <c r="M82" s="169"/>
      <c r="N82" s="119">
        <f>IF(L$149,L82/L$149*100,0)</f>
        <v>153.48229636553833</v>
      </c>
      <c r="O82" s="118">
        <v>36422056</v>
      </c>
      <c r="P82" s="118">
        <f t="shared" si="13"/>
        <v>827479978</v>
      </c>
      <c r="Q82" s="118">
        <v>87475798</v>
      </c>
      <c r="R82" s="123">
        <f t="shared" si="14"/>
        <v>10.571349195835165</v>
      </c>
      <c r="S82" s="118">
        <v>82069422</v>
      </c>
      <c r="T82" s="123">
        <f t="shared" si="15"/>
        <v>9.9179948979986072</v>
      </c>
      <c r="U82" s="118">
        <v>16012681</v>
      </c>
      <c r="V82" s="123">
        <f t="shared" si="16"/>
        <v>1.9351140119066423</v>
      </c>
      <c r="W82" s="118">
        <v>68835987</v>
      </c>
      <c r="X82" s="118">
        <v>14919542.560123</v>
      </c>
      <c r="Y82" s="118">
        <v>4542644.3798769992</v>
      </c>
      <c r="Z82" s="117"/>
      <c r="AA82" s="118">
        <v>1139398</v>
      </c>
      <c r="AB82" s="118">
        <v>1139398</v>
      </c>
      <c r="AC82" s="118">
        <v>1139398</v>
      </c>
      <c r="AD82" s="118">
        <v>1139398</v>
      </c>
    </row>
    <row r="83" spans="1:30" x14ac:dyDescent="0.25">
      <c r="A83" s="114">
        <v>30</v>
      </c>
      <c r="B83" s="114" t="s">
        <v>109</v>
      </c>
      <c r="C83" s="115">
        <v>653367</v>
      </c>
      <c r="D83" s="116">
        <f t="shared" si="10"/>
        <v>8.8614965211376493</v>
      </c>
      <c r="F83" s="116">
        <f>IF(D$149,D83/D$149*100,0)</f>
        <v>25.706772803927809</v>
      </c>
      <c r="G83" s="115">
        <v>12269932</v>
      </c>
      <c r="H83" s="116">
        <f t="shared" si="11"/>
        <v>166.4148322957779</v>
      </c>
      <c r="J83" s="116">
        <f>IF(H$149,H83/H$149*100,0)</f>
        <v>94.615842847823501</v>
      </c>
      <c r="K83" s="115">
        <v>18584529</v>
      </c>
      <c r="L83" s="116">
        <f t="shared" si="12"/>
        <v>252.05855067746268</v>
      </c>
      <c r="N83" s="116">
        <f>IF(L$149,L83/L$149*100,0)</f>
        <v>85.565410266189275</v>
      </c>
      <c r="O83" s="115">
        <v>4928535</v>
      </c>
      <c r="P83" s="115">
        <f t="shared" si="13"/>
        <v>31507828</v>
      </c>
      <c r="Q83" s="115">
        <v>9311998</v>
      </c>
      <c r="R83" s="243">
        <f t="shared" si="14"/>
        <v>29.554553871501394</v>
      </c>
      <c r="S83" s="115">
        <v>5486103</v>
      </c>
      <c r="T83" s="243">
        <f t="shared" si="15"/>
        <v>17.411873011367206</v>
      </c>
      <c r="U83" s="115">
        <v>76653</v>
      </c>
      <c r="V83" s="243">
        <f t="shared" si="16"/>
        <v>0.24328239953575981</v>
      </c>
      <c r="W83" s="115">
        <v>4535755</v>
      </c>
      <c r="X83" s="115">
        <v>575399.85324100009</v>
      </c>
      <c r="Y83" s="115">
        <v>410916.87675900001</v>
      </c>
      <c r="Z83" s="114"/>
      <c r="AA83" s="115">
        <v>73731</v>
      </c>
      <c r="AB83" s="115">
        <v>73731</v>
      </c>
      <c r="AC83" s="115">
        <v>73731</v>
      </c>
      <c r="AD83" s="115">
        <v>73731</v>
      </c>
    </row>
    <row r="84" spans="1:30" x14ac:dyDescent="0.25">
      <c r="A84" s="117">
        <v>31</v>
      </c>
      <c r="B84" s="117" t="s">
        <v>110</v>
      </c>
      <c r="C84" s="118">
        <v>147454</v>
      </c>
      <c r="D84" s="119">
        <f t="shared" si="10"/>
        <v>9.8139101497504164</v>
      </c>
      <c r="E84" s="169"/>
      <c r="F84" s="119">
        <f>IF(D$149,D84/D$149*100,0)</f>
        <v>28.469678675155265</v>
      </c>
      <c r="G84" s="118">
        <v>4658312</v>
      </c>
      <c r="H84" s="119">
        <f t="shared" si="11"/>
        <v>310.03740432612312</v>
      </c>
      <c r="I84" s="169"/>
      <c r="J84" s="119">
        <f>IF(H$149,H84/H$149*100,0)</f>
        <v>176.27305162637131</v>
      </c>
      <c r="K84" s="118">
        <v>3603827</v>
      </c>
      <c r="L84" s="119">
        <f t="shared" si="12"/>
        <v>239.85537437603995</v>
      </c>
      <c r="M84" s="169"/>
      <c r="N84" s="119">
        <f>IF(L$149,L84/L$149*100,0)</f>
        <v>81.42284186700013</v>
      </c>
      <c r="O84" s="118">
        <v>20173</v>
      </c>
      <c r="P84" s="118">
        <f t="shared" si="13"/>
        <v>8409593</v>
      </c>
      <c r="Q84" s="118">
        <v>2304307</v>
      </c>
      <c r="R84" s="123">
        <f t="shared" si="14"/>
        <v>27.400933671819789</v>
      </c>
      <c r="S84" s="118">
        <v>2298647</v>
      </c>
      <c r="T84" s="123">
        <f t="shared" si="15"/>
        <v>27.333629582311538</v>
      </c>
      <c r="U84" s="118">
        <v>37245</v>
      </c>
      <c r="V84" s="123">
        <f t="shared" si="16"/>
        <v>0.44288706956448426</v>
      </c>
      <c r="W84" s="118">
        <v>2347976</v>
      </c>
      <c r="X84" s="118">
        <v>171895.22560000001</v>
      </c>
      <c r="Y84" s="118">
        <v>415894.9044</v>
      </c>
      <c r="Z84" s="117"/>
      <c r="AA84" s="118">
        <v>15025</v>
      </c>
      <c r="AB84" s="118">
        <v>15025</v>
      </c>
      <c r="AC84" s="118">
        <v>15025</v>
      </c>
      <c r="AD84" s="118">
        <v>15025</v>
      </c>
    </row>
    <row r="85" spans="1:30" x14ac:dyDescent="0.25">
      <c r="A85" s="114">
        <v>32</v>
      </c>
      <c r="B85" s="114" t="s">
        <v>111</v>
      </c>
      <c r="C85" s="115">
        <v>325553</v>
      </c>
      <c r="D85" s="116">
        <f t="shared" si="10"/>
        <v>11.538704189409513</v>
      </c>
      <c r="F85" s="116">
        <f>IF(D$149,D85/D$149*100,0)</f>
        <v>33.473222761114343</v>
      </c>
      <c r="G85" s="115">
        <v>3486268</v>
      </c>
      <c r="H85" s="116">
        <f t="shared" si="11"/>
        <v>123.56518040689019</v>
      </c>
      <c r="J85" s="116">
        <f>IF(H$149,H85/H$149*100,0)</f>
        <v>70.253495614272239</v>
      </c>
      <c r="K85" s="115">
        <v>7221902</v>
      </c>
      <c r="L85" s="116">
        <f t="shared" si="12"/>
        <v>255.96873892393847</v>
      </c>
      <c r="N85" s="116">
        <f>IF(L$149,L85/L$149*100,0)</f>
        <v>86.892787816478616</v>
      </c>
      <c r="O85" s="115">
        <v>669715</v>
      </c>
      <c r="P85" s="115">
        <f t="shared" si="13"/>
        <v>11033723</v>
      </c>
      <c r="Q85" s="115">
        <v>4515003</v>
      </c>
      <c r="R85" s="243">
        <f t="shared" si="14"/>
        <v>40.92003215958929</v>
      </c>
      <c r="S85" s="115">
        <v>2044263</v>
      </c>
      <c r="T85" s="243">
        <f t="shared" si="15"/>
        <v>18.527409107515204</v>
      </c>
      <c r="U85" s="115">
        <v>20646</v>
      </c>
      <c r="V85" s="243">
        <f t="shared" si="16"/>
        <v>0.18711725860799661</v>
      </c>
      <c r="W85" s="115">
        <v>1131321</v>
      </c>
      <c r="X85" s="115">
        <v>338992.26780000003</v>
      </c>
      <c r="Y85" s="115">
        <v>361747.56220000004</v>
      </c>
      <c r="Z85" s="114"/>
      <c r="AA85" s="115">
        <v>28214</v>
      </c>
      <c r="AB85" s="115">
        <v>28214</v>
      </c>
      <c r="AC85" s="115">
        <v>28214</v>
      </c>
      <c r="AD85" s="115">
        <v>28214</v>
      </c>
    </row>
    <row r="86" spans="1:30" x14ac:dyDescent="0.25">
      <c r="A86" s="117">
        <v>33</v>
      </c>
      <c r="B86" s="117" t="s">
        <v>27</v>
      </c>
      <c r="C86" s="118">
        <v>356702</v>
      </c>
      <c r="D86" s="119">
        <f t="shared" ref="D86:D117" si="17">IFERROR((C86/$AA86),0)</f>
        <v>6.583404082536636</v>
      </c>
      <c r="E86" s="169"/>
      <c r="F86" s="119">
        <f>IF(D$149,D86/D$149*100,0)</f>
        <v>19.09813682401504</v>
      </c>
      <c r="G86" s="118">
        <v>8901163</v>
      </c>
      <c r="H86" s="119">
        <f t="shared" ref="H86:H117" si="18">IFERROR((G86/$AA86),0)</f>
        <v>164.28265844745488</v>
      </c>
      <c r="I86" s="169"/>
      <c r="J86" s="119">
        <f>IF(H$149,H86/H$149*100,0)</f>
        <v>93.403586566492706</v>
      </c>
      <c r="K86" s="118">
        <v>17543373</v>
      </c>
      <c r="L86" s="119">
        <f t="shared" ref="L86:L117" si="19">IFERROR((K86/$AA86),0)</f>
        <v>323.78599904027169</v>
      </c>
      <c r="M86" s="169"/>
      <c r="N86" s="119">
        <f>IF(L$149,L86/L$149*100,0)</f>
        <v>109.91446936382783</v>
      </c>
      <c r="O86" s="118">
        <v>441688</v>
      </c>
      <c r="P86" s="118">
        <f t="shared" ref="P86:P117" si="20">(C86+G86+K86)</f>
        <v>26801238</v>
      </c>
      <c r="Q86" s="118">
        <v>10713556</v>
      </c>
      <c r="R86" s="123">
        <f t="shared" ref="R86:R117" si="21">IF($P86,Q86/$P86*100,0)</f>
        <v>39.974108658711963</v>
      </c>
      <c r="S86" s="118">
        <v>5960475</v>
      </c>
      <c r="T86" s="123">
        <f t="shared" ref="T86:T117" si="22">IF($P86,S86/$P86*100,0)</f>
        <v>22.239551023725099</v>
      </c>
      <c r="U86" s="118">
        <v>217400</v>
      </c>
      <c r="V86" s="123">
        <f t="shared" ref="V86:V117" si="23">IF($P86,U86/$P86*100,0)</f>
        <v>0.81115655926043417</v>
      </c>
      <c r="W86" s="118">
        <v>4724122</v>
      </c>
      <c r="X86" s="118">
        <v>460757.5491</v>
      </c>
      <c r="Y86" s="118">
        <v>1551274.4509000001</v>
      </c>
      <c r="Z86" s="117"/>
      <c r="AA86" s="118">
        <v>54182</v>
      </c>
      <c r="AB86" s="118">
        <v>54182</v>
      </c>
      <c r="AC86" s="118">
        <v>54182</v>
      </c>
      <c r="AD86" s="118">
        <v>54182</v>
      </c>
    </row>
    <row r="87" spans="1:30" x14ac:dyDescent="0.25">
      <c r="A87" s="114">
        <v>34</v>
      </c>
      <c r="B87" s="114" t="s">
        <v>112</v>
      </c>
      <c r="C87" s="115">
        <v>476359</v>
      </c>
      <c r="D87" s="116">
        <f t="shared" si="17"/>
        <v>4.9435859649851075</v>
      </c>
      <c r="F87" s="116">
        <f>IF(D$149,D87/D$149*100,0)</f>
        <v>14.341103778060644</v>
      </c>
      <c r="G87" s="115">
        <v>6618585</v>
      </c>
      <c r="H87" s="116">
        <f t="shared" si="18"/>
        <v>68.686733984370946</v>
      </c>
      <c r="J87" s="116">
        <f>IF(H$149,H87/H$149*100,0)</f>
        <v>39.052127377953568</v>
      </c>
      <c r="K87" s="115">
        <v>14788123</v>
      </c>
      <c r="L87" s="116">
        <f t="shared" si="19"/>
        <v>153.46903766124598</v>
      </c>
      <c r="N87" s="116">
        <f>IF(L$149,L87/L$149*100,0)</f>
        <v>52.097582626527043</v>
      </c>
      <c r="O87" s="115">
        <v>1154653</v>
      </c>
      <c r="P87" s="115">
        <f t="shared" si="20"/>
        <v>21883067</v>
      </c>
      <c r="Q87" s="115">
        <v>7286035</v>
      </c>
      <c r="R87" s="243">
        <f t="shared" si="21"/>
        <v>33.295310022128064</v>
      </c>
      <c r="S87" s="115">
        <v>5328140</v>
      </c>
      <c r="T87" s="243">
        <f t="shared" si="22"/>
        <v>24.348232357009188</v>
      </c>
      <c r="U87" s="115">
        <v>0</v>
      </c>
      <c r="V87" s="243">
        <f t="shared" si="23"/>
        <v>0</v>
      </c>
      <c r="W87" s="115">
        <v>2572587</v>
      </c>
      <c r="X87" s="115">
        <v>822655.29187899991</v>
      </c>
      <c r="Y87" s="115">
        <v>642627.15812100004</v>
      </c>
      <c r="Z87" s="114"/>
      <c r="AA87" s="115">
        <v>96359</v>
      </c>
      <c r="AB87" s="115">
        <v>96359</v>
      </c>
      <c r="AC87" s="115">
        <v>96359</v>
      </c>
      <c r="AD87" s="115">
        <v>96359</v>
      </c>
    </row>
    <row r="88" spans="1:30" x14ac:dyDescent="0.25">
      <c r="A88" s="117">
        <v>35</v>
      </c>
      <c r="B88" s="117" t="s">
        <v>113</v>
      </c>
      <c r="C88" s="118">
        <v>113932</v>
      </c>
      <c r="D88" s="119">
        <f t="shared" si="17"/>
        <v>6.8592414208308252</v>
      </c>
      <c r="E88" s="169"/>
      <c r="F88" s="119">
        <f>IF(D$149,D88/D$149*100,0)</f>
        <v>19.898327600985358</v>
      </c>
      <c r="G88" s="118">
        <v>7251071</v>
      </c>
      <c r="H88" s="119">
        <f t="shared" si="18"/>
        <v>436.54852498494881</v>
      </c>
      <c r="I88" s="169"/>
      <c r="J88" s="119">
        <f>IF(H$149,H88/H$149*100,0)</f>
        <v>248.20147378457565</v>
      </c>
      <c r="K88" s="118">
        <v>8771462</v>
      </c>
      <c r="L88" s="119">
        <f t="shared" si="19"/>
        <v>528.08320288982543</v>
      </c>
      <c r="M88" s="169"/>
      <c r="N88" s="119">
        <f>IF(L$149,L88/L$149*100,0)</f>
        <v>179.26650688304292</v>
      </c>
      <c r="O88" s="118">
        <v>77402</v>
      </c>
      <c r="P88" s="118">
        <f t="shared" si="20"/>
        <v>16136465</v>
      </c>
      <c r="Q88" s="118">
        <v>4913910</v>
      </c>
      <c r="R88" s="123">
        <f t="shared" si="21"/>
        <v>30.452208708660788</v>
      </c>
      <c r="S88" s="118">
        <v>2946312</v>
      </c>
      <c r="T88" s="123">
        <f t="shared" si="22"/>
        <v>18.258720233954588</v>
      </c>
      <c r="U88" s="118">
        <v>61138</v>
      </c>
      <c r="V88" s="123">
        <f t="shared" si="23"/>
        <v>0.37888100026864618</v>
      </c>
      <c r="W88" s="118">
        <v>3854224</v>
      </c>
      <c r="X88" s="118">
        <v>195519.57712500001</v>
      </c>
      <c r="Y88" s="118">
        <v>688937.54287500004</v>
      </c>
      <c r="Z88" s="117"/>
      <c r="AA88" s="118">
        <v>16610</v>
      </c>
      <c r="AB88" s="118">
        <v>16610</v>
      </c>
      <c r="AC88" s="118">
        <v>16610</v>
      </c>
      <c r="AD88" s="118">
        <v>16610</v>
      </c>
    </row>
    <row r="89" spans="1:30" x14ac:dyDescent="0.25">
      <c r="A89" s="114">
        <v>36</v>
      </c>
      <c r="B89" s="114" t="s">
        <v>114</v>
      </c>
      <c r="C89" s="115">
        <v>566070</v>
      </c>
      <c r="D89" s="116">
        <f t="shared" si="17"/>
        <v>14.454942417200787</v>
      </c>
      <c r="F89" s="116">
        <f>IF(D$149,D89/D$149*100,0)</f>
        <v>41.933088810278576</v>
      </c>
      <c r="G89" s="115">
        <v>5847342</v>
      </c>
      <c r="H89" s="116">
        <f t="shared" si="18"/>
        <v>149.31544138300862</v>
      </c>
      <c r="J89" s="116">
        <f>IF(H$149,H89/H$149*100,0)</f>
        <v>84.89391325130444</v>
      </c>
      <c r="K89" s="115">
        <v>7191549</v>
      </c>
      <c r="L89" s="116">
        <f t="shared" si="19"/>
        <v>183.64058629759199</v>
      </c>
      <c r="N89" s="116">
        <f>IF(L$149,L89/L$149*100,0)</f>
        <v>62.339809801508828</v>
      </c>
      <c r="O89" s="115">
        <v>891</v>
      </c>
      <c r="P89" s="115">
        <f t="shared" si="20"/>
        <v>13604961</v>
      </c>
      <c r="Q89" s="115">
        <v>4874514</v>
      </c>
      <c r="R89" s="243">
        <f t="shared" si="21"/>
        <v>35.828945044384916</v>
      </c>
      <c r="S89" s="115">
        <v>3310049</v>
      </c>
      <c r="T89" s="243">
        <f t="shared" si="22"/>
        <v>24.329720607063852</v>
      </c>
      <c r="U89" s="115">
        <v>0</v>
      </c>
      <c r="V89" s="243">
        <f t="shared" si="23"/>
        <v>0</v>
      </c>
      <c r="W89" s="115">
        <v>3175446</v>
      </c>
      <c r="X89" s="115">
        <v>659307.78689400002</v>
      </c>
      <c r="Y89" s="115">
        <v>817208.65310599993</v>
      </c>
      <c r="Z89" s="114"/>
      <c r="AA89" s="115">
        <v>39161</v>
      </c>
      <c r="AB89" s="115">
        <v>39161</v>
      </c>
      <c r="AC89" s="115">
        <v>39161</v>
      </c>
      <c r="AD89" s="115">
        <v>39161</v>
      </c>
    </row>
    <row r="90" spans="1:30" x14ac:dyDescent="0.25">
      <c r="A90" s="117">
        <v>37</v>
      </c>
      <c r="B90" s="117" t="s">
        <v>115</v>
      </c>
      <c r="C90" s="118">
        <v>368663</v>
      </c>
      <c r="D90" s="119">
        <f t="shared" si="17"/>
        <v>13.844417740057832</v>
      </c>
      <c r="E90" s="169"/>
      <c r="F90" s="119">
        <f>IF(D$149,D90/D$149*100,0)</f>
        <v>40.161986251126365</v>
      </c>
      <c r="G90" s="118">
        <v>4077039</v>
      </c>
      <c r="H90" s="119">
        <f t="shared" si="18"/>
        <v>153.10522362837509</v>
      </c>
      <c r="I90" s="169"/>
      <c r="J90" s="119">
        <f>IF(H$149,H90/H$149*100,0)</f>
        <v>87.048609659120743</v>
      </c>
      <c r="K90" s="118">
        <v>4934645</v>
      </c>
      <c r="L90" s="119">
        <f t="shared" si="19"/>
        <v>185.31093920162229</v>
      </c>
      <c r="M90" s="169"/>
      <c r="N90" s="119">
        <f>IF(L$149,L90/L$149*100,0)</f>
        <v>62.906838498367279</v>
      </c>
      <c r="O90" s="118">
        <v>607591</v>
      </c>
      <c r="P90" s="118">
        <f t="shared" si="20"/>
        <v>9380347</v>
      </c>
      <c r="Q90" s="118">
        <v>2983386</v>
      </c>
      <c r="R90" s="123">
        <f t="shared" si="21"/>
        <v>31.804644327123505</v>
      </c>
      <c r="S90" s="118">
        <v>2214632</v>
      </c>
      <c r="T90" s="123">
        <f t="shared" si="22"/>
        <v>23.609275861543288</v>
      </c>
      <c r="U90" s="118">
        <v>0</v>
      </c>
      <c r="V90" s="123">
        <f t="shared" si="23"/>
        <v>0</v>
      </c>
      <c r="W90" s="118">
        <v>1174081</v>
      </c>
      <c r="X90" s="118">
        <v>358648.77270000009</v>
      </c>
      <c r="Y90" s="118">
        <v>210871.51730000001</v>
      </c>
      <c r="Z90" s="117"/>
      <c r="AA90" s="118">
        <v>26629</v>
      </c>
      <c r="AB90" s="118">
        <v>26629</v>
      </c>
      <c r="AC90" s="118">
        <v>26629</v>
      </c>
      <c r="AD90" s="118">
        <v>26629</v>
      </c>
    </row>
    <row r="91" spans="1:30" x14ac:dyDescent="0.25">
      <c r="A91" s="114">
        <v>38</v>
      </c>
      <c r="B91" s="114" t="s">
        <v>116</v>
      </c>
      <c r="C91" s="115">
        <v>194793</v>
      </c>
      <c r="D91" s="116">
        <f t="shared" si="17"/>
        <v>12.855926610348469</v>
      </c>
      <c r="F91" s="116">
        <f>IF(D$149,D91/D$149*100,0)</f>
        <v>37.294421294177731</v>
      </c>
      <c r="G91" s="115">
        <v>7943558</v>
      </c>
      <c r="H91" s="116">
        <f t="shared" si="18"/>
        <v>524.25805174234426</v>
      </c>
      <c r="J91" s="116">
        <f>IF(H$149,H91/H$149*100,0)</f>
        <v>298.06908886100683</v>
      </c>
      <c r="K91" s="115">
        <v>4659326</v>
      </c>
      <c r="L91" s="116">
        <f t="shared" si="19"/>
        <v>307.50567581837379</v>
      </c>
      <c r="N91" s="116">
        <f>IF(L$149,L91/L$149*100,0)</f>
        <v>104.38784655335867</v>
      </c>
      <c r="O91" s="115">
        <v>133069</v>
      </c>
      <c r="P91" s="115">
        <f t="shared" si="20"/>
        <v>12797677</v>
      </c>
      <c r="Q91" s="115">
        <v>3947010</v>
      </c>
      <c r="R91" s="243">
        <f t="shared" si="21"/>
        <v>30.841612895840392</v>
      </c>
      <c r="S91" s="115">
        <v>2511020</v>
      </c>
      <c r="T91" s="243">
        <f t="shared" si="22"/>
        <v>19.620904637615091</v>
      </c>
      <c r="U91" s="115">
        <v>93252</v>
      </c>
      <c r="V91" s="243">
        <f t="shared" si="23"/>
        <v>0.72866349103825634</v>
      </c>
      <c r="W91" s="115">
        <v>5559709</v>
      </c>
      <c r="X91" s="115">
        <v>143216.37170000002</v>
      </c>
      <c r="Y91" s="115">
        <v>883759.3983</v>
      </c>
      <c r="Z91" s="114"/>
      <c r="AA91" s="115">
        <v>15152</v>
      </c>
      <c r="AB91" s="115">
        <v>15152</v>
      </c>
      <c r="AC91" s="115">
        <v>15152</v>
      </c>
      <c r="AD91" s="115">
        <v>15152</v>
      </c>
    </row>
    <row r="92" spans="1:30" x14ac:dyDescent="0.25">
      <c r="A92" s="117">
        <v>39</v>
      </c>
      <c r="B92" s="117" t="s">
        <v>118</v>
      </c>
      <c r="C92" s="118">
        <v>311282</v>
      </c>
      <c r="D92" s="119">
        <f t="shared" si="17"/>
        <v>14.566307908282639</v>
      </c>
      <c r="E92" s="169"/>
      <c r="F92" s="119">
        <f>IF(D$149,D92/D$149*100,0)</f>
        <v>42.256154713493707</v>
      </c>
      <c r="G92" s="118">
        <v>3479801</v>
      </c>
      <c r="H92" s="119">
        <f t="shared" si="18"/>
        <v>162.8357978474497</v>
      </c>
      <c r="I92" s="169"/>
      <c r="J92" s="119">
        <f>IF(H$149,H92/H$149*100,0)</f>
        <v>92.580967973761219</v>
      </c>
      <c r="K92" s="118">
        <v>5855455</v>
      </c>
      <c r="L92" s="119">
        <f t="shared" si="19"/>
        <v>274.00350959288721</v>
      </c>
      <c r="M92" s="169"/>
      <c r="N92" s="119">
        <f>IF(L$149,L92/L$149*100,0)</f>
        <v>93.014986596078344</v>
      </c>
      <c r="O92" s="118">
        <v>483456</v>
      </c>
      <c r="P92" s="118">
        <f t="shared" si="20"/>
        <v>9646538</v>
      </c>
      <c r="Q92" s="118">
        <v>4752068</v>
      </c>
      <c r="R92" s="123">
        <f t="shared" si="21"/>
        <v>49.26190100531403</v>
      </c>
      <c r="S92" s="118">
        <v>1387459</v>
      </c>
      <c r="T92" s="123">
        <f t="shared" si="22"/>
        <v>14.38297345638404</v>
      </c>
      <c r="U92" s="118">
        <v>20765</v>
      </c>
      <c r="V92" s="123">
        <f t="shared" si="23"/>
        <v>0.21525857255732575</v>
      </c>
      <c r="W92" s="118">
        <v>1137823</v>
      </c>
      <c r="X92" s="118">
        <v>421280.23276499996</v>
      </c>
      <c r="Y92" s="118">
        <v>409789.90723500005</v>
      </c>
      <c r="Z92" s="117"/>
      <c r="AA92" s="118">
        <v>21370</v>
      </c>
      <c r="AB92" s="118">
        <v>21370</v>
      </c>
      <c r="AC92" s="118">
        <v>21370</v>
      </c>
      <c r="AD92" s="118">
        <v>21370</v>
      </c>
    </row>
    <row r="93" spans="1:30" x14ac:dyDescent="0.25">
      <c r="A93" s="114">
        <v>40</v>
      </c>
      <c r="B93" s="114" t="s">
        <v>120</v>
      </c>
      <c r="C93" s="121">
        <v>68465</v>
      </c>
      <c r="D93" s="116">
        <f t="shared" si="17"/>
        <v>6.2996871549503126</v>
      </c>
      <c r="F93" s="116">
        <f>IF(D$149,D93/D$149*100,0)</f>
        <v>18.27508773962024</v>
      </c>
      <c r="G93" s="121">
        <v>1214529</v>
      </c>
      <c r="H93" s="116">
        <f t="shared" si="18"/>
        <v>111.75276039749724</v>
      </c>
      <c r="J93" s="116">
        <f>IF(H$149,H93/H$149*100,0)</f>
        <v>63.537495244336675</v>
      </c>
      <c r="K93" s="121">
        <v>3120239</v>
      </c>
      <c r="L93" s="116">
        <f t="shared" si="19"/>
        <v>287.10333087964665</v>
      </c>
      <c r="N93" s="116">
        <f>IF(L$149,L93/L$149*100,0)</f>
        <v>97.461935845777219</v>
      </c>
      <c r="O93" s="121">
        <v>68437</v>
      </c>
      <c r="P93" s="121">
        <f t="shared" si="20"/>
        <v>4403233</v>
      </c>
      <c r="Q93" s="121">
        <v>2547665</v>
      </c>
      <c r="R93" s="243">
        <f t="shared" si="21"/>
        <v>57.858964083890172</v>
      </c>
      <c r="S93" s="121">
        <v>1028064</v>
      </c>
      <c r="T93" s="243">
        <f t="shared" si="22"/>
        <v>23.347935482859981</v>
      </c>
      <c r="U93" s="121">
        <v>0</v>
      </c>
      <c r="V93" s="243">
        <f t="shared" si="23"/>
        <v>0</v>
      </c>
      <c r="W93" s="121">
        <v>420715</v>
      </c>
      <c r="X93" s="115">
        <v>143749.99984900001</v>
      </c>
      <c r="Y93" s="115">
        <v>456730.32015099999</v>
      </c>
      <c r="Z93" s="114"/>
      <c r="AA93" s="121">
        <v>10868</v>
      </c>
      <c r="AB93" s="121">
        <v>10868</v>
      </c>
      <c r="AC93" s="121">
        <v>10868</v>
      </c>
      <c r="AD93" s="115">
        <v>10868</v>
      </c>
    </row>
    <row r="94" spans="1:30" x14ac:dyDescent="0.25">
      <c r="A94" s="117">
        <v>41</v>
      </c>
      <c r="B94" s="117" t="s">
        <v>250</v>
      </c>
      <c r="C94" s="118">
        <v>204425</v>
      </c>
      <c r="D94" s="119">
        <f t="shared" si="17"/>
        <v>6.184202565343659</v>
      </c>
      <c r="E94" s="169"/>
      <c r="F94" s="119">
        <f>IF(D$149,D94/D$149*100,0)</f>
        <v>17.940072530813055</v>
      </c>
      <c r="G94" s="118">
        <v>6672274</v>
      </c>
      <c r="H94" s="119">
        <f t="shared" si="18"/>
        <v>201.84759196515006</v>
      </c>
      <c r="I94" s="169"/>
      <c r="J94" s="119">
        <f>IF(H$149,H94/H$149*100,0)</f>
        <v>114.76128525997244</v>
      </c>
      <c r="K94" s="118">
        <v>9410409</v>
      </c>
      <c r="L94" s="119">
        <f t="shared" si="19"/>
        <v>284.68081437560505</v>
      </c>
      <c r="M94" s="169"/>
      <c r="N94" s="119">
        <f>IF(L$149,L94/L$149*100,0)</f>
        <v>96.639572874999942</v>
      </c>
      <c r="O94" s="118">
        <v>229455</v>
      </c>
      <c r="P94" s="118">
        <f t="shared" si="20"/>
        <v>16287108</v>
      </c>
      <c r="Q94" s="118">
        <v>7099543</v>
      </c>
      <c r="R94" s="123">
        <f t="shared" si="21"/>
        <v>43.58995470527978</v>
      </c>
      <c r="S94" s="118">
        <v>3654513</v>
      </c>
      <c r="T94" s="123">
        <f t="shared" si="22"/>
        <v>22.438071878690803</v>
      </c>
      <c r="U94" s="118">
        <v>0</v>
      </c>
      <c r="V94" s="123">
        <f t="shared" si="23"/>
        <v>0</v>
      </c>
      <c r="W94" s="118">
        <v>3688859</v>
      </c>
      <c r="X94" s="118">
        <v>310388.41577999992</v>
      </c>
      <c r="Y94" s="118">
        <v>1940464.5142199998</v>
      </c>
      <c r="Z94" s="117"/>
      <c r="AA94" s="118">
        <v>33056</v>
      </c>
      <c r="AB94" s="118">
        <v>33056</v>
      </c>
      <c r="AC94" s="118">
        <v>33056</v>
      </c>
      <c r="AD94" s="118">
        <v>33056</v>
      </c>
    </row>
    <row r="95" spans="1:30" x14ac:dyDescent="0.25">
      <c r="A95" s="114">
        <v>42</v>
      </c>
      <c r="B95" s="114" t="s">
        <v>124</v>
      </c>
      <c r="C95" s="115">
        <v>788259</v>
      </c>
      <c r="D95" s="116">
        <f t="shared" si="17"/>
        <v>6.9741386937518799</v>
      </c>
      <c r="F95" s="116">
        <f>IF(D$149,D95/D$149*100,0)</f>
        <v>20.23163903249436</v>
      </c>
      <c r="G95" s="115">
        <v>14784805</v>
      </c>
      <c r="H95" s="116">
        <f t="shared" si="18"/>
        <v>130.80888468140074</v>
      </c>
      <c r="J95" s="116">
        <f>IF(H$149,H95/H$149*100,0)</f>
        <v>74.371933711514998</v>
      </c>
      <c r="K95" s="115">
        <v>20788155</v>
      </c>
      <c r="L95" s="116">
        <f t="shared" si="19"/>
        <v>183.92365473430891</v>
      </c>
      <c r="N95" s="116">
        <f>IF(L$149,L95/L$149*100,0)</f>
        <v>62.435902026335135</v>
      </c>
      <c r="O95" s="115">
        <v>3892844</v>
      </c>
      <c r="P95" s="115">
        <f t="shared" si="20"/>
        <v>36361219</v>
      </c>
      <c r="Q95" s="115">
        <v>9630786</v>
      </c>
      <c r="R95" s="243">
        <f t="shared" si="21"/>
        <v>26.486422251135199</v>
      </c>
      <c r="S95" s="115">
        <v>5325496</v>
      </c>
      <c r="T95" s="243">
        <f t="shared" si="22"/>
        <v>14.646087635290774</v>
      </c>
      <c r="U95" s="115">
        <v>0</v>
      </c>
      <c r="V95" s="243">
        <f t="shared" si="23"/>
        <v>0</v>
      </c>
      <c r="W95" s="115">
        <v>3774755</v>
      </c>
      <c r="X95" s="115">
        <v>1024955.3792410002</v>
      </c>
      <c r="Y95" s="115">
        <v>872711.09075900004</v>
      </c>
      <c r="Z95" s="114"/>
      <c r="AA95" s="115">
        <v>113026</v>
      </c>
      <c r="AB95" s="115">
        <v>113026</v>
      </c>
      <c r="AC95" s="115">
        <v>113026</v>
      </c>
      <c r="AD95" s="115">
        <v>113026</v>
      </c>
    </row>
    <row r="96" spans="1:30" x14ac:dyDescent="0.25">
      <c r="A96" s="117">
        <v>43</v>
      </c>
      <c r="B96" s="117" t="s">
        <v>126</v>
      </c>
      <c r="C96" s="118">
        <v>3211130</v>
      </c>
      <c r="D96" s="119">
        <f t="shared" si="17"/>
        <v>9.4467783406586303</v>
      </c>
      <c r="E96" s="169"/>
      <c r="F96" s="119">
        <f>IF(D$149,D96/D$149*100,0)</f>
        <v>27.404647054039661</v>
      </c>
      <c r="G96" s="118">
        <v>53041225</v>
      </c>
      <c r="H96" s="119">
        <f t="shared" si="18"/>
        <v>156.04123641584147</v>
      </c>
      <c r="I96" s="169"/>
      <c r="J96" s="119">
        <f>IF(H$149,H96/H$149*100,0)</f>
        <v>88.717891901970248</v>
      </c>
      <c r="K96" s="118">
        <v>59221208</v>
      </c>
      <c r="L96" s="119">
        <f t="shared" si="19"/>
        <v>174.22204178654852</v>
      </c>
      <c r="M96" s="169"/>
      <c r="N96" s="119">
        <f>IF(L$149,L96/L$149*100,0)</f>
        <v>59.142530347859015</v>
      </c>
      <c r="O96" s="118">
        <v>24036361</v>
      </c>
      <c r="P96" s="118">
        <f t="shared" si="20"/>
        <v>115473563</v>
      </c>
      <c r="Q96" s="118">
        <v>27777052</v>
      </c>
      <c r="R96" s="123">
        <f t="shared" si="21"/>
        <v>24.054901640126928</v>
      </c>
      <c r="S96" s="118">
        <v>17286098</v>
      </c>
      <c r="T96" s="123">
        <f t="shared" si="22"/>
        <v>14.969745066236504</v>
      </c>
      <c r="U96" s="118">
        <v>0</v>
      </c>
      <c r="V96" s="123">
        <f t="shared" si="23"/>
        <v>0</v>
      </c>
      <c r="W96" s="118">
        <v>13773777</v>
      </c>
      <c r="X96" s="118">
        <v>4821387.0764250001</v>
      </c>
      <c r="Y96" s="118">
        <v>5359555.5235749995</v>
      </c>
      <c r="Z96" s="117"/>
      <c r="AA96" s="118">
        <v>339918</v>
      </c>
      <c r="AB96" s="118">
        <v>339918</v>
      </c>
      <c r="AC96" s="118">
        <v>339918</v>
      </c>
      <c r="AD96" s="118">
        <v>339918</v>
      </c>
    </row>
    <row r="97" spans="1:30" x14ac:dyDescent="0.25">
      <c r="A97" s="114">
        <v>44</v>
      </c>
      <c r="B97" s="114" t="s">
        <v>128</v>
      </c>
      <c r="C97" s="115">
        <v>190000</v>
      </c>
      <c r="D97" s="116">
        <f t="shared" si="17"/>
        <v>3.9120408499423487</v>
      </c>
      <c r="F97" s="116">
        <f>IF(D$149,D97/D$149*100,0)</f>
        <v>11.348641292051404</v>
      </c>
      <c r="G97" s="115">
        <v>16060665</v>
      </c>
      <c r="H97" s="116">
        <f t="shared" si="18"/>
        <v>330.68409240652284</v>
      </c>
      <c r="J97" s="116">
        <f>IF(H$149,H97/H$149*100,0)</f>
        <v>188.01181173443106</v>
      </c>
      <c r="K97" s="115">
        <v>11604013</v>
      </c>
      <c r="L97" s="116">
        <f t="shared" si="19"/>
        <v>238.92301515401087</v>
      </c>
      <c r="N97" s="116">
        <f>IF(L$149,L97/L$149*100,0)</f>
        <v>81.106337232922201</v>
      </c>
      <c r="O97" s="115">
        <v>152720</v>
      </c>
      <c r="P97" s="115">
        <f t="shared" si="20"/>
        <v>27854678</v>
      </c>
      <c r="Q97" s="115">
        <v>11137878</v>
      </c>
      <c r="R97" s="243">
        <f t="shared" si="21"/>
        <v>39.985664167433569</v>
      </c>
      <c r="S97" s="115">
        <v>5037867</v>
      </c>
      <c r="T97" s="243">
        <f t="shared" si="22"/>
        <v>18.086251077826137</v>
      </c>
      <c r="U97" s="115">
        <v>389371</v>
      </c>
      <c r="V97" s="243">
        <f t="shared" si="23"/>
        <v>1.3978657373099053</v>
      </c>
      <c r="W97" s="115">
        <v>8430583</v>
      </c>
      <c r="X97" s="115">
        <v>325375.26030000008</v>
      </c>
      <c r="Y97" s="115">
        <v>2574891.5896999999</v>
      </c>
      <c r="Z97" s="114"/>
      <c r="AA97" s="115">
        <v>48568</v>
      </c>
      <c r="AB97" s="115">
        <v>48568</v>
      </c>
      <c r="AC97" s="115">
        <v>48568</v>
      </c>
      <c r="AD97" s="115">
        <v>48568</v>
      </c>
    </row>
    <row r="98" spans="1:30" x14ac:dyDescent="0.25">
      <c r="A98" s="117">
        <v>45</v>
      </c>
      <c r="B98" s="117" t="s">
        <v>130</v>
      </c>
      <c r="C98" s="118">
        <v>128703</v>
      </c>
      <c r="D98" s="119">
        <f t="shared" si="17"/>
        <v>57.175921812527768</v>
      </c>
      <c r="E98" s="169"/>
      <c r="F98" s="119">
        <f>IF(D$149,D98/D$149*100,0)</f>
        <v>165.86458375104073</v>
      </c>
      <c r="G98" s="118">
        <v>313184</v>
      </c>
      <c r="H98" s="119">
        <f t="shared" si="18"/>
        <v>139.13105286539317</v>
      </c>
      <c r="I98" s="169"/>
      <c r="J98" s="119">
        <f>IF(H$149,H98/H$149*100,0)</f>
        <v>79.103536935741332</v>
      </c>
      <c r="K98" s="118">
        <v>729083</v>
      </c>
      <c r="L98" s="119">
        <f t="shared" si="19"/>
        <v>323.8929364726788</v>
      </c>
      <c r="M98" s="169"/>
      <c r="N98" s="119">
        <f>IF(L$149,L98/L$149*100,0)</f>
        <v>109.95077102965958</v>
      </c>
      <c r="O98" s="118">
        <v>0</v>
      </c>
      <c r="P98" s="118">
        <f t="shared" si="20"/>
        <v>1170970</v>
      </c>
      <c r="Q98" s="118">
        <v>339266</v>
      </c>
      <c r="R98" s="123">
        <f t="shared" si="21"/>
        <v>28.973073605643187</v>
      </c>
      <c r="S98" s="118">
        <v>424145</v>
      </c>
      <c r="T98" s="123">
        <f t="shared" si="22"/>
        <v>36.221679462326108</v>
      </c>
      <c r="U98" s="118">
        <v>2525</v>
      </c>
      <c r="V98" s="123">
        <f t="shared" si="23"/>
        <v>0.2156331929938427</v>
      </c>
      <c r="W98" s="118">
        <v>170267</v>
      </c>
      <c r="X98" s="118">
        <v>125986.11640000001</v>
      </c>
      <c r="Y98" s="118">
        <v>52752.493600000002</v>
      </c>
      <c r="Z98" s="117"/>
      <c r="AA98" s="118">
        <v>2251</v>
      </c>
      <c r="AB98" s="118">
        <v>2251</v>
      </c>
      <c r="AC98" s="118">
        <v>2251</v>
      </c>
      <c r="AD98" s="118">
        <v>2251</v>
      </c>
    </row>
    <row r="99" spans="1:30" x14ac:dyDescent="0.25">
      <c r="A99" s="114">
        <v>46</v>
      </c>
      <c r="B99" s="114" t="s">
        <v>132</v>
      </c>
      <c r="C99" s="115">
        <v>886809</v>
      </c>
      <c r="D99" s="116">
        <f t="shared" si="17"/>
        <v>21.696694639493064</v>
      </c>
      <c r="F99" s="116">
        <f>IF(D$149,D99/D$149*100,0)</f>
        <v>62.941061745408412</v>
      </c>
      <c r="G99" s="115">
        <v>16036379</v>
      </c>
      <c r="H99" s="116">
        <f t="shared" si="18"/>
        <v>392.34651236757765</v>
      </c>
      <c r="J99" s="116">
        <f>IF(H$149,H99/H$149*100,0)</f>
        <v>223.07023625203746</v>
      </c>
      <c r="K99" s="115">
        <v>5366870</v>
      </c>
      <c r="L99" s="116">
        <f t="shared" si="19"/>
        <v>131.305996623688</v>
      </c>
      <c r="N99" s="116">
        <f>IF(L$149,L99/L$149*100,0)</f>
        <v>44.573974742453778</v>
      </c>
      <c r="O99" s="115">
        <v>1199097</v>
      </c>
      <c r="P99" s="115">
        <f t="shared" si="20"/>
        <v>22290058</v>
      </c>
      <c r="Q99" s="115">
        <v>9142475</v>
      </c>
      <c r="R99" s="243">
        <f t="shared" si="21"/>
        <v>41.015931856256273</v>
      </c>
      <c r="S99" s="115">
        <v>3228336</v>
      </c>
      <c r="T99" s="243">
        <f t="shared" si="22"/>
        <v>14.483300133180451</v>
      </c>
      <c r="U99" s="115">
        <v>0</v>
      </c>
      <c r="V99" s="243">
        <f t="shared" si="23"/>
        <v>0</v>
      </c>
      <c r="W99" s="115">
        <v>7950730</v>
      </c>
      <c r="X99" s="115">
        <v>728414.3909750001</v>
      </c>
      <c r="Y99" s="115">
        <v>655325.9490250001</v>
      </c>
      <c r="Z99" s="114"/>
      <c r="AA99" s="115">
        <v>40873</v>
      </c>
      <c r="AB99" s="115">
        <v>40873</v>
      </c>
      <c r="AC99" s="115">
        <v>40873</v>
      </c>
      <c r="AD99" s="115">
        <v>40873</v>
      </c>
    </row>
    <row r="100" spans="1:30" x14ac:dyDescent="0.25">
      <c r="A100" s="117">
        <v>47</v>
      </c>
      <c r="B100" s="117" t="s">
        <v>134</v>
      </c>
      <c r="C100" s="118">
        <v>823359</v>
      </c>
      <c r="D100" s="119">
        <f t="shared" si="17"/>
        <v>10.205495922060537</v>
      </c>
      <c r="E100" s="169"/>
      <c r="F100" s="119">
        <f>IF(D$149,D100/D$149*100,0)</f>
        <v>29.605650060802724</v>
      </c>
      <c r="G100" s="118">
        <v>12361930</v>
      </c>
      <c r="H100" s="119">
        <f t="shared" si="18"/>
        <v>153.22553856069808</v>
      </c>
      <c r="I100" s="169"/>
      <c r="J100" s="119">
        <f>IF(H$149,H100/H$149*100,0)</f>
        <v>87.117015212711593</v>
      </c>
      <c r="K100" s="118">
        <v>12142317</v>
      </c>
      <c r="L100" s="119">
        <f t="shared" si="19"/>
        <v>150.50344579687152</v>
      </c>
      <c r="M100" s="169"/>
      <c r="N100" s="119">
        <f>IF(L$149,L100/L$149*100,0)</f>
        <v>51.090863815063358</v>
      </c>
      <c r="O100" s="118">
        <v>4134098</v>
      </c>
      <c r="P100" s="118">
        <f t="shared" si="20"/>
        <v>25327606</v>
      </c>
      <c r="Q100" s="118">
        <v>8729280</v>
      </c>
      <c r="R100" s="123">
        <f t="shared" si="21"/>
        <v>34.465476129090135</v>
      </c>
      <c r="S100" s="118">
        <v>4052759</v>
      </c>
      <c r="T100" s="123">
        <f t="shared" si="22"/>
        <v>16.001350463206037</v>
      </c>
      <c r="U100" s="118">
        <v>53855</v>
      </c>
      <c r="V100" s="123">
        <f t="shared" si="23"/>
        <v>0.21263359829586737</v>
      </c>
      <c r="W100" s="118">
        <v>3544554</v>
      </c>
      <c r="X100" s="118">
        <v>746821.02929400001</v>
      </c>
      <c r="Y100" s="118">
        <v>909842.89070600015</v>
      </c>
      <c r="Z100" s="117"/>
      <c r="AA100" s="118">
        <v>80678</v>
      </c>
      <c r="AB100" s="118">
        <v>80678</v>
      </c>
      <c r="AC100" s="118">
        <v>80678</v>
      </c>
      <c r="AD100" s="118">
        <v>80678</v>
      </c>
    </row>
    <row r="101" spans="1:30" x14ac:dyDescent="0.25">
      <c r="A101" s="114">
        <v>48</v>
      </c>
      <c r="B101" s="114" t="s">
        <v>136</v>
      </c>
      <c r="C101" s="115">
        <v>89232</v>
      </c>
      <c r="D101" s="116">
        <f t="shared" si="17"/>
        <v>13.368089887640449</v>
      </c>
      <c r="F101" s="116">
        <f>IF(D$149,D101/D$149*100,0)</f>
        <v>38.780182189806879</v>
      </c>
      <c r="G101" s="115">
        <v>1297222</v>
      </c>
      <c r="H101" s="116">
        <f t="shared" si="18"/>
        <v>194.34037453183521</v>
      </c>
      <c r="J101" s="116">
        <f>IF(H$149,H101/H$149*100,0)</f>
        <v>110.49302566378149</v>
      </c>
      <c r="K101" s="115">
        <v>2389418</v>
      </c>
      <c r="L101" s="116">
        <f t="shared" si="19"/>
        <v>357.96524344569286</v>
      </c>
      <c r="N101" s="116">
        <f>IF(L$149,L101/L$149*100,0)</f>
        <v>121.51717461734061</v>
      </c>
      <c r="O101" s="115">
        <v>57013</v>
      </c>
      <c r="P101" s="115">
        <f t="shared" si="20"/>
        <v>3775872</v>
      </c>
      <c r="Q101" s="115">
        <v>1546123</v>
      </c>
      <c r="R101" s="243">
        <f t="shared" si="21"/>
        <v>40.947442074307602</v>
      </c>
      <c r="S101" s="115">
        <v>961816</v>
      </c>
      <c r="T101" s="243">
        <f t="shared" si="22"/>
        <v>25.47268551476321</v>
      </c>
      <c r="U101" s="115">
        <v>0</v>
      </c>
      <c r="V101" s="243">
        <f t="shared" si="23"/>
        <v>0</v>
      </c>
      <c r="W101" s="115">
        <v>704467</v>
      </c>
      <c r="X101" s="115">
        <v>130078.06929999999</v>
      </c>
      <c r="Y101" s="115">
        <v>248904.76069999998</v>
      </c>
      <c r="Z101" s="114"/>
      <c r="AA101" s="115">
        <v>6675</v>
      </c>
      <c r="AB101" s="115">
        <v>6675</v>
      </c>
      <c r="AC101" s="115">
        <v>6675</v>
      </c>
      <c r="AD101" s="115">
        <v>6675</v>
      </c>
    </row>
    <row r="102" spans="1:30" x14ac:dyDescent="0.25">
      <c r="A102" s="117">
        <v>49</v>
      </c>
      <c r="B102" s="117" t="s">
        <v>138</v>
      </c>
      <c r="C102" s="118">
        <v>333550</v>
      </c>
      <c r="D102" s="119">
        <f t="shared" si="17"/>
        <v>12.033262383202857</v>
      </c>
      <c r="E102" s="169"/>
      <c r="F102" s="119">
        <f>IF(D$149,D102/D$149*100,0)</f>
        <v>34.9079121610188</v>
      </c>
      <c r="G102" s="118">
        <v>4718244</v>
      </c>
      <c r="H102" s="119">
        <f t="shared" si="18"/>
        <v>170.21696309390671</v>
      </c>
      <c r="I102" s="169"/>
      <c r="J102" s="119">
        <f>IF(H$149,H102/H$149*100,0)</f>
        <v>96.777560076509218</v>
      </c>
      <c r="K102" s="118">
        <v>6949645</v>
      </c>
      <c r="L102" s="119">
        <f t="shared" si="19"/>
        <v>250.71773873516361</v>
      </c>
      <c r="M102" s="169"/>
      <c r="N102" s="119">
        <f>IF(L$149,L102/L$149*100,0)</f>
        <v>85.110249655195233</v>
      </c>
      <c r="O102" s="118">
        <v>1011388</v>
      </c>
      <c r="P102" s="118">
        <f t="shared" si="20"/>
        <v>12001439</v>
      </c>
      <c r="Q102" s="118">
        <v>3717780</v>
      </c>
      <c r="R102" s="123">
        <f t="shared" si="21"/>
        <v>30.977785247252431</v>
      </c>
      <c r="S102" s="118">
        <v>1654437</v>
      </c>
      <c r="T102" s="123">
        <f t="shared" si="22"/>
        <v>13.785321910147609</v>
      </c>
      <c r="U102" s="118">
        <v>0</v>
      </c>
      <c r="V102" s="123">
        <f t="shared" si="23"/>
        <v>0</v>
      </c>
      <c r="W102" s="118">
        <v>2485582</v>
      </c>
      <c r="X102" s="118">
        <v>409634.35350999993</v>
      </c>
      <c r="Y102" s="118">
        <v>364147.74648999999</v>
      </c>
      <c r="Z102" s="117"/>
      <c r="AA102" s="118">
        <v>27719</v>
      </c>
      <c r="AB102" s="118">
        <v>27719</v>
      </c>
      <c r="AC102" s="118">
        <v>27719</v>
      </c>
      <c r="AD102" s="118">
        <v>27719</v>
      </c>
    </row>
    <row r="103" spans="1:30" x14ac:dyDescent="0.25">
      <c r="A103" s="114">
        <v>50</v>
      </c>
      <c r="B103" s="114" t="s">
        <v>140</v>
      </c>
      <c r="C103" s="121">
        <v>214329</v>
      </c>
      <c r="D103" s="116">
        <f t="shared" si="17"/>
        <v>11.670514565750068</v>
      </c>
      <c r="F103" s="116">
        <f>IF(D$149,D103/D$149*100,0)</f>
        <v>33.855598287607457</v>
      </c>
      <c r="G103" s="121">
        <v>2342874</v>
      </c>
      <c r="H103" s="116">
        <f t="shared" si="18"/>
        <v>127.5727742989382</v>
      </c>
      <c r="J103" s="116">
        <f>IF(H$149,H103/H$149*100,0)</f>
        <v>72.532029736843555</v>
      </c>
      <c r="K103" s="121">
        <v>2783355</v>
      </c>
      <c r="L103" s="116">
        <f t="shared" si="19"/>
        <v>151.5575823577457</v>
      </c>
      <c r="N103" s="116">
        <f>IF(L$149,L103/L$149*100,0)</f>
        <v>51.448707764674914</v>
      </c>
      <c r="O103" s="121">
        <v>297976</v>
      </c>
      <c r="P103" s="121">
        <f t="shared" si="20"/>
        <v>5340558</v>
      </c>
      <c r="Q103" s="121">
        <v>2274131</v>
      </c>
      <c r="R103" s="243">
        <f t="shared" si="21"/>
        <v>42.582273238114823</v>
      </c>
      <c r="S103" s="121">
        <v>897726</v>
      </c>
      <c r="T103" s="243">
        <f t="shared" si="22"/>
        <v>16.809591806698851</v>
      </c>
      <c r="U103" s="121">
        <v>0</v>
      </c>
      <c r="V103" s="243">
        <f t="shared" si="23"/>
        <v>0</v>
      </c>
      <c r="W103" s="121">
        <v>1274604</v>
      </c>
      <c r="X103" s="115">
        <v>203664.06079999998</v>
      </c>
      <c r="Y103" s="115">
        <v>247008.7292</v>
      </c>
      <c r="Z103" s="114"/>
      <c r="AA103" s="115">
        <v>18365</v>
      </c>
      <c r="AB103" s="115">
        <v>18365</v>
      </c>
      <c r="AC103" s="115">
        <v>18365</v>
      </c>
      <c r="AD103" s="115">
        <v>18365</v>
      </c>
    </row>
    <row r="104" spans="1:30" x14ac:dyDescent="0.25">
      <c r="A104" s="117">
        <v>51</v>
      </c>
      <c r="B104" s="117" t="s">
        <v>142</v>
      </c>
      <c r="C104" s="122">
        <v>368471</v>
      </c>
      <c r="D104" s="119">
        <f t="shared" si="17"/>
        <v>34.070365233472032</v>
      </c>
      <c r="E104" s="169"/>
      <c r="F104" s="119">
        <f>IF(D$149,D104/D$149*100,0)</f>
        <v>98.836481661368992</v>
      </c>
      <c r="G104" s="122">
        <v>1660356</v>
      </c>
      <c r="H104" s="119">
        <f t="shared" si="18"/>
        <v>153.523439667129</v>
      </c>
      <c r="I104" s="169"/>
      <c r="J104" s="119">
        <f>IF(H$149,H104/H$149*100,0)</f>
        <v>87.286388121853264</v>
      </c>
      <c r="K104" s="122">
        <v>2637384</v>
      </c>
      <c r="L104" s="119">
        <f t="shared" si="19"/>
        <v>243.86352288488212</v>
      </c>
      <c r="M104" s="169"/>
      <c r="N104" s="119">
        <f>IF(L$149,L104/L$149*100,0)</f>
        <v>82.783473635472632</v>
      </c>
      <c r="O104" s="122">
        <v>84518</v>
      </c>
      <c r="P104" s="122">
        <f t="shared" si="20"/>
        <v>4666211</v>
      </c>
      <c r="Q104" s="122">
        <v>1589962</v>
      </c>
      <c r="R104" s="123">
        <f t="shared" si="21"/>
        <v>34.07394136270306</v>
      </c>
      <c r="S104" s="122">
        <v>1160786</v>
      </c>
      <c r="T104" s="123">
        <f t="shared" si="22"/>
        <v>24.876414718494299</v>
      </c>
      <c r="U104" s="122">
        <v>0</v>
      </c>
      <c r="V104" s="123">
        <f t="shared" si="23"/>
        <v>0</v>
      </c>
      <c r="W104" s="122">
        <v>901670</v>
      </c>
      <c r="X104" s="118">
        <v>291840.55599999998</v>
      </c>
      <c r="Y104" s="118">
        <v>390876.44400000002</v>
      </c>
      <c r="Z104" s="117"/>
      <c r="AA104" s="118">
        <v>10815</v>
      </c>
      <c r="AB104" s="118">
        <v>10815</v>
      </c>
      <c r="AC104" s="118">
        <v>10815</v>
      </c>
      <c r="AD104" s="118">
        <v>10815</v>
      </c>
    </row>
    <row r="105" spans="1:30" x14ac:dyDescent="0.25">
      <c r="A105" s="114">
        <v>52</v>
      </c>
      <c r="B105" s="114" t="s">
        <v>144</v>
      </c>
      <c r="C105" s="115">
        <v>0</v>
      </c>
      <c r="D105" s="116">
        <f t="shared" si="17"/>
        <v>0</v>
      </c>
      <c r="F105" s="116">
        <f>IF(D$149,D105/D$149*100,0)</f>
        <v>0</v>
      </c>
      <c r="G105" s="115">
        <v>0</v>
      </c>
      <c r="H105" s="116">
        <f t="shared" si="18"/>
        <v>0</v>
      </c>
      <c r="J105" s="116">
        <f>IF(H$149,H105/H$149*100,0)</f>
        <v>0</v>
      </c>
      <c r="K105" s="115">
        <v>0</v>
      </c>
      <c r="L105" s="116">
        <f t="shared" si="19"/>
        <v>0</v>
      </c>
      <c r="N105" s="116">
        <f>IF(L$149,L105/L$149*100,0)</f>
        <v>0</v>
      </c>
      <c r="O105" s="115">
        <v>0</v>
      </c>
      <c r="P105" s="115">
        <f t="shared" si="20"/>
        <v>0</v>
      </c>
      <c r="Q105" s="115">
        <v>0</v>
      </c>
      <c r="R105" s="116">
        <f t="shared" si="21"/>
        <v>0</v>
      </c>
      <c r="S105" s="115">
        <v>0</v>
      </c>
      <c r="T105" s="116">
        <f t="shared" si="22"/>
        <v>0</v>
      </c>
      <c r="U105" s="115">
        <v>0</v>
      </c>
      <c r="V105" s="116">
        <f t="shared" si="23"/>
        <v>0</v>
      </c>
      <c r="W105" s="115">
        <v>0</v>
      </c>
      <c r="X105" s="115"/>
      <c r="Y105" s="115"/>
      <c r="Z105" s="114"/>
      <c r="AA105" s="115">
        <v>0</v>
      </c>
      <c r="AB105" s="115">
        <v>0</v>
      </c>
      <c r="AC105" s="115">
        <v>0</v>
      </c>
      <c r="AD105" s="115">
        <v>0</v>
      </c>
    </row>
    <row r="106" spans="1:30" x14ac:dyDescent="0.25">
      <c r="A106" s="117">
        <v>53</v>
      </c>
      <c r="B106" s="117" t="s">
        <v>146</v>
      </c>
      <c r="C106" s="118">
        <v>18805949</v>
      </c>
      <c r="D106" s="119">
        <f t="shared" si="17"/>
        <v>43.338769706564896</v>
      </c>
      <c r="E106" s="169"/>
      <c r="F106" s="119">
        <f>IF(D$149,D106/D$149*100,0)</f>
        <v>125.723674753007</v>
      </c>
      <c r="G106" s="118">
        <v>68851073</v>
      </c>
      <c r="H106" s="119">
        <f t="shared" si="18"/>
        <v>158.66898271376192</v>
      </c>
      <c r="I106" s="169"/>
      <c r="J106" s="119">
        <f>IF(H$149,H106/H$149*100,0)</f>
        <v>90.211907954133764</v>
      </c>
      <c r="K106" s="118">
        <v>83215472</v>
      </c>
      <c r="L106" s="119">
        <f t="shared" si="19"/>
        <v>191.77209174772833</v>
      </c>
      <c r="M106" s="169"/>
      <c r="N106" s="119">
        <f>IF(L$149,L106/L$149*100,0)</f>
        <v>65.100182730943743</v>
      </c>
      <c r="O106" s="118">
        <v>21674458</v>
      </c>
      <c r="P106" s="118">
        <f t="shared" si="20"/>
        <v>170872494</v>
      </c>
      <c r="Q106" s="118">
        <v>17282118</v>
      </c>
      <c r="R106" s="119">
        <f t="shared" si="21"/>
        <v>10.114043281887136</v>
      </c>
      <c r="S106" s="118">
        <v>16915703</v>
      </c>
      <c r="T106" s="119">
        <f t="shared" si="22"/>
        <v>9.89960560884656</v>
      </c>
      <c r="U106" s="118">
        <v>0</v>
      </c>
      <c r="V106" s="119">
        <f t="shared" si="23"/>
        <v>0</v>
      </c>
      <c r="W106" s="118">
        <v>3767801</v>
      </c>
      <c r="X106" s="118">
        <v>2714356.3439879999</v>
      </c>
      <c r="Y106" s="118">
        <v>722827.38601200003</v>
      </c>
      <c r="Z106" s="117"/>
      <c r="AA106" s="118">
        <v>433929</v>
      </c>
      <c r="AB106" s="118">
        <v>433929</v>
      </c>
      <c r="AC106" s="118">
        <v>433929</v>
      </c>
      <c r="AD106" s="118">
        <v>433929</v>
      </c>
    </row>
    <row r="107" spans="1:30" x14ac:dyDescent="0.25">
      <c r="A107" s="114">
        <v>54</v>
      </c>
      <c r="B107" s="114" t="s">
        <v>148</v>
      </c>
      <c r="C107" s="115">
        <v>792728</v>
      </c>
      <c r="D107" s="116">
        <f t="shared" si="17"/>
        <v>19.605480536182419</v>
      </c>
      <c r="F107" s="116">
        <f>IF(D$149,D107/D$149*100,0)</f>
        <v>56.874550777430869</v>
      </c>
      <c r="G107" s="115">
        <v>3928823</v>
      </c>
      <c r="H107" s="116">
        <f t="shared" si="18"/>
        <v>97.166320423406049</v>
      </c>
      <c r="J107" s="116">
        <f>IF(H$149,H107/H$149*100,0)</f>
        <v>55.244314322549101</v>
      </c>
      <c r="K107" s="115">
        <v>11247176</v>
      </c>
      <c r="L107" s="116">
        <f t="shared" si="19"/>
        <v>278.16134935944996</v>
      </c>
      <c r="N107" s="116">
        <f>IF(L$149,L107/L$149*100,0)</f>
        <v>94.42643351779877</v>
      </c>
      <c r="O107" s="115">
        <v>1204505</v>
      </c>
      <c r="P107" s="115">
        <f t="shared" si="20"/>
        <v>15968727</v>
      </c>
      <c r="Q107" s="115">
        <v>6198073</v>
      </c>
      <c r="R107" s="116">
        <f t="shared" si="21"/>
        <v>38.813820287615911</v>
      </c>
      <c r="S107" s="115">
        <v>2713266</v>
      </c>
      <c r="T107" s="116">
        <f t="shared" si="22"/>
        <v>16.991122711284376</v>
      </c>
      <c r="U107" s="115">
        <v>22703</v>
      </c>
      <c r="V107" s="116">
        <f t="shared" si="23"/>
        <v>0.14217163334309615</v>
      </c>
      <c r="W107" s="115">
        <v>1244020</v>
      </c>
      <c r="X107" s="115">
        <v>661158.29059999995</v>
      </c>
      <c r="Y107" s="115">
        <v>781042.1594</v>
      </c>
      <c r="Z107" s="114"/>
      <c r="AA107" s="115">
        <v>40434</v>
      </c>
      <c r="AB107" s="115">
        <v>40434</v>
      </c>
      <c r="AC107" s="115">
        <v>40434</v>
      </c>
      <c r="AD107" s="115">
        <v>40434</v>
      </c>
    </row>
    <row r="108" spans="1:30" x14ac:dyDescent="0.25">
      <c r="A108" s="117">
        <v>55</v>
      </c>
      <c r="B108" s="117" t="s">
        <v>150</v>
      </c>
      <c r="C108" s="118">
        <v>85066</v>
      </c>
      <c r="D108" s="119">
        <f t="shared" si="17"/>
        <v>7.0535655058043121</v>
      </c>
      <c r="E108" s="169"/>
      <c r="F108" s="119">
        <f>IF(D$149,D108/D$149*100,0)</f>
        <v>20.462052372622828</v>
      </c>
      <c r="G108" s="118">
        <v>3278735</v>
      </c>
      <c r="H108" s="119">
        <f t="shared" si="18"/>
        <v>271.86857379767827</v>
      </c>
      <c r="I108" s="169"/>
      <c r="J108" s="119">
        <f>IF(H$149,H108/H$149*100,0)</f>
        <v>154.57200478370854</v>
      </c>
      <c r="K108" s="118">
        <v>3238175</v>
      </c>
      <c r="L108" s="119">
        <f t="shared" si="19"/>
        <v>268.50538971807629</v>
      </c>
      <c r="M108" s="169"/>
      <c r="N108" s="119">
        <f>IF(L$149,L108/L$149*100,0)</f>
        <v>91.148559603157636</v>
      </c>
      <c r="O108" s="118">
        <v>56197</v>
      </c>
      <c r="P108" s="118">
        <f t="shared" si="20"/>
        <v>6601976</v>
      </c>
      <c r="Q108" s="118">
        <v>2365469</v>
      </c>
      <c r="R108" s="123">
        <f t="shared" si="21"/>
        <v>35.829712195257905</v>
      </c>
      <c r="S108" s="118">
        <v>951191</v>
      </c>
      <c r="T108" s="123">
        <f t="shared" si="22"/>
        <v>14.407671279023129</v>
      </c>
      <c r="U108" s="118">
        <v>0</v>
      </c>
      <c r="V108" s="123">
        <f t="shared" si="23"/>
        <v>0</v>
      </c>
      <c r="W108" s="118">
        <v>2160821</v>
      </c>
      <c r="X108" s="118">
        <v>110048.965279</v>
      </c>
      <c r="Y108" s="118">
        <v>643368.02472099999</v>
      </c>
      <c r="Z108" s="117"/>
      <c r="AA108" s="118">
        <v>12060</v>
      </c>
      <c r="AB108" s="118">
        <v>12060</v>
      </c>
      <c r="AC108" s="118">
        <v>12060</v>
      </c>
      <c r="AD108" s="118">
        <v>12060</v>
      </c>
    </row>
    <row r="109" spans="1:30" x14ac:dyDescent="0.25">
      <c r="A109" s="114">
        <v>56</v>
      </c>
      <c r="B109" s="114" t="s">
        <v>152</v>
      </c>
      <c r="C109" s="115">
        <v>225000</v>
      </c>
      <c r="D109" s="116">
        <f t="shared" si="17"/>
        <v>16.041636959931555</v>
      </c>
      <c r="F109" s="116">
        <f>IF(D$149,D109/D$149*100,0)</f>
        <v>46.536012935105234</v>
      </c>
      <c r="G109" s="115">
        <v>2693237</v>
      </c>
      <c r="H109" s="116">
        <f t="shared" si="18"/>
        <v>192.01746756024525</v>
      </c>
      <c r="J109" s="116">
        <f>IF(H$149,H109/H$149*100,0)</f>
        <v>109.172327274449</v>
      </c>
      <c r="K109" s="115">
        <v>4893876</v>
      </c>
      <c r="L109" s="116">
        <f t="shared" si="19"/>
        <v>348.91458719520892</v>
      </c>
      <c r="N109" s="116">
        <f>IF(L$149,L109/L$149*100,0)</f>
        <v>118.44478086926313</v>
      </c>
      <c r="O109" s="115">
        <v>128672</v>
      </c>
      <c r="P109" s="115">
        <f t="shared" si="20"/>
        <v>7812113</v>
      </c>
      <c r="Q109" s="115">
        <v>2976433</v>
      </c>
      <c r="R109" s="243">
        <f t="shared" si="21"/>
        <v>38.100229732980054</v>
      </c>
      <c r="S109" s="115">
        <v>1831612</v>
      </c>
      <c r="T109" s="243">
        <f t="shared" si="22"/>
        <v>23.445795010901659</v>
      </c>
      <c r="U109" s="115">
        <v>0</v>
      </c>
      <c r="V109" s="243">
        <f t="shared" si="23"/>
        <v>0</v>
      </c>
      <c r="W109" s="115">
        <v>995013</v>
      </c>
      <c r="X109" s="115">
        <v>243832.55819999997</v>
      </c>
      <c r="Y109" s="115">
        <v>224213.0018</v>
      </c>
      <c r="Z109" s="114"/>
      <c r="AA109" s="115">
        <v>14026</v>
      </c>
      <c r="AB109" s="115">
        <v>14026</v>
      </c>
      <c r="AC109" s="115">
        <v>14026</v>
      </c>
      <c r="AD109" s="115">
        <v>14026</v>
      </c>
    </row>
    <row r="110" spans="1:30" x14ac:dyDescent="0.25">
      <c r="A110" s="117">
        <v>57</v>
      </c>
      <c r="B110" s="117" t="s">
        <v>154</v>
      </c>
      <c r="C110" s="118">
        <v>167133</v>
      </c>
      <c r="D110" s="119">
        <f t="shared" si="17"/>
        <v>19.953796561604584</v>
      </c>
      <c r="E110" s="169"/>
      <c r="F110" s="119">
        <f>IF(D$149,D110/D$149*100,0)</f>
        <v>57.884998720183681</v>
      </c>
      <c r="G110" s="118">
        <v>1295221</v>
      </c>
      <c r="H110" s="119">
        <f t="shared" si="18"/>
        <v>154.63478987583571</v>
      </c>
      <c r="I110" s="169"/>
      <c r="J110" s="119">
        <f>IF(H$149,H110/H$149*100,0)</f>
        <v>87.918250890605748</v>
      </c>
      <c r="K110" s="118">
        <v>2991382</v>
      </c>
      <c r="L110" s="119">
        <f t="shared" si="19"/>
        <v>357.13729703915948</v>
      </c>
      <c r="M110" s="169"/>
      <c r="N110" s="119">
        <f>IF(L$149,L110/L$149*100,0)</f>
        <v>121.23611462646534</v>
      </c>
      <c r="O110" s="118">
        <v>177297</v>
      </c>
      <c r="P110" s="118">
        <f t="shared" si="20"/>
        <v>4453736</v>
      </c>
      <c r="Q110" s="118">
        <v>1349307</v>
      </c>
      <c r="R110" s="123">
        <f t="shared" si="21"/>
        <v>30.296070534939656</v>
      </c>
      <c r="S110" s="118">
        <v>1291593</v>
      </c>
      <c r="T110" s="123">
        <f t="shared" si="22"/>
        <v>29.000214651250094</v>
      </c>
      <c r="U110" s="118">
        <v>0</v>
      </c>
      <c r="V110" s="123">
        <f t="shared" si="23"/>
        <v>0</v>
      </c>
      <c r="W110" s="118">
        <v>694963</v>
      </c>
      <c r="X110" s="118">
        <v>217402.33350000001</v>
      </c>
      <c r="Y110" s="118">
        <v>201748.59650000001</v>
      </c>
      <c r="Z110" s="117"/>
      <c r="AA110" s="118">
        <v>8376</v>
      </c>
      <c r="AB110" s="118">
        <v>8376</v>
      </c>
      <c r="AC110" s="118">
        <v>8376</v>
      </c>
      <c r="AD110" s="118">
        <v>8376</v>
      </c>
    </row>
    <row r="111" spans="1:30" x14ac:dyDescent="0.25">
      <c r="A111" s="114">
        <v>58</v>
      </c>
      <c r="B111" s="114" t="s">
        <v>156</v>
      </c>
      <c r="C111" s="115">
        <v>224000</v>
      </c>
      <c r="D111" s="116">
        <f t="shared" si="17"/>
        <v>7.4093675575549085</v>
      </c>
      <c r="F111" s="116">
        <f>IF(D$149,D111/D$149*100,0)</f>
        <v>21.494216915677882</v>
      </c>
      <c r="G111" s="115">
        <v>7432114</v>
      </c>
      <c r="H111" s="116">
        <f t="shared" si="18"/>
        <v>245.83600158772163</v>
      </c>
      <c r="J111" s="116">
        <f>IF(H$149,H111/H$149*100,0)</f>
        <v>139.77107792423192</v>
      </c>
      <c r="K111" s="115">
        <v>7213824</v>
      </c>
      <c r="L111" s="116">
        <f t="shared" si="19"/>
        <v>238.61550674781688</v>
      </c>
      <c r="N111" s="116">
        <f>IF(L$149,L111/L$149*100,0)</f>
        <v>81.001948459498038</v>
      </c>
      <c r="O111" s="115">
        <v>0</v>
      </c>
      <c r="P111" s="115">
        <f t="shared" si="20"/>
        <v>14869938</v>
      </c>
      <c r="Q111" s="115">
        <v>6034326</v>
      </c>
      <c r="R111" s="243">
        <f t="shared" si="21"/>
        <v>40.580707195954687</v>
      </c>
      <c r="S111" s="115">
        <v>3048991</v>
      </c>
      <c r="T111" s="243">
        <f t="shared" si="22"/>
        <v>20.504396185108504</v>
      </c>
      <c r="U111" s="115">
        <v>0</v>
      </c>
      <c r="V111" s="243">
        <f t="shared" si="23"/>
        <v>0</v>
      </c>
      <c r="W111" s="115">
        <v>4105795</v>
      </c>
      <c r="X111" s="115">
        <v>247220.64748700004</v>
      </c>
      <c r="Y111" s="115">
        <v>1495561.7725130003</v>
      </c>
      <c r="Z111" s="114"/>
      <c r="AA111" s="115">
        <v>30232</v>
      </c>
      <c r="AB111" s="115">
        <v>30232</v>
      </c>
      <c r="AC111" s="115">
        <v>30232</v>
      </c>
      <c r="AD111" s="115">
        <v>30232</v>
      </c>
    </row>
    <row r="112" spans="1:30" x14ac:dyDescent="0.25">
      <c r="A112" s="117">
        <v>59</v>
      </c>
      <c r="B112" s="117" t="s">
        <v>158</v>
      </c>
      <c r="C112" s="118">
        <v>247043</v>
      </c>
      <c r="D112" s="119">
        <f t="shared" si="17"/>
        <v>22.974332744350413</v>
      </c>
      <c r="E112" s="169"/>
      <c r="F112" s="119">
        <f>IF(D$149,D112/D$149*100,0)</f>
        <v>66.647428092093179</v>
      </c>
      <c r="G112" s="118">
        <v>1371599</v>
      </c>
      <c r="H112" s="119">
        <f t="shared" si="18"/>
        <v>127.55500790477076</v>
      </c>
      <c r="I112" s="169"/>
      <c r="J112" s="119">
        <f>IF(H$149,H112/H$149*100,0)</f>
        <v>72.521928579781232</v>
      </c>
      <c r="K112" s="118">
        <v>3131813</v>
      </c>
      <c r="L112" s="119">
        <f t="shared" si="19"/>
        <v>291.25016274528036</v>
      </c>
      <c r="M112" s="169"/>
      <c r="N112" s="119">
        <f>IF(L$149,L112/L$149*100,0)</f>
        <v>98.869645954933148</v>
      </c>
      <c r="O112" s="118">
        <v>164212</v>
      </c>
      <c r="P112" s="118">
        <f t="shared" si="20"/>
        <v>4750455</v>
      </c>
      <c r="Q112" s="118">
        <v>1694347</v>
      </c>
      <c r="R112" s="123">
        <f t="shared" si="21"/>
        <v>35.667046630270157</v>
      </c>
      <c r="S112" s="118">
        <v>1062289</v>
      </c>
      <c r="T112" s="123">
        <f t="shared" si="22"/>
        <v>22.36183691877936</v>
      </c>
      <c r="U112" s="118">
        <v>0</v>
      </c>
      <c r="V112" s="123">
        <f t="shared" si="23"/>
        <v>0</v>
      </c>
      <c r="W112" s="118">
        <v>744858</v>
      </c>
      <c r="X112" s="118">
        <v>323534.16439999995</v>
      </c>
      <c r="Y112" s="118">
        <v>365530.94560000004</v>
      </c>
      <c r="Z112" s="117"/>
      <c r="AA112" s="118">
        <v>10753</v>
      </c>
      <c r="AB112" s="118">
        <v>10753</v>
      </c>
      <c r="AC112" s="118">
        <v>10753</v>
      </c>
      <c r="AD112" s="118">
        <v>10753</v>
      </c>
    </row>
    <row r="113" spans="1:30" x14ac:dyDescent="0.25">
      <c r="A113" s="114">
        <v>60</v>
      </c>
      <c r="B113" s="114" t="s">
        <v>160</v>
      </c>
      <c r="C113" s="115">
        <v>619275</v>
      </c>
      <c r="D113" s="116">
        <f t="shared" si="17"/>
        <v>6.0776395077237133</v>
      </c>
      <c r="F113" s="116">
        <f>IF(D$149,D113/D$149*100,0)</f>
        <v>17.63093825479168</v>
      </c>
      <c r="G113" s="115">
        <v>27689273</v>
      </c>
      <c r="H113" s="116">
        <f t="shared" si="18"/>
        <v>271.74586334818537</v>
      </c>
      <c r="J113" s="116">
        <f>IF(H$149,H113/H$149*100,0)</f>
        <v>154.50223724889906</v>
      </c>
      <c r="K113" s="115">
        <v>12315984</v>
      </c>
      <c r="L113" s="116">
        <f t="shared" si="19"/>
        <v>120.8705517498577</v>
      </c>
      <c r="N113" s="116">
        <f>IF(L$149,L113/L$149*100,0)</f>
        <v>41.031491777525233</v>
      </c>
      <c r="O113" s="115">
        <v>1173730</v>
      </c>
      <c r="P113" s="115">
        <f t="shared" si="20"/>
        <v>40624532</v>
      </c>
      <c r="Q113" s="115">
        <v>14153913</v>
      </c>
      <c r="R113" s="243">
        <f t="shared" si="21"/>
        <v>34.840802596815145</v>
      </c>
      <c r="S113" s="115">
        <v>5880753</v>
      </c>
      <c r="T113" s="243">
        <f t="shared" si="22"/>
        <v>14.475866454289246</v>
      </c>
      <c r="U113" s="115">
        <v>233720</v>
      </c>
      <c r="V113" s="243">
        <f t="shared" si="23"/>
        <v>0.57531739688718142</v>
      </c>
      <c r="W113" s="115">
        <v>14799541</v>
      </c>
      <c r="X113" s="115">
        <v>1039806.7105469999</v>
      </c>
      <c r="Y113" s="115">
        <v>2031805.019453</v>
      </c>
      <c r="Z113" s="114"/>
      <c r="AA113" s="115">
        <v>101894</v>
      </c>
      <c r="AB113" s="115">
        <v>101894</v>
      </c>
      <c r="AC113" s="115">
        <v>101894</v>
      </c>
      <c r="AD113" s="115">
        <v>101894</v>
      </c>
    </row>
    <row r="114" spans="1:30" x14ac:dyDescent="0.25">
      <c r="A114" s="117">
        <v>61</v>
      </c>
      <c r="B114" s="117" t="s">
        <v>162</v>
      </c>
      <c r="C114" s="118">
        <v>340607</v>
      </c>
      <c r="D114" s="119">
        <f t="shared" si="17"/>
        <v>23.150071365459119</v>
      </c>
      <c r="E114" s="169"/>
      <c r="F114" s="119">
        <f>IF(D$149,D114/D$149*100,0)</f>
        <v>67.157237331981818</v>
      </c>
      <c r="G114" s="118">
        <v>3967132</v>
      </c>
      <c r="H114" s="119">
        <f t="shared" si="18"/>
        <v>269.63447291510909</v>
      </c>
      <c r="I114" s="169"/>
      <c r="J114" s="119">
        <f>IF(H$149,H114/H$149*100,0)</f>
        <v>153.30179746447362</v>
      </c>
      <c r="K114" s="118">
        <v>4507104</v>
      </c>
      <c r="L114" s="119">
        <f t="shared" si="19"/>
        <v>306.33480595391831</v>
      </c>
      <c r="M114" s="169"/>
      <c r="N114" s="119">
        <f>IF(L$149,L114/L$149*100,0)</f>
        <v>103.99037556873554</v>
      </c>
      <c r="O114" s="118">
        <v>326635</v>
      </c>
      <c r="P114" s="118">
        <f t="shared" si="20"/>
        <v>8814843</v>
      </c>
      <c r="Q114" s="118">
        <v>4635095</v>
      </c>
      <c r="R114" s="123">
        <f t="shared" si="21"/>
        <v>52.58284237166788</v>
      </c>
      <c r="S114" s="118">
        <v>1223984</v>
      </c>
      <c r="T114" s="123">
        <f t="shared" si="22"/>
        <v>13.885488374551876</v>
      </c>
      <c r="U114" s="118">
        <v>23494</v>
      </c>
      <c r="V114" s="123">
        <f t="shared" si="23"/>
        <v>0.26652771921178858</v>
      </c>
      <c r="W114" s="118">
        <v>1287366</v>
      </c>
      <c r="X114" s="118">
        <v>312052.98126800003</v>
      </c>
      <c r="Y114" s="118">
        <v>506628.13873199996</v>
      </c>
      <c r="Z114" s="117"/>
      <c r="AA114" s="118">
        <v>14713</v>
      </c>
      <c r="AB114" s="118">
        <v>14713</v>
      </c>
      <c r="AC114" s="118">
        <v>14713</v>
      </c>
      <c r="AD114" s="118">
        <v>14713</v>
      </c>
    </row>
    <row r="115" spans="1:30" x14ac:dyDescent="0.25">
      <c r="A115" s="114">
        <v>62</v>
      </c>
      <c r="B115" s="114" t="s">
        <v>251</v>
      </c>
      <c r="C115" s="115">
        <v>309435</v>
      </c>
      <c r="D115" s="116">
        <f t="shared" si="17"/>
        <v>12.051996105160661</v>
      </c>
      <c r="F115" s="116">
        <f>IF(D$149,D115/D$149*100,0)</f>
        <v>34.962257782324698</v>
      </c>
      <c r="G115" s="115">
        <v>145000</v>
      </c>
      <c r="H115" s="116">
        <f t="shared" si="18"/>
        <v>5.6475170399221035</v>
      </c>
      <c r="J115" s="116">
        <f>IF(H$149,H115/H$149*100,0)</f>
        <v>3.2109192273195712</v>
      </c>
      <c r="K115" s="115">
        <v>3035062</v>
      </c>
      <c r="L115" s="116">
        <f t="shared" si="19"/>
        <v>118.21078870496592</v>
      </c>
      <c r="N115" s="116">
        <f>IF(L$149,L115/L$149*100,0)</f>
        <v>40.128591576221474</v>
      </c>
      <c r="O115" s="115">
        <v>148048</v>
      </c>
      <c r="P115" s="115">
        <f t="shared" si="20"/>
        <v>3489497</v>
      </c>
      <c r="Q115" s="115">
        <v>802136</v>
      </c>
      <c r="R115" s="243">
        <f t="shared" si="21"/>
        <v>22.987152589613917</v>
      </c>
      <c r="S115" s="115">
        <v>1080263</v>
      </c>
      <c r="T115" s="243">
        <f t="shared" si="22"/>
        <v>30.95755634694628</v>
      </c>
      <c r="U115" s="115">
        <v>0</v>
      </c>
      <c r="V115" s="243">
        <f t="shared" si="23"/>
        <v>0</v>
      </c>
      <c r="W115" s="115">
        <v>0</v>
      </c>
      <c r="X115" s="115">
        <v>420950.46499999997</v>
      </c>
      <c r="Y115" s="115">
        <v>185639.90500000003</v>
      </c>
      <c r="Z115" s="114"/>
      <c r="AA115" s="115">
        <v>25675</v>
      </c>
      <c r="AB115" s="115">
        <v>25675</v>
      </c>
      <c r="AC115" s="115">
        <v>25675</v>
      </c>
      <c r="AD115" s="115">
        <v>25675</v>
      </c>
    </row>
    <row r="116" spans="1:30" x14ac:dyDescent="0.25">
      <c r="A116" s="117">
        <v>63</v>
      </c>
      <c r="B116" s="117" t="s">
        <v>166</v>
      </c>
      <c r="C116" s="118">
        <v>621190</v>
      </c>
      <c r="D116" s="119">
        <f t="shared" si="17"/>
        <v>51.338016528925621</v>
      </c>
      <c r="E116" s="169"/>
      <c r="F116" s="119">
        <f>IF(D$149,D116/D$149*100,0)</f>
        <v>148.92910288520346</v>
      </c>
      <c r="G116" s="118">
        <v>3693011</v>
      </c>
      <c r="H116" s="119">
        <f t="shared" si="18"/>
        <v>305.20752066115705</v>
      </c>
      <c r="I116" s="169"/>
      <c r="J116" s="119">
        <f>IF(H$149,H116/H$149*100,0)</f>
        <v>173.52700124424265</v>
      </c>
      <c r="K116" s="118">
        <v>2939035</v>
      </c>
      <c r="L116" s="119">
        <f t="shared" si="19"/>
        <v>242.89545454545456</v>
      </c>
      <c r="M116" s="169"/>
      <c r="N116" s="119">
        <f>IF(L$149,L116/L$149*100,0)</f>
        <v>82.454846955654816</v>
      </c>
      <c r="O116" s="118">
        <v>51921</v>
      </c>
      <c r="P116" s="118">
        <f t="shared" si="20"/>
        <v>7253236</v>
      </c>
      <c r="Q116" s="118">
        <v>2291998</v>
      </c>
      <c r="R116" s="123">
        <f t="shared" si="21"/>
        <v>31.599661171923817</v>
      </c>
      <c r="S116" s="118">
        <v>2040470</v>
      </c>
      <c r="T116" s="123">
        <f t="shared" si="22"/>
        <v>28.131857284114293</v>
      </c>
      <c r="U116" s="118">
        <v>0</v>
      </c>
      <c r="V116" s="123">
        <f t="shared" si="23"/>
        <v>0</v>
      </c>
      <c r="W116" s="118">
        <v>1694450</v>
      </c>
      <c r="X116" s="118">
        <v>583603.40844000003</v>
      </c>
      <c r="Y116" s="118">
        <v>1031954.13156</v>
      </c>
      <c r="Z116" s="117"/>
      <c r="AA116" s="118">
        <v>12100</v>
      </c>
      <c r="AB116" s="118">
        <v>12100</v>
      </c>
      <c r="AC116" s="118">
        <v>12100</v>
      </c>
      <c r="AD116" s="118">
        <v>12100</v>
      </c>
    </row>
    <row r="117" spans="1:30" x14ac:dyDescent="0.25">
      <c r="A117" s="114">
        <v>64</v>
      </c>
      <c r="B117" s="114" t="s">
        <v>168</v>
      </c>
      <c r="C117" s="115">
        <v>742773</v>
      </c>
      <c r="D117" s="116">
        <f t="shared" si="17"/>
        <v>63.626263491519616</v>
      </c>
      <c r="F117" s="116">
        <f>IF(D$149,D117/D$149*100,0)</f>
        <v>184.57671297819996</v>
      </c>
      <c r="G117" s="115">
        <v>2056304</v>
      </c>
      <c r="H117" s="116">
        <f t="shared" si="18"/>
        <v>176.14390954257323</v>
      </c>
      <c r="J117" s="116">
        <f>IF(H$149,H117/H$149*100,0)</f>
        <v>100.14735005266824</v>
      </c>
      <c r="K117" s="115">
        <v>2685422</v>
      </c>
      <c r="L117" s="116">
        <f t="shared" si="19"/>
        <v>230.03443549768716</v>
      </c>
      <c r="N117" s="116">
        <f>IF(L$149,L117/L$149*100,0)</f>
        <v>78.088963043739241</v>
      </c>
      <c r="O117" s="115">
        <v>110400</v>
      </c>
      <c r="P117" s="115">
        <f t="shared" si="20"/>
        <v>5484499</v>
      </c>
      <c r="Q117" s="115">
        <v>1532862</v>
      </c>
      <c r="R117" s="243">
        <f t="shared" si="21"/>
        <v>27.948988594947323</v>
      </c>
      <c r="S117" s="115">
        <v>1200521</v>
      </c>
      <c r="T117" s="243">
        <f t="shared" si="22"/>
        <v>21.889346684172974</v>
      </c>
      <c r="U117" s="115">
        <v>0</v>
      </c>
      <c r="V117" s="243">
        <f t="shared" si="23"/>
        <v>0</v>
      </c>
      <c r="W117" s="115">
        <v>1116693</v>
      </c>
      <c r="X117" s="115">
        <v>264674.74645000004</v>
      </c>
      <c r="Y117" s="115">
        <v>388397.05355000001</v>
      </c>
      <c r="Z117" s="114"/>
      <c r="AA117" s="115">
        <v>11674</v>
      </c>
      <c r="AB117" s="115">
        <v>11674</v>
      </c>
      <c r="AC117" s="115">
        <v>11674</v>
      </c>
      <c r="AD117" s="115">
        <v>11674</v>
      </c>
    </row>
    <row r="118" spans="1:30" x14ac:dyDescent="0.25">
      <c r="A118" s="117">
        <v>65</v>
      </c>
      <c r="B118" s="117" t="s">
        <v>170</v>
      </c>
      <c r="C118" s="118">
        <v>85204</v>
      </c>
      <c r="D118" s="119">
        <f t="shared" ref="D118:D148" si="24">IFERROR((C118/$AA118),0)</f>
        <v>5.4544523397989888</v>
      </c>
      <c r="E118" s="169"/>
      <c r="F118" s="119">
        <f t="shared" ref="F118:F149" si="25">IF(D$149,D118/D$149*100,0)</f>
        <v>15.823102422328086</v>
      </c>
      <c r="G118" s="118">
        <v>3105771</v>
      </c>
      <c r="H118" s="119">
        <f t="shared" ref="H118:H148" si="26">IFERROR((G118/$AA118),0)</f>
        <v>198.82024198194739</v>
      </c>
      <c r="I118" s="169"/>
      <c r="J118" s="119">
        <f t="shared" ref="J118:J149" si="27">IF(H$149,H118/H$149*100,0)</f>
        <v>113.04007287580846</v>
      </c>
      <c r="K118" s="118">
        <v>2873579</v>
      </c>
      <c r="L118" s="119">
        <f t="shared" ref="L118:L148" si="28">IFERROR((K118/$AA118),0)</f>
        <v>183.95614877408616</v>
      </c>
      <c r="M118" s="169"/>
      <c r="N118" s="119">
        <f t="shared" ref="N118:N149" si="29">IF(L$149,L118/L$149*100,0)</f>
        <v>62.44693266123037</v>
      </c>
      <c r="O118" s="118">
        <v>57708</v>
      </c>
      <c r="P118" s="118">
        <f t="shared" ref="P118:P148" si="30">(C118+G118+K118)</f>
        <v>6064554</v>
      </c>
      <c r="Q118" s="118">
        <v>1882070</v>
      </c>
      <c r="R118" s="123">
        <f t="shared" ref="R118:R149" si="31">IF($P118,Q118/$P118*100,0)</f>
        <v>31.03393918167766</v>
      </c>
      <c r="S118" s="118">
        <v>1194828</v>
      </c>
      <c r="T118" s="123">
        <f t="shared" ref="T118:T149" si="32">IF($P118,S118/$P118*100,0)</f>
        <v>19.701828032201544</v>
      </c>
      <c r="U118" s="118">
        <v>0</v>
      </c>
      <c r="V118" s="123">
        <f t="shared" ref="V118:V149" si="33">IF($P118,U118/$P118*100,0)</f>
        <v>0</v>
      </c>
      <c r="W118" s="118">
        <v>2024998</v>
      </c>
      <c r="X118" s="118">
        <v>174596.54469999997</v>
      </c>
      <c r="Y118" s="118">
        <v>849347.0253000001</v>
      </c>
      <c r="Z118" s="117"/>
      <c r="AA118" s="118">
        <v>15621</v>
      </c>
      <c r="AB118" s="118">
        <v>15621</v>
      </c>
      <c r="AC118" s="118">
        <v>15621</v>
      </c>
      <c r="AD118" s="118">
        <v>15621</v>
      </c>
    </row>
    <row r="119" spans="1:30" x14ac:dyDescent="0.25">
      <c r="A119" s="114">
        <v>66</v>
      </c>
      <c r="B119" s="114" t="s">
        <v>172</v>
      </c>
      <c r="C119" s="115">
        <v>488990</v>
      </c>
      <c r="D119" s="116">
        <f t="shared" si="24"/>
        <v>12.995030428658747</v>
      </c>
      <c r="F119" s="116">
        <f t="shared" si="25"/>
        <v>37.697954743063192</v>
      </c>
      <c r="G119" s="115">
        <v>6026148</v>
      </c>
      <c r="H119" s="116">
        <f t="shared" si="26"/>
        <v>160.14637646496053</v>
      </c>
      <c r="J119" s="116">
        <f t="shared" si="27"/>
        <v>91.051886296564916</v>
      </c>
      <c r="K119" s="115">
        <v>11636060</v>
      </c>
      <c r="L119" s="116">
        <f t="shared" si="28"/>
        <v>309.23117808073562</v>
      </c>
      <c r="N119" s="116">
        <f t="shared" si="29"/>
        <v>104.97359660467573</v>
      </c>
      <c r="O119" s="115">
        <v>192350</v>
      </c>
      <c r="P119" s="115">
        <f t="shared" si="30"/>
        <v>18151198</v>
      </c>
      <c r="Q119" s="115">
        <v>6489952</v>
      </c>
      <c r="R119" s="243">
        <f t="shared" si="31"/>
        <v>35.754951270984982</v>
      </c>
      <c r="S119" s="115">
        <v>2939138</v>
      </c>
      <c r="T119" s="243">
        <f t="shared" si="32"/>
        <v>16.192529000014215</v>
      </c>
      <c r="U119" s="115">
        <v>0</v>
      </c>
      <c r="V119" s="243">
        <f t="shared" si="33"/>
        <v>0</v>
      </c>
      <c r="W119" s="115">
        <v>2978375</v>
      </c>
      <c r="X119" s="115">
        <v>471099.63262699998</v>
      </c>
      <c r="Y119" s="115">
        <v>614867.96737299999</v>
      </c>
      <c r="Z119" s="114"/>
      <c r="AA119" s="115">
        <v>37629</v>
      </c>
      <c r="AB119" s="115">
        <v>37629</v>
      </c>
      <c r="AC119" s="115">
        <v>37629</v>
      </c>
      <c r="AD119" s="115">
        <v>37629</v>
      </c>
    </row>
    <row r="120" spans="1:30" x14ac:dyDescent="0.25">
      <c r="A120" s="117">
        <v>67</v>
      </c>
      <c r="B120" s="117" t="s">
        <v>252</v>
      </c>
      <c r="C120" s="118">
        <v>177864</v>
      </c>
      <c r="D120" s="119">
        <f t="shared" si="24"/>
        <v>7.6202390643074418</v>
      </c>
      <c r="E120" s="169"/>
      <c r="F120" s="119">
        <f t="shared" si="25"/>
        <v>22.105944957547425</v>
      </c>
      <c r="G120" s="118">
        <v>1556030</v>
      </c>
      <c r="H120" s="119">
        <f t="shared" si="26"/>
        <v>66.665095754252178</v>
      </c>
      <c r="I120" s="169"/>
      <c r="J120" s="119">
        <f t="shared" si="27"/>
        <v>37.902716580626929</v>
      </c>
      <c r="K120" s="118">
        <v>6218716</v>
      </c>
      <c r="L120" s="119">
        <f t="shared" si="28"/>
        <v>266.42885908915645</v>
      </c>
      <c r="M120" s="169"/>
      <c r="N120" s="119">
        <f t="shared" si="29"/>
        <v>90.443647213888241</v>
      </c>
      <c r="O120" s="118">
        <v>345034</v>
      </c>
      <c r="P120" s="118">
        <f t="shared" si="30"/>
        <v>7952610</v>
      </c>
      <c r="Q120" s="118">
        <v>3216441</v>
      </c>
      <c r="R120" s="123">
        <f t="shared" si="31"/>
        <v>40.445099156126105</v>
      </c>
      <c r="S120" s="118">
        <v>1852288</v>
      </c>
      <c r="T120" s="123">
        <f t="shared" si="32"/>
        <v>23.291573458273447</v>
      </c>
      <c r="U120" s="118">
        <v>0</v>
      </c>
      <c r="V120" s="123">
        <f t="shared" si="33"/>
        <v>0</v>
      </c>
      <c r="W120" s="118">
        <v>612186</v>
      </c>
      <c r="X120" s="118">
        <v>277829.39629999991</v>
      </c>
      <c r="Y120" s="118">
        <v>729920.86369999999</v>
      </c>
      <c r="Z120" s="117"/>
      <c r="AA120" s="118">
        <v>23341</v>
      </c>
      <c r="AB120" s="118">
        <v>23341</v>
      </c>
      <c r="AC120" s="118">
        <v>23341</v>
      </c>
      <c r="AD120" s="118">
        <v>23341</v>
      </c>
    </row>
    <row r="121" spans="1:30" x14ac:dyDescent="0.25">
      <c r="A121" s="114">
        <v>68</v>
      </c>
      <c r="B121" s="114" t="s">
        <v>176</v>
      </c>
      <c r="C121" s="115">
        <v>123680</v>
      </c>
      <c r="D121" s="116">
        <f t="shared" si="24"/>
        <v>7.2877261210299924</v>
      </c>
      <c r="F121" s="116">
        <f t="shared" si="25"/>
        <v>21.141340991748951</v>
      </c>
      <c r="G121" s="115">
        <v>5321839</v>
      </c>
      <c r="H121" s="116">
        <f t="shared" si="26"/>
        <v>313.58429084909551</v>
      </c>
      <c r="J121" s="116">
        <f t="shared" si="27"/>
        <v>178.28964866418914</v>
      </c>
      <c r="K121" s="115">
        <v>6725404</v>
      </c>
      <c r="L121" s="116">
        <f t="shared" si="28"/>
        <v>396.28802074126452</v>
      </c>
      <c r="N121" s="116">
        <f t="shared" si="29"/>
        <v>134.52647008865901</v>
      </c>
      <c r="O121" s="115">
        <v>34674</v>
      </c>
      <c r="P121" s="115">
        <f t="shared" si="30"/>
        <v>12170923</v>
      </c>
      <c r="Q121" s="115">
        <v>4773295</v>
      </c>
      <c r="R121" s="243">
        <f t="shared" si="31"/>
        <v>39.218841496244778</v>
      </c>
      <c r="S121" s="115">
        <v>2260288</v>
      </c>
      <c r="T121" s="243">
        <f t="shared" si="32"/>
        <v>18.5712127173921</v>
      </c>
      <c r="U121" s="115">
        <v>128223</v>
      </c>
      <c r="V121" s="243">
        <f t="shared" si="33"/>
        <v>1.053519112724647</v>
      </c>
      <c r="W121" s="115">
        <v>2776256</v>
      </c>
      <c r="X121" s="115">
        <v>224936.07778800008</v>
      </c>
      <c r="Y121" s="115">
        <v>898292.94221200002</v>
      </c>
      <c r="Z121" s="114"/>
      <c r="AA121" s="115">
        <v>16971</v>
      </c>
      <c r="AB121" s="115">
        <v>16971</v>
      </c>
      <c r="AC121" s="115">
        <v>16971</v>
      </c>
      <c r="AD121" s="115">
        <v>16971</v>
      </c>
    </row>
    <row r="122" spans="1:30" x14ac:dyDescent="0.25">
      <c r="A122" s="117">
        <v>69</v>
      </c>
      <c r="B122" s="117" t="s">
        <v>178</v>
      </c>
      <c r="C122" s="118">
        <v>239728</v>
      </c>
      <c r="D122" s="119">
        <f t="shared" si="24"/>
        <v>4.0514441195856081</v>
      </c>
      <c r="E122" s="169"/>
      <c r="F122" s="119">
        <f t="shared" si="25"/>
        <v>11.753043434770284</v>
      </c>
      <c r="G122" s="118">
        <v>12441837</v>
      </c>
      <c r="H122" s="119">
        <f t="shared" si="26"/>
        <v>210.2691690186071</v>
      </c>
      <c r="I122" s="169"/>
      <c r="J122" s="119">
        <f t="shared" si="27"/>
        <v>119.54940780907614</v>
      </c>
      <c r="K122" s="118">
        <v>14534179</v>
      </c>
      <c r="L122" s="119">
        <f t="shared" si="28"/>
        <v>245.63010596407022</v>
      </c>
      <c r="M122" s="169"/>
      <c r="N122" s="119">
        <f t="shared" si="29"/>
        <v>83.383169244027741</v>
      </c>
      <c r="O122" s="118">
        <v>516000</v>
      </c>
      <c r="P122" s="118">
        <f t="shared" si="30"/>
        <v>27215744</v>
      </c>
      <c r="Q122" s="118">
        <v>11743234</v>
      </c>
      <c r="R122" s="123">
        <f t="shared" si="31"/>
        <v>43.148678941130548</v>
      </c>
      <c r="S122" s="118">
        <v>5721424</v>
      </c>
      <c r="T122" s="123">
        <f t="shared" si="32"/>
        <v>21.022478753474459</v>
      </c>
      <c r="U122" s="118">
        <v>97342</v>
      </c>
      <c r="V122" s="123">
        <f t="shared" si="33"/>
        <v>0.35766797336130146</v>
      </c>
      <c r="W122" s="118">
        <v>7042299</v>
      </c>
      <c r="X122" s="118">
        <v>532506.79796599993</v>
      </c>
      <c r="Y122" s="118">
        <v>2246094.092034</v>
      </c>
      <c r="Z122" s="117"/>
      <c r="AA122" s="118">
        <v>59171</v>
      </c>
      <c r="AB122" s="118">
        <v>59171</v>
      </c>
      <c r="AC122" s="118">
        <v>59171</v>
      </c>
      <c r="AD122" s="118">
        <v>59171</v>
      </c>
    </row>
    <row r="123" spans="1:30" x14ac:dyDescent="0.25">
      <c r="A123" s="114">
        <v>70</v>
      </c>
      <c r="B123" s="114" t="s">
        <v>180</v>
      </c>
      <c r="C123" s="115">
        <v>604625</v>
      </c>
      <c r="D123" s="116">
        <f t="shared" si="24"/>
        <v>19.033715293080654</v>
      </c>
      <c r="F123" s="116">
        <f t="shared" si="25"/>
        <v>55.215887461755088</v>
      </c>
      <c r="G123" s="115">
        <v>4006836</v>
      </c>
      <c r="H123" s="116">
        <f t="shared" si="26"/>
        <v>126.13599445948499</v>
      </c>
      <c r="J123" s="116">
        <f t="shared" si="27"/>
        <v>71.715142602318124</v>
      </c>
      <c r="K123" s="115">
        <v>6164239</v>
      </c>
      <c r="L123" s="116">
        <f t="shared" si="28"/>
        <v>194.05147012529119</v>
      </c>
      <c r="N123" s="116">
        <f t="shared" si="29"/>
        <v>65.873955116382945</v>
      </c>
      <c r="O123" s="115">
        <v>928152</v>
      </c>
      <c r="P123" s="115">
        <f t="shared" si="30"/>
        <v>10775700</v>
      </c>
      <c r="Q123" s="115">
        <v>4070458</v>
      </c>
      <c r="R123" s="243">
        <f t="shared" si="31"/>
        <v>37.774418367252245</v>
      </c>
      <c r="S123" s="115">
        <v>2077180</v>
      </c>
      <c r="T123" s="243">
        <f t="shared" si="32"/>
        <v>19.276520318865593</v>
      </c>
      <c r="U123" s="115">
        <v>0</v>
      </c>
      <c r="V123" s="243">
        <f t="shared" si="33"/>
        <v>0</v>
      </c>
      <c r="W123" s="115">
        <v>1174081</v>
      </c>
      <c r="X123" s="115">
        <v>352810.17940000002</v>
      </c>
      <c r="Y123" s="115">
        <v>170949.48060000001</v>
      </c>
      <c r="Z123" s="114"/>
      <c r="AA123" s="115">
        <v>31766</v>
      </c>
      <c r="AB123" s="115">
        <v>31766</v>
      </c>
      <c r="AC123" s="115">
        <v>31766</v>
      </c>
      <c r="AD123" s="115">
        <v>31766</v>
      </c>
    </row>
    <row r="124" spans="1:30" x14ac:dyDescent="0.25">
      <c r="A124" s="117">
        <v>71</v>
      </c>
      <c r="B124" s="117" t="s">
        <v>182</v>
      </c>
      <c r="C124" s="118">
        <v>175098</v>
      </c>
      <c r="D124" s="119">
        <f t="shared" si="24"/>
        <v>7.9323185648273986</v>
      </c>
      <c r="E124" s="169"/>
      <c r="F124" s="119">
        <f t="shared" si="25"/>
        <v>23.01127249421048</v>
      </c>
      <c r="G124" s="118">
        <v>4262199</v>
      </c>
      <c r="H124" s="119">
        <f t="shared" si="26"/>
        <v>193.08684425115521</v>
      </c>
      <c r="I124" s="169"/>
      <c r="J124" s="119">
        <f t="shared" si="27"/>
        <v>109.78032582563844</v>
      </c>
      <c r="K124" s="118">
        <v>3781573</v>
      </c>
      <c r="L124" s="119">
        <f t="shared" si="28"/>
        <v>171.31344568270364</v>
      </c>
      <c r="M124" s="169"/>
      <c r="N124" s="119">
        <f t="shared" si="29"/>
        <v>58.155159682371895</v>
      </c>
      <c r="O124" s="118">
        <v>102335</v>
      </c>
      <c r="P124" s="118">
        <f t="shared" si="30"/>
        <v>8218870</v>
      </c>
      <c r="Q124" s="118">
        <v>2558174</v>
      </c>
      <c r="R124" s="123">
        <f t="shared" si="31"/>
        <v>31.125617025211493</v>
      </c>
      <c r="S124" s="118">
        <v>1709437</v>
      </c>
      <c r="T124" s="123">
        <f t="shared" si="32"/>
        <v>20.798929779884585</v>
      </c>
      <c r="U124" s="118">
        <v>0</v>
      </c>
      <c r="V124" s="123">
        <f t="shared" si="33"/>
        <v>0</v>
      </c>
      <c r="W124" s="118">
        <v>2811537</v>
      </c>
      <c r="X124" s="118">
        <v>195981.80862</v>
      </c>
      <c r="Y124" s="118">
        <v>844862.54137999995</v>
      </c>
      <c r="Z124" s="117"/>
      <c r="AA124" s="118">
        <v>22074</v>
      </c>
      <c r="AB124" s="118">
        <v>22074</v>
      </c>
      <c r="AC124" s="118">
        <v>22074</v>
      </c>
      <c r="AD124" s="118">
        <v>22074</v>
      </c>
    </row>
    <row r="125" spans="1:30" x14ac:dyDescent="0.25">
      <c r="A125" s="114">
        <v>72</v>
      </c>
      <c r="B125" s="114" t="s">
        <v>184</v>
      </c>
      <c r="C125" s="115">
        <v>285559</v>
      </c>
      <c r="D125" s="116">
        <f t="shared" si="24"/>
        <v>6.6808366282198257</v>
      </c>
      <c r="F125" s="116">
        <f t="shared" si="25"/>
        <v>19.380783926523243</v>
      </c>
      <c r="G125" s="115">
        <v>2251189</v>
      </c>
      <c r="H125" s="116">
        <f t="shared" si="26"/>
        <v>52.668015815455163</v>
      </c>
      <c r="J125" s="116">
        <f t="shared" si="27"/>
        <v>29.944618750357737</v>
      </c>
      <c r="K125" s="115">
        <v>6156986</v>
      </c>
      <c r="L125" s="116">
        <f t="shared" si="28"/>
        <v>144.04665091359988</v>
      </c>
      <c r="N125" s="116">
        <f t="shared" si="29"/>
        <v>48.898998862627259</v>
      </c>
      <c r="O125" s="115">
        <v>145556</v>
      </c>
      <c r="P125" s="115">
        <f t="shared" si="30"/>
        <v>8693734</v>
      </c>
      <c r="Q125" s="115">
        <v>3544465</v>
      </c>
      <c r="R125" s="243">
        <f t="shared" si="31"/>
        <v>40.7703410295277</v>
      </c>
      <c r="S125" s="115">
        <v>2047912</v>
      </c>
      <c r="T125" s="243">
        <f t="shared" si="32"/>
        <v>23.556184258685622</v>
      </c>
      <c r="U125" s="115">
        <v>0</v>
      </c>
      <c r="V125" s="243">
        <f t="shared" si="33"/>
        <v>0</v>
      </c>
      <c r="W125" s="115">
        <v>733789</v>
      </c>
      <c r="X125" s="115">
        <v>399985.83237899997</v>
      </c>
      <c r="Y125" s="115">
        <v>504754.60762100003</v>
      </c>
      <c r="Z125" s="114"/>
      <c r="AA125" s="115">
        <v>42743</v>
      </c>
      <c r="AB125" s="115">
        <v>42743</v>
      </c>
      <c r="AC125" s="115">
        <v>42743</v>
      </c>
      <c r="AD125" s="115">
        <v>42743</v>
      </c>
    </row>
    <row r="126" spans="1:30" x14ac:dyDescent="0.25">
      <c r="A126" s="117">
        <v>73</v>
      </c>
      <c r="B126" s="117" t="s">
        <v>186</v>
      </c>
      <c r="C126" s="118">
        <v>4635000</v>
      </c>
      <c r="D126" s="119">
        <f t="shared" si="24"/>
        <v>9.4024046624567159</v>
      </c>
      <c r="E126" s="169"/>
      <c r="F126" s="119">
        <f t="shared" si="25"/>
        <v>27.275921159797051</v>
      </c>
      <c r="G126" s="118">
        <v>66119000</v>
      </c>
      <c r="H126" s="119">
        <f t="shared" si="26"/>
        <v>134.12677322049095</v>
      </c>
      <c r="I126" s="169"/>
      <c r="J126" s="119">
        <f t="shared" si="27"/>
        <v>76.258332996184535</v>
      </c>
      <c r="K126" s="118">
        <v>137641000</v>
      </c>
      <c r="L126" s="119">
        <f t="shared" si="28"/>
        <v>279.21388999896544</v>
      </c>
      <c r="M126" s="169"/>
      <c r="N126" s="119">
        <f t="shared" si="29"/>
        <v>94.783735705722648</v>
      </c>
      <c r="O126" s="118">
        <v>50112000</v>
      </c>
      <c r="P126" s="118">
        <f t="shared" si="30"/>
        <v>208395000</v>
      </c>
      <c r="Q126" s="118">
        <v>50013000</v>
      </c>
      <c r="R126" s="123">
        <f t="shared" si="31"/>
        <v>23.999136255668322</v>
      </c>
      <c r="S126" s="118">
        <v>24710000</v>
      </c>
      <c r="T126" s="123">
        <f t="shared" si="32"/>
        <v>11.857290242088341</v>
      </c>
      <c r="U126" s="118">
        <v>204000</v>
      </c>
      <c r="V126" s="123">
        <f t="shared" si="33"/>
        <v>9.7891024256819989E-2</v>
      </c>
      <c r="W126" s="118">
        <v>1064000</v>
      </c>
      <c r="X126" s="118">
        <v>5183240.0277190004</v>
      </c>
      <c r="Y126" s="118">
        <v>2716062.2522809999</v>
      </c>
      <c r="Z126" s="117"/>
      <c r="AA126" s="118">
        <v>492959</v>
      </c>
      <c r="AB126" s="118">
        <v>492959</v>
      </c>
      <c r="AC126" s="118">
        <v>492959</v>
      </c>
      <c r="AD126" s="118">
        <v>492959</v>
      </c>
    </row>
    <row r="127" spans="1:30" x14ac:dyDescent="0.25">
      <c r="A127" s="114">
        <v>74</v>
      </c>
      <c r="B127" s="114" t="s">
        <v>188</v>
      </c>
      <c r="C127" s="115">
        <v>302896</v>
      </c>
      <c r="D127" s="116">
        <f t="shared" si="24"/>
        <v>9.122549167243923</v>
      </c>
      <c r="F127" s="116">
        <f t="shared" si="25"/>
        <v>26.464073903952006</v>
      </c>
      <c r="G127" s="115">
        <v>17392888</v>
      </c>
      <c r="H127" s="116">
        <f t="shared" si="26"/>
        <v>523.83483420172877</v>
      </c>
      <c r="J127" s="116">
        <f t="shared" si="27"/>
        <v>297.82846677365495</v>
      </c>
      <c r="K127" s="115">
        <v>10161509</v>
      </c>
      <c r="L127" s="116">
        <f t="shared" si="28"/>
        <v>306.04189380477669</v>
      </c>
      <c r="N127" s="116">
        <f t="shared" si="29"/>
        <v>103.89094173423203</v>
      </c>
      <c r="O127" s="115">
        <v>56930</v>
      </c>
      <c r="P127" s="115">
        <f t="shared" si="30"/>
        <v>27857293</v>
      </c>
      <c r="Q127" s="115">
        <v>9794708</v>
      </c>
      <c r="R127" s="243">
        <f t="shared" si="31"/>
        <v>35.160300751404669</v>
      </c>
      <c r="S127" s="115">
        <v>4934378</v>
      </c>
      <c r="T127" s="243">
        <f t="shared" si="32"/>
        <v>17.713056326040007</v>
      </c>
      <c r="U127" s="115">
        <v>147166</v>
      </c>
      <c r="V127" s="243">
        <f t="shared" si="33"/>
        <v>0.52828535780558439</v>
      </c>
      <c r="W127" s="115">
        <v>9277457</v>
      </c>
      <c r="X127" s="115">
        <v>532011.71594599984</v>
      </c>
      <c r="Y127" s="115">
        <v>1720847.2640539999</v>
      </c>
      <c r="Z127" s="114"/>
      <c r="AA127" s="115">
        <v>33203</v>
      </c>
      <c r="AB127" s="115">
        <v>33203</v>
      </c>
      <c r="AC127" s="115">
        <v>33203</v>
      </c>
      <c r="AD127" s="115">
        <v>33203</v>
      </c>
    </row>
    <row r="128" spans="1:30" x14ac:dyDescent="0.25">
      <c r="A128" s="117">
        <v>75</v>
      </c>
      <c r="B128" s="117" t="s">
        <v>190</v>
      </c>
      <c r="C128" s="118">
        <v>194095</v>
      </c>
      <c r="D128" s="119">
        <f t="shared" si="24"/>
        <v>26.186589314624932</v>
      </c>
      <c r="E128" s="169"/>
      <c r="F128" s="119">
        <f t="shared" si="25"/>
        <v>75.9660290352858</v>
      </c>
      <c r="G128" s="118">
        <v>1396741</v>
      </c>
      <c r="H128" s="119">
        <f t="shared" si="26"/>
        <v>188.44320021586617</v>
      </c>
      <c r="I128" s="169"/>
      <c r="J128" s="119">
        <f t="shared" si="27"/>
        <v>107.14016275710114</v>
      </c>
      <c r="K128" s="118">
        <v>2015243</v>
      </c>
      <c r="L128" s="119">
        <f t="shared" si="28"/>
        <v>271.88923367512143</v>
      </c>
      <c r="M128" s="169"/>
      <c r="N128" s="119">
        <f t="shared" si="29"/>
        <v>92.297260949266033</v>
      </c>
      <c r="O128" s="118">
        <v>0</v>
      </c>
      <c r="P128" s="118">
        <f t="shared" si="30"/>
        <v>3606079</v>
      </c>
      <c r="Q128" s="118">
        <v>1268321</v>
      </c>
      <c r="R128" s="123">
        <f t="shared" si="31"/>
        <v>35.171747485288037</v>
      </c>
      <c r="S128" s="118">
        <v>920850</v>
      </c>
      <c r="T128" s="123">
        <f t="shared" si="32"/>
        <v>25.536046215293673</v>
      </c>
      <c r="U128" s="118">
        <v>0</v>
      </c>
      <c r="V128" s="123">
        <f t="shared" si="33"/>
        <v>0</v>
      </c>
      <c r="W128" s="118">
        <v>516024</v>
      </c>
      <c r="X128" s="118">
        <v>164062.18901599999</v>
      </c>
      <c r="Y128" s="118">
        <v>60718.310984000003</v>
      </c>
      <c r="Z128" s="117"/>
      <c r="AA128" s="118">
        <v>7412</v>
      </c>
      <c r="AB128" s="118">
        <v>7412</v>
      </c>
      <c r="AC128" s="118">
        <v>7412</v>
      </c>
      <c r="AD128" s="118">
        <v>7412</v>
      </c>
    </row>
    <row r="129" spans="1:30" x14ac:dyDescent="0.25">
      <c r="A129" s="114">
        <v>76</v>
      </c>
      <c r="B129" s="114" t="s">
        <v>63</v>
      </c>
      <c r="C129" s="115">
        <v>165829</v>
      </c>
      <c r="D129" s="116">
        <f t="shared" si="24"/>
        <v>17.985791757049892</v>
      </c>
      <c r="F129" s="116">
        <f t="shared" si="25"/>
        <v>52.175911968634537</v>
      </c>
      <c r="G129" s="115">
        <v>1286284</v>
      </c>
      <c r="H129" s="116">
        <f t="shared" si="26"/>
        <v>139.51019522776573</v>
      </c>
      <c r="J129" s="116">
        <f t="shared" si="27"/>
        <v>79.319099897770073</v>
      </c>
      <c r="K129" s="115">
        <v>1566265</v>
      </c>
      <c r="L129" s="116">
        <f t="shared" si="28"/>
        <v>169.87689804772234</v>
      </c>
      <c r="N129" s="116">
        <f t="shared" si="29"/>
        <v>57.667500019869955</v>
      </c>
      <c r="O129" s="115">
        <v>0</v>
      </c>
      <c r="P129" s="115">
        <f t="shared" si="30"/>
        <v>3018378</v>
      </c>
      <c r="Q129" s="115">
        <v>1104618</v>
      </c>
      <c r="R129" s="243">
        <f t="shared" si="31"/>
        <v>36.59641038995116</v>
      </c>
      <c r="S129" s="115">
        <v>815475</v>
      </c>
      <c r="T129" s="243">
        <f t="shared" si="32"/>
        <v>27.016993895396801</v>
      </c>
      <c r="U129" s="115">
        <v>0</v>
      </c>
      <c r="V129" s="243">
        <f t="shared" si="33"/>
        <v>0</v>
      </c>
      <c r="W129" s="115">
        <v>698527</v>
      </c>
      <c r="X129" s="115">
        <v>184116.28390000007</v>
      </c>
      <c r="Y129" s="115">
        <v>319459.83610000001</v>
      </c>
      <c r="Z129" s="114"/>
      <c r="AA129" s="115">
        <v>9220</v>
      </c>
      <c r="AB129" s="115">
        <v>9220</v>
      </c>
      <c r="AC129" s="115">
        <v>9220</v>
      </c>
      <c r="AD129" s="115">
        <v>9220</v>
      </c>
    </row>
    <row r="130" spans="1:30" x14ac:dyDescent="0.25">
      <c r="A130" s="117">
        <v>77</v>
      </c>
      <c r="B130" s="117" t="s">
        <v>65</v>
      </c>
      <c r="C130" s="118">
        <v>709399</v>
      </c>
      <c r="D130" s="119">
        <f t="shared" si="24"/>
        <v>7.3498378557589694</v>
      </c>
      <c r="E130" s="169"/>
      <c r="F130" s="119">
        <f t="shared" si="25"/>
        <v>21.32152413004021</v>
      </c>
      <c r="G130" s="118">
        <v>10357218</v>
      </c>
      <c r="H130" s="119">
        <f t="shared" si="26"/>
        <v>107.30755602523855</v>
      </c>
      <c r="I130" s="169"/>
      <c r="J130" s="119">
        <f t="shared" si="27"/>
        <v>61.010155868934405</v>
      </c>
      <c r="K130" s="118">
        <v>29278379</v>
      </c>
      <c r="L130" s="119">
        <f t="shared" si="28"/>
        <v>303.34316559433893</v>
      </c>
      <c r="M130" s="169"/>
      <c r="N130" s="119">
        <f t="shared" si="29"/>
        <v>102.97481416822643</v>
      </c>
      <c r="O130" s="118">
        <v>2181630</v>
      </c>
      <c r="P130" s="118">
        <f t="shared" si="30"/>
        <v>40344996</v>
      </c>
      <c r="Q130" s="118">
        <v>16544513</v>
      </c>
      <c r="R130" s="123">
        <f t="shared" si="31"/>
        <v>41.007596084530533</v>
      </c>
      <c r="S130" s="118">
        <v>7957391</v>
      </c>
      <c r="T130" s="123">
        <f t="shared" si="32"/>
        <v>19.723365445370224</v>
      </c>
      <c r="U130" s="118">
        <v>35341</v>
      </c>
      <c r="V130" s="123">
        <f t="shared" si="33"/>
        <v>8.7596984766090943E-2</v>
      </c>
      <c r="W130" s="118">
        <v>3825255</v>
      </c>
      <c r="X130" s="118">
        <v>1113634.1125269998</v>
      </c>
      <c r="Y130" s="118">
        <v>1573094.357473</v>
      </c>
      <c r="Z130" s="117"/>
      <c r="AA130" s="118">
        <v>96519</v>
      </c>
      <c r="AB130" s="118">
        <v>96519</v>
      </c>
      <c r="AC130" s="118">
        <v>96519</v>
      </c>
      <c r="AD130" s="118">
        <v>96519</v>
      </c>
    </row>
    <row r="131" spans="1:30" x14ac:dyDescent="0.25">
      <c r="A131" s="114">
        <v>78</v>
      </c>
      <c r="B131" s="114" t="s">
        <v>194</v>
      </c>
      <c r="C131" s="115">
        <v>367134</v>
      </c>
      <c r="D131" s="116">
        <f t="shared" si="24"/>
        <v>16.34467099991096</v>
      </c>
      <c r="F131" s="116">
        <f t="shared" si="25"/>
        <v>47.415100028241831</v>
      </c>
      <c r="G131" s="115">
        <v>4649619</v>
      </c>
      <c r="H131" s="116">
        <f t="shared" si="26"/>
        <v>206.99933220550264</v>
      </c>
      <c r="J131" s="116">
        <f t="shared" si="27"/>
        <v>117.69032853243544</v>
      </c>
      <c r="K131" s="115">
        <v>6751475</v>
      </c>
      <c r="L131" s="116">
        <f t="shared" si="28"/>
        <v>300.5731902769121</v>
      </c>
      <c r="N131" s="116">
        <f t="shared" si="29"/>
        <v>102.0345006028829</v>
      </c>
      <c r="O131" s="115">
        <v>281263</v>
      </c>
      <c r="P131" s="115">
        <f t="shared" si="30"/>
        <v>11768228</v>
      </c>
      <c r="Q131" s="115">
        <v>6609866</v>
      </c>
      <c r="R131" s="243">
        <f t="shared" si="31"/>
        <v>56.16704570985538</v>
      </c>
      <c r="S131" s="115">
        <v>1508143</v>
      </c>
      <c r="T131" s="243">
        <f t="shared" si="32"/>
        <v>12.81537883188531</v>
      </c>
      <c r="U131" s="115">
        <v>5398</v>
      </c>
      <c r="V131" s="243">
        <f t="shared" si="33"/>
        <v>4.5869267658648349E-2</v>
      </c>
      <c r="W131" s="115">
        <v>2716251</v>
      </c>
      <c r="X131" s="115">
        <v>371812.17110000004</v>
      </c>
      <c r="Y131" s="115">
        <v>802788.07890000008</v>
      </c>
      <c r="Z131" s="114"/>
      <c r="AA131" s="115">
        <v>22462</v>
      </c>
      <c r="AB131" s="115">
        <v>22462</v>
      </c>
      <c r="AC131" s="115">
        <v>22462</v>
      </c>
      <c r="AD131" s="115">
        <v>22462</v>
      </c>
    </row>
    <row r="132" spans="1:30" x14ac:dyDescent="0.25">
      <c r="A132" s="117">
        <v>79</v>
      </c>
      <c r="B132" s="117" t="s">
        <v>196</v>
      </c>
      <c r="C132" s="118">
        <v>678361</v>
      </c>
      <c r="D132" s="119">
        <f t="shared" si="24"/>
        <v>7.9333044861299529</v>
      </c>
      <c r="E132" s="169"/>
      <c r="F132" s="119">
        <f t="shared" si="25"/>
        <v>23.014132604223146</v>
      </c>
      <c r="G132" s="118">
        <v>1108267</v>
      </c>
      <c r="H132" s="119">
        <f t="shared" si="26"/>
        <v>12.960974411750946</v>
      </c>
      <c r="I132" s="169"/>
      <c r="J132" s="119">
        <f t="shared" si="27"/>
        <v>7.3690157372348715</v>
      </c>
      <c r="K132" s="118">
        <v>24748766</v>
      </c>
      <c r="L132" s="119">
        <f t="shared" si="28"/>
        <v>289.43217008934835</v>
      </c>
      <c r="M132" s="169"/>
      <c r="N132" s="119">
        <f t="shared" si="29"/>
        <v>98.25249852213372</v>
      </c>
      <c r="O132" s="118">
        <v>917668</v>
      </c>
      <c r="P132" s="118">
        <f t="shared" si="30"/>
        <v>26535394</v>
      </c>
      <c r="Q132" s="118">
        <v>10419309</v>
      </c>
      <c r="R132" s="123">
        <f t="shared" si="31"/>
        <v>39.265703007839264</v>
      </c>
      <c r="S132" s="118">
        <v>6263272</v>
      </c>
      <c r="T132" s="123">
        <f t="shared" si="32"/>
        <v>23.603463359164746</v>
      </c>
      <c r="U132" s="118">
        <v>84258</v>
      </c>
      <c r="V132" s="123">
        <f t="shared" si="33"/>
        <v>0.31753061590116205</v>
      </c>
      <c r="W132" s="118">
        <v>7599</v>
      </c>
      <c r="X132" s="118">
        <v>948160.06140299991</v>
      </c>
      <c r="Y132" s="118">
        <v>1101430.1585970002</v>
      </c>
      <c r="Z132" s="117"/>
      <c r="AA132" s="118">
        <v>85508</v>
      </c>
      <c r="AB132" s="118">
        <v>85508</v>
      </c>
      <c r="AC132" s="118">
        <v>85508</v>
      </c>
      <c r="AD132" s="118">
        <v>85508</v>
      </c>
    </row>
    <row r="133" spans="1:30" x14ac:dyDescent="0.25">
      <c r="A133" s="114">
        <v>80</v>
      </c>
      <c r="B133" s="114" t="s">
        <v>198</v>
      </c>
      <c r="C133" s="115">
        <v>369485</v>
      </c>
      <c r="D133" s="116">
        <f t="shared" si="24"/>
        <v>14.759916909679223</v>
      </c>
      <c r="F133" s="116">
        <f t="shared" si="25"/>
        <v>42.817805062261023</v>
      </c>
      <c r="G133" s="115">
        <v>7380607</v>
      </c>
      <c r="H133" s="116">
        <f t="shared" si="26"/>
        <v>294.83509767107421</v>
      </c>
      <c r="J133" s="116">
        <f t="shared" si="27"/>
        <v>167.62971714977837</v>
      </c>
      <c r="K133" s="115">
        <v>9417671</v>
      </c>
      <c r="L133" s="116">
        <f t="shared" si="28"/>
        <v>376.21024247992648</v>
      </c>
      <c r="N133" s="116">
        <f t="shared" si="29"/>
        <v>127.71073886451461</v>
      </c>
      <c r="O133" s="115">
        <v>156898</v>
      </c>
      <c r="P133" s="115">
        <f t="shared" si="30"/>
        <v>17167763</v>
      </c>
      <c r="Q133" s="115">
        <v>6875319</v>
      </c>
      <c r="R133" s="243">
        <f t="shared" si="31"/>
        <v>40.047844323107213</v>
      </c>
      <c r="S133" s="115">
        <v>3673824</v>
      </c>
      <c r="T133" s="243">
        <f t="shared" si="32"/>
        <v>21.399549842341138</v>
      </c>
      <c r="U133" s="115">
        <v>80079</v>
      </c>
      <c r="V133" s="243">
        <f t="shared" si="33"/>
        <v>0.46644982226280735</v>
      </c>
      <c r="W133" s="115">
        <v>5295944</v>
      </c>
      <c r="X133" s="115">
        <v>298566.69916299998</v>
      </c>
      <c r="Y133" s="115">
        <v>2090547.210837</v>
      </c>
      <c r="Z133" s="114"/>
      <c r="AA133" s="115">
        <v>25033</v>
      </c>
      <c r="AB133" s="115">
        <v>25033</v>
      </c>
      <c r="AC133" s="115">
        <v>25033</v>
      </c>
      <c r="AD133" s="115">
        <v>25033</v>
      </c>
    </row>
    <row r="134" spans="1:30" x14ac:dyDescent="0.25">
      <c r="A134" s="117">
        <v>81</v>
      </c>
      <c r="B134" s="117" t="s">
        <v>200</v>
      </c>
      <c r="C134" s="118">
        <v>255957</v>
      </c>
      <c r="D134" s="119">
        <f t="shared" si="24"/>
        <v>12.014504318437853</v>
      </c>
      <c r="E134" s="169"/>
      <c r="F134" s="119">
        <f t="shared" si="25"/>
        <v>34.853495922406609</v>
      </c>
      <c r="G134" s="118">
        <v>4553730</v>
      </c>
      <c r="H134" s="119">
        <f t="shared" si="26"/>
        <v>213.75</v>
      </c>
      <c r="I134" s="169"/>
      <c r="J134" s="119">
        <f t="shared" si="27"/>
        <v>121.52844869486661</v>
      </c>
      <c r="K134" s="118">
        <v>6160637</v>
      </c>
      <c r="L134" s="119">
        <f t="shared" si="28"/>
        <v>289.17747840781072</v>
      </c>
      <c r="M134" s="169"/>
      <c r="N134" s="119">
        <f t="shared" si="29"/>
        <v>98.166039252398249</v>
      </c>
      <c r="O134" s="118">
        <v>206783</v>
      </c>
      <c r="P134" s="118">
        <f t="shared" si="30"/>
        <v>10970324</v>
      </c>
      <c r="Q134" s="118">
        <v>4923831</v>
      </c>
      <c r="R134" s="123">
        <f t="shared" si="31"/>
        <v>44.883186677075351</v>
      </c>
      <c r="S134" s="118">
        <v>3797296</v>
      </c>
      <c r="T134" s="123">
        <f t="shared" si="32"/>
        <v>34.614255695638526</v>
      </c>
      <c r="U134" s="118">
        <v>0</v>
      </c>
      <c r="V134" s="123">
        <f t="shared" si="33"/>
        <v>0</v>
      </c>
      <c r="W134" s="118">
        <v>1104503</v>
      </c>
      <c r="X134" s="118">
        <v>263437.85834000004</v>
      </c>
      <c r="Y134" s="118">
        <v>1398823.8116599999</v>
      </c>
      <c r="Z134" s="117"/>
      <c r="AA134" s="118">
        <v>21304</v>
      </c>
      <c r="AB134" s="118">
        <v>21304</v>
      </c>
      <c r="AC134" s="118">
        <v>21304</v>
      </c>
      <c r="AD134" s="118">
        <v>21304</v>
      </c>
    </row>
    <row r="135" spans="1:30" x14ac:dyDescent="0.25">
      <c r="A135" s="114">
        <v>82</v>
      </c>
      <c r="B135" s="114" t="s">
        <v>202</v>
      </c>
      <c r="C135" s="115">
        <v>407092</v>
      </c>
      <c r="D135" s="116">
        <f t="shared" si="24"/>
        <v>9.1345869048153308</v>
      </c>
      <c r="F135" s="116">
        <f t="shared" si="25"/>
        <v>26.498994798417559</v>
      </c>
      <c r="G135" s="115">
        <v>3653198</v>
      </c>
      <c r="H135" s="116">
        <f t="shared" si="26"/>
        <v>81.972759502759956</v>
      </c>
      <c r="J135" s="116">
        <f t="shared" si="27"/>
        <v>46.605952269510183</v>
      </c>
      <c r="K135" s="115">
        <v>9971783</v>
      </c>
      <c r="L135" s="116">
        <f t="shared" si="28"/>
        <v>223.75315262756362</v>
      </c>
      <c r="N135" s="116">
        <f t="shared" si="29"/>
        <v>75.956678523592771</v>
      </c>
      <c r="O135" s="115">
        <v>620289</v>
      </c>
      <c r="P135" s="115">
        <f t="shared" si="30"/>
        <v>14032073</v>
      </c>
      <c r="Q135" s="115">
        <v>5866317</v>
      </c>
      <c r="R135" s="243">
        <f t="shared" si="31"/>
        <v>41.806488606494561</v>
      </c>
      <c r="S135" s="115">
        <v>2735434</v>
      </c>
      <c r="T135" s="243">
        <f t="shared" si="32"/>
        <v>19.494154570033949</v>
      </c>
      <c r="U135" s="115">
        <v>0</v>
      </c>
      <c r="V135" s="243">
        <f t="shared" si="33"/>
        <v>0</v>
      </c>
      <c r="W135" s="115">
        <v>1417051</v>
      </c>
      <c r="X135" s="115">
        <v>692502.75407000014</v>
      </c>
      <c r="Y135" s="115">
        <v>984088.07593000005</v>
      </c>
      <c r="Z135" s="114"/>
      <c r="AA135" s="115">
        <v>44566</v>
      </c>
      <c r="AB135" s="115">
        <v>44566</v>
      </c>
      <c r="AC135" s="115">
        <v>44566</v>
      </c>
      <c r="AD135" s="115">
        <v>44566</v>
      </c>
    </row>
    <row r="136" spans="1:30" x14ac:dyDescent="0.25">
      <c r="A136" s="117">
        <v>83</v>
      </c>
      <c r="B136" s="117" t="s">
        <v>204</v>
      </c>
      <c r="C136" s="118">
        <v>349703</v>
      </c>
      <c r="D136" s="119">
        <f t="shared" si="24"/>
        <v>12.074129061216034</v>
      </c>
      <c r="E136" s="169"/>
      <c r="F136" s="119">
        <f t="shared" si="25"/>
        <v>35.026464417336918</v>
      </c>
      <c r="G136" s="118">
        <v>23941332</v>
      </c>
      <c r="H136" s="119">
        <f t="shared" si="26"/>
        <v>826.61782273935717</v>
      </c>
      <c r="I136" s="169"/>
      <c r="J136" s="119">
        <f t="shared" si="27"/>
        <v>469.9769902270985</v>
      </c>
      <c r="K136" s="118">
        <v>10561202</v>
      </c>
      <c r="L136" s="119">
        <f t="shared" si="28"/>
        <v>364.64461554396991</v>
      </c>
      <c r="M136" s="169"/>
      <c r="N136" s="119">
        <f t="shared" si="29"/>
        <v>123.78459705698219</v>
      </c>
      <c r="O136" s="118">
        <v>168592</v>
      </c>
      <c r="P136" s="118">
        <f t="shared" si="30"/>
        <v>34852237</v>
      </c>
      <c r="Q136" s="118">
        <v>11455709</v>
      </c>
      <c r="R136" s="123">
        <f t="shared" si="31"/>
        <v>32.869365028132911</v>
      </c>
      <c r="S136" s="118">
        <v>5196115</v>
      </c>
      <c r="T136" s="123">
        <f t="shared" si="32"/>
        <v>14.908985612602141</v>
      </c>
      <c r="U136" s="118">
        <v>281054</v>
      </c>
      <c r="V136" s="123">
        <f t="shared" si="33"/>
        <v>0.8064159554521565</v>
      </c>
      <c r="W136" s="118">
        <v>16756577</v>
      </c>
      <c r="X136" s="118">
        <v>324639.54661400005</v>
      </c>
      <c r="Y136" s="118">
        <v>2120453.0033859997</v>
      </c>
      <c r="Z136" s="117"/>
      <c r="AA136" s="118">
        <v>28963</v>
      </c>
      <c r="AB136" s="118">
        <v>28963</v>
      </c>
      <c r="AC136" s="118">
        <v>28963</v>
      </c>
      <c r="AD136" s="118">
        <v>28963</v>
      </c>
    </row>
    <row r="137" spans="1:30" x14ac:dyDescent="0.25">
      <c r="A137" s="114">
        <v>84</v>
      </c>
      <c r="B137" s="114" t="s">
        <v>206</v>
      </c>
      <c r="C137" s="115">
        <v>216981</v>
      </c>
      <c r="D137" s="116">
        <f t="shared" si="24"/>
        <v>12.221527543088881</v>
      </c>
      <c r="F137" s="116">
        <f t="shared" si="25"/>
        <v>35.454060284029495</v>
      </c>
      <c r="G137" s="115">
        <v>4175118</v>
      </c>
      <c r="H137" s="116">
        <f t="shared" si="26"/>
        <v>235.16492058127747</v>
      </c>
      <c r="J137" s="116">
        <f t="shared" si="27"/>
        <v>133.70399057634694</v>
      </c>
      <c r="K137" s="115">
        <v>4277338</v>
      </c>
      <c r="L137" s="116">
        <f t="shared" si="28"/>
        <v>240.92249633885322</v>
      </c>
      <c r="N137" s="116">
        <f t="shared" si="29"/>
        <v>81.785093924336678</v>
      </c>
      <c r="O137" s="115">
        <v>252358</v>
      </c>
      <c r="P137" s="115">
        <f t="shared" si="30"/>
        <v>8669437</v>
      </c>
      <c r="Q137" s="115">
        <v>3701370</v>
      </c>
      <c r="R137" s="243">
        <f t="shared" si="31"/>
        <v>42.69446793373087</v>
      </c>
      <c r="S137" s="115">
        <v>1717901</v>
      </c>
      <c r="T137" s="243">
        <f t="shared" si="32"/>
        <v>19.815600482476544</v>
      </c>
      <c r="U137" s="115">
        <v>31174</v>
      </c>
      <c r="V137" s="243">
        <f t="shared" si="33"/>
        <v>0.35958505725342949</v>
      </c>
      <c r="W137" s="115">
        <v>2069995</v>
      </c>
      <c r="X137" s="115">
        <v>425481.78399999987</v>
      </c>
      <c r="Y137" s="115">
        <v>570904.16599999997</v>
      </c>
      <c r="Z137" s="114"/>
      <c r="AA137" s="115">
        <v>17754</v>
      </c>
      <c r="AB137" s="115">
        <v>17754</v>
      </c>
      <c r="AC137" s="115">
        <v>17754</v>
      </c>
      <c r="AD137" s="115">
        <v>17754</v>
      </c>
    </row>
    <row r="138" spans="1:30" x14ac:dyDescent="0.25">
      <c r="A138" s="117">
        <v>85</v>
      </c>
      <c r="B138" s="117" t="s">
        <v>208</v>
      </c>
      <c r="C138" s="118">
        <v>717797</v>
      </c>
      <c r="D138" s="119">
        <f t="shared" si="24"/>
        <v>4.89269160509311</v>
      </c>
      <c r="E138" s="169"/>
      <c r="F138" s="119">
        <f t="shared" si="25"/>
        <v>14.193461701620832</v>
      </c>
      <c r="G138" s="118">
        <v>19043579</v>
      </c>
      <c r="H138" s="119">
        <f t="shared" si="26"/>
        <v>129.80600239932383</v>
      </c>
      <c r="I138" s="169"/>
      <c r="J138" s="119">
        <f t="shared" si="27"/>
        <v>73.801740832149505</v>
      </c>
      <c r="K138" s="118">
        <v>29174262</v>
      </c>
      <c r="L138" s="119">
        <f t="shared" si="28"/>
        <v>198.85938053821195</v>
      </c>
      <c r="M138" s="169"/>
      <c r="N138" s="119">
        <f t="shared" si="29"/>
        <v>67.506079183981299</v>
      </c>
      <c r="O138" s="118">
        <v>1376101</v>
      </c>
      <c r="P138" s="118">
        <f t="shared" si="30"/>
        <v>48935638</v>
      </c>
      <c r="Q138" s="118">
        <v>14712449</v>
      </c>
      <c r="R138" s="123">
        <f t="shared" si="31"/>
        <v>30.064896671011009</v>
      </c>
      <c r="S138" s="118">
        <v>9042210</v>
      </c>
      <c r="T138" s="123">
        <f t="shared" si="32"/>
        <v>18.47776052291379</v>
      </c>
      <c r="U138" s="118">
        <v>0</v>
      </c>
      <c r="V138" s="123">
        <f t="shared" si="33"/>
        <v>0</v>
      </c>
      <c r="W138" s="118">
        <v>10162682</v>
      </c>
      <c r="X138" s="118">
        <v>1798846.0493080001</v>
      </c>
      <c r="Y138" s="118">
        <v>1877668.9206920001</v>
      </c>
      <c r="Z138" s="117"/>
      <c r="AA138" s="118">
        <v>146708</v>
      </c>
      <c r="AB138" s="118">
        <v>146708</v>
      </c>
      <c r="AC138" s="118">
        <v>146708</v>
      </c>
      <c r="AD138" s="118">
        <v>146708</v>
      </c>
    </row>
    <row r="139" spans="1:30" x14ac:dyDescent="0.25">
      <c r="A139" s="114">
        <v>86</v>
      </c>
      <c r="B139" s="114" t="s">
        <v>210</v>
      </c>
      <c r="C139" s="115">
        <v>576802</v>
      </c>
      <c r="D139" s="116">
        <f t="shared" si="24"/>
        <v>3.4918757264626112</v>
      </c>
      <c r="F139" s="116">
        <f t="shared" si="25"/>
        <v>10.129762590958013</v>
      </c>
      <c r="G139" s="115">
        <v>18137020</v>
      </c>
      <c r="H139" s="116">
        <f t="shared" si="26"/>
        <v>109.79889093374661</v>
      </c>
      <c r="J139" s="116">
        <f t="shared" si="27"/>
        <v>62.426614660093939</v>
      </c>
      <c r="K139" s="115">
        <v>22951553</v>
      </c>
      <c r="L139" s="116">
        <f t="shared" si="28"/>
        <v>138.94537606547848</v>
      </c>
      <c r="N139" s="116">
        <f t="shared" si="29"/>
        <v>47.16728742460252</v>
      </c>
      <c r="O139" s="115">
        <v>1825371</v>
      </c>
      <c r="P139" s="115">
        <f t="shared" si="30"/>
        <v>41665375</v>
      </c>
      <c r="Q139" s="115">
        <v>9932251</v>
      </c>
      <c r="R139" s="243">
        <f t="shared" si="31"/>
        <v>23.838141382382855</v>
      </c>
      <c r="S139" s="115">
        <v>1985962</v>
      </c>
      <c r="T139" s="243">
        <f t="shared" si="32"/>
        <v>4.7664565601533653</v>
      </c>
      <c r="U139" s="115">
        <v>0</v>
      </c>
      <c r="V139" s="243">
        <f t="shared" si="33"/>
        <v>0</v>
      </c>
      <c r="W139" s="115">
        <v>9903676</v>
      </c>
      <c r="X139" s="115">
        <v>1448486.89744</v>
      </c>
      <c r="Y139" s="115">
        <v>1104743.0725599998</v>
      </c>
      <c r="Z139" s="114"/>
      <c r="AA139" s="115">
        <v>165184</v>
      </c>
      <c r="AB139" s="115">
        <v>165184</v>
      </c>
      <c r="AC139" s="115">
        <v>165184</v>
      </c>
      <c r="AD139" s="115">
        <v>165184</v>
      </c>
    </row>
    <row r="140" spans="1:30" x14ac:dyDescent="0.25">
      <c r="A140" s="117">
        <v>87</v>
      </c>
      <c r="B140" s="117" t="s">
        <v>212</v>
      </c>
      <c r="C140" s="118">
        <v>0</v>
      </c>
      <c r="D140" s="119">
        <f t="shared" si="24"/>
        <v>0</v>
      </c>
      <c r="E140" s="169"/>
      <c r="F140" s="119">
        <f t="shared" si="25"/>
        <v>0</v>
      </c>
      <c r="G140" s="118">
        <v>0</v>
      </c>
      <c r="H140" s="119">
        <f t="shared" si="26"/>
        <v>0</v>
      </c>
      <c r="I140" s="169"/>
      <c r="J140" s="119">
        <f t="shared" si="27"/>
        <v>0</v>
      </c>
      <c r="K140" s="118">
        <v>0</v>
      </c>
      <c r="L140" s="119">
        <f t="shared" si="28"/>
        <v>0</v>
      </c>
      <c r="M140" s="169"/>
      <c r="N140" s="119">
        <f t="shared" si="29"/>
        <v>0</v>
      </c>
      <c r="O140" s="118">
        <v>0</v>
      </c>
      <c r="P140" s="118">
        <f t="shared" si="30"/>
        <v>0</v>
      </c>
      <c r="Q140" s="118">
        <v>0</v>
      </c>
      <c r="R140" s="123">
        <f t="shared" si="31"/>
        <v>0</v>
      </c>
      <c r="S140" s="118">
        <v>0</v>
      </c>
      <c r="T140" s="123">
        <f t="shared" si="32"/>
        <v>0</v>
      </c>
      <c r="U140" s="118">
        <v>0</v>
      </c>
      <c r="V140" s="123">
        <f t="shared" si="33"/>
        <v>0</v>
      </c>
      <c r="W140" s="118">
        <v>0</v>
      </c>
      <c r="X140" s="118"/>
      <c r="Y140" s="118"/>
      <c r="Z140" s="117"/>
      <c r="AA140" s="118">
        <v>0</v>
      </c>
      <c r="AB140" s="118">
        <v>0</v>
      </c>
      <c r="AC140" s="118">
        <v>0</v>
      </c>
      <c r="AD140" s="118">
        <v>0</v>
      </c>
    </row>
    <row r="141" spans="1:30" x14ac:dyDescent="0.25">
      <c r="A141" s="114">
        <v>88</v>
      </c>
      <c r="B141" s="114" t="s">
        <v>214</v>
      </c>
      <c r="C141" s="115">
        <v>148317</v>
      </c>
      <c r="D141" s="116">
        <f t="shared" si="24"/>
        <v>14.434744525547446</v>
      </c>
      <c r="F141" s="116">
        <f t="shared" si="25"/>
        <v>41.874495703503413</v>
      </c>
      <c r="G141" s="115">
        <v>1535917</v>
      </c>
      <c r="H141" s="116">
        <f t="shared" si="26"/>
        <v>149.48097323600973</v>
      </c>
      <c r="J141" s="116">
        <f t="shared" si="27"/>
        <v>84.988027072613505</v>
      </c>
      <c r="K141" s="115">
        <v>4362375</v>
      </c>
      <c r="L141" s="116">
        <f t="shared" si="28"/>
        <v>424.56204379562041</v>
      </c>
      <c r="N141" s="116">
        <f t="shared" si="29"/>
        <v>144.12455107428443</v>
      </c>
      <c r="O141" s="115">
        <v>97539</v>
      </c>
      <c r="P141" s="115">
        <f t="shared" si="30"/>
        <v>6046609</v>
      </c>
      <c r="Q141" s="115">
        <v>3146622</v>
      </c>
      <c r="R141" s="243">
        <f t="shared" si="31"/>
        <v>52.039448887798102</v>
      </c>
      <c r="S141" s="115">
        <v>1411029</v>
      </c>
      <c r="T141" s="243">
        <f t="shared" si="32"/>
        <v>23.335873048844402</v>
      </c>
      <c r="U141" s="115">
        <v>0</v>
      </c>
      <c r="V141" s="243">
        <f t="shared" si="33"/>
        <v>0</v>
      </c>
      <c r="W141" s="115">
        <v>532044</v>
      </c>
      <c r="X141" s="115">
        <v>149331.53510000004</v>
      </c>
      <c r="Y141" s="115">
        <v>470546.24490000005</v>
      </c>
      <c r="Z141" s="114"/>
      <c r="AA141" s="115">
        <v>10275</v>
      </c>
      <c r="AB141" s="115">
        <v>10275</v>
      </c>
      <c r="AC141" s="115">
        <v>10275</v>
      </c>
      <c r="AD141" s="115">
        <v>10275</v>
      </c>
    </row>
    <row r="142" spans="1:30" x14ac:dyDescent="0.25">
      <c r="A142" s="117">
        <v>89</v>
      </c>
      <c r="B142" s="117" t="s">
        <v>216</v>
      </c>
      <c r="C142" s="118">
        <v>465481</v>
      </c>
      <c r="D142" s="119">
        <f t="shared" si="24"/>
        <v>11.910367944322195</v>
      </c>
      <c r="E142" s="169"/>
      <c r="F142" s="119">
        <f t="shared" si="25"/>
        <v>34.551401337859808</v>
      </c>
      <c r="G142" s="118">
        <v>18785914</v>
      </c>
      <c r="H142" s="119">
        <f t="shared" si="26"/>
        <v>480.67944322194359</v>
      </c>
      <c r="I142" s="169"/>
      <c r="J142" s="119">
        <f t="shared" si="27"/>
        <v>273.29229031239771</v>
      </c>
      <c r="K142" s="118">
        <v>13911258</v>
      </c>
      <c r="L142" s="119">
        <f t="shared" si="28"/>
        <v>355.95051430325981</v>
      </c>
      <c r="M142" s="169"/>
      <c r="N142" s="119">
        <f t="shared" si="29"/>
        <v>120.83324175656604</v>
      </c>
      <c r="O142" s="118">
        <v>463829</v>
      </c>
      <c r="P142" s="118">
        <f t="shared" si="30"/>
        <v>33162653</v>
      </c>
      <c r="Q142" s="118">
        <v>10043958</v>
      </c>
      <c r="R142" s="123">
        <f t="shared" si="31"/>
        <v>30.286955630479866</v>
      </c>
      <c r="S142" s="118">
        <v>6817638</v>
      </c>
      <c r="T142" s="123">
        <f t="shared" si="32"/>
        <v>20.558180312051633</v>
      </c>
      <c r="U142" s="118">
        <v>203826</v>
      </c>
      <c r="V142" s="123">
        <f t="shared" si="33"/>
        <v>0.61462513267560348</v>
      </c>
      <c r="W142" s="118">
        <v>13479805</v>
      </c>
      <c r="X142" s="118">
        <v>537406.80372500001</v>
      </c>
      <c r="Y142" s="118">
        <v>2812271.9762749998</v>
      </c>
      <c r="Z142" s="117"/>
      <c r="AA142" s="118">
        <v>39082</v>
      </c>
      <c r="AB142" s="118">
        <v>39082</v>
      </c>
      <c r="AC142" s="118">
        <v>39082</v>
      </c>
      <c r="AD142" s="118">
        <v>39082</v>
      </c>
    </row>
    <row r="143" spans="1:30" x14ac:dyDescent="0.25">
      <c r="A143" s="114">
        <v>90</v>
      </c>
      <c r="B143" s="114" t="s">
        <v>218</v>
      </c>
      <c r="C143" s="121">
        <v>0</v>
      </c>
      <c r="D143" s="116">
        <f t="shared" si="24"/>
        <v>0</v>
      </c>
      <c r="F143" s="116">
        <f t="shared" si="25"/>
        <v>0</v>
      </c>
      <c r="G143" s="121">
        <v>0</v>
      </c>
      <c r="H143" s="116">
        <f t="shared" si="26"/>
        <v>0</v>
      </c>
      <c r="J143" s="116">
        <f t="shared" si="27"/>
        <v>0</v>
      </c>
      <c r="K143" s="121">
        <v>0</v>
      </c>
      <c r="L143" s="116">
        <f t="shared" si="28"/>
        <v>0</v>
      </c>
      <c r="N143" s="116">
        <f t="shared" si="29"/>
        <v>0</v>
      </c>
      <c r="O143" s="121">
        <v>0</v>
      </c>
      <c r="P143" s="121">
        <f t="shared" si="30"/>
        <v>0</v>
      </c>
      <c r="Q143" s="121">
        <v>0</v>
      </c>
      <c r="R143" s="243">
        <f t="shared" si="31"/>
        <v>0</v>
      </c>
      <c r="S143" s="121">
        <v>0</v>
      </c>
      <c r="T143" s="243">
        <f t="shared" si="32"/>
        <v>0</v>
      </c>
      <c r="U143" s="121">
        <v>0</v>
      </c>
      <c r="V143" s="243">
        <f t="shared" si="33"/>
        <v>0</v>
      </c>
      <c r="W143" s="121">
        <v>0</v>
      </c>
      <c r="X143" s="115"/>
      <c r="Y143" s="115"/>
      <c r="Z143" s="114"/>
      <c r="AA143" s="115">
        <v>0</v>
      </c>
      <c r="AB143" s="115">
        <v>0</v>
      </c>
      <c r="AC143" s="115">
        <v>0</v>
      </c>
      <c r="AD143" s="115">
        <v>0</v>
      </c>
    </row>
    <row r="144" spans="1:30" x14ac:dyDescent="0.25">
      <c r="A144" s="117">
        <v>91</v>
      </c>
      <c r="B144" s="117" t="s">
        <v>220</v>
      </c>
      <c r="C144" s="118">
        <v>501865</v>
      </c>
      <c r="D144" s="119">
        <f t="shared" si="24"/>
        <v>9.361755708103269</v>
      </c>
      <c r="E144" s="169"/>
      <c r="F144" s="119">
        <f t="shared" si="25"/>
        <v>27.158000509285174</v>
      </c>
      <c r="G144" s="118">
        <v>27208148</v>
      </c>
      <c r="H144" s="119">
        <f t="shared" si="26"/>
        <v>507.53894941053574</v>
      </c>
      <c r="I144" s="169"/>
      <c r="J144" s="119">
        <f t="shared" si="27"/>
        <v>288.56337391384699</v>
      </c>
      <c r="K144" s="118">
        <v>14035908</v>
      </c>
      <c r="L144" s="119">
        <f t="shared" si="28"/>
        <v>261.82487688404717</v>
      </c>
      <c r="M144" s="169"/>
      <c r="N144" s="119">
        <f t="shared" si="29"/>
        <v>88.880749922050256</v>
      </c>
      <c r="O144" s="118">
        <v>388400</v>
      </c>
      <c r="P144" s="118">
        <f t="shared" si="30"/>
        <v>41745921</v>
      </c>
      <c r="Q144" s="118">
        <v>13251358</v>
      </c>
      <c r="R144" s="123">
        <f t="shared" si="31"/>
        <v>31.742880939194034</v>
      </c>
      <c r="S144" s="118">
        <v>7410225</v>
      </c>
      <c r="T144" s="123">
        <f t="shared" si="32"/>
        <v>17.750776177629426</v>
      </c>
      <c r="U144" s="118">
        <v>362557</v>
      </c>
      <c r="V144" s="123">
        <f t="shared" si="33"/>
        <v>0.8684848514900414</v>
      </c>
      <c r="W144" s="118">
        <v>14627970</v>
      </c>
      <c r="X144" s="118">
        <v>752384.9967240002</v>
      </c>
      <c r="Y144" s="118">
        <v>1901256.5032759998</v>
      </c>
      <c r="Z144" s="117"/>
      <c r="AA144" s="118">
        <v>53608</v>
      </c>
      <c r="AB144" s="118">
        <v>53608</v>
      </c>
      <c r="AC144" s="118">
        <v>53608</v>
      </c>
      <c r="AD144" s="118">
        <v>53608</v>
      </c>
    </row>
    <row r="145" spans="1:50" x14ac:dyDescent="0.25">
      <c r="A145" s="114">
        <v>92</v>
      </c>
      <c r="B145" s="114" t="s">
        <v>222</v>
      </c>
      <c r="C145" s="115">
        <v>225581</v>
      </c>
      <c r="D145" s="116">
        <f t="shared" si="24"/>
        <v>11.873309121532712</v>
      </c>
      <c r="F145" s="116">
        <f t="shared" si="25"/>
        <v>34.443895485371137</v>
      </c>
      <c r="G145" s="115">
        <v>84618</v>
      </c>
      <c r="H145" s="116">
        <f t="shared" si="26"/>
        <v>4.453813358597821</v>
      </c>
      <c r="J145" s="116">
        <f t="shared" si="27"/>
        <v>2.5322340502777396</v>
      </c>
      <c r="K145" s="115">
        <v>4591854</v>
      </c>
      <c r="L145" s="116">
        <f t="shared" si="28"/>
        <v>241.68924680246329</v>
      </c>
      <c r="N145" s="116">
        <f t="shared" si="29"/>
        <v>82.045379948414222</v>
      </c>
      <c r="O145" s="115">
        <v>167529</v>
      </c>
      <c r="P145" s="115">
        <f t="shared" si="30"/>
        <v>4902053</v>
      </c>
      <c r="Q145" s="115">
        <v>1905191</v>
      </c>
      <c r="R145" s="243">
        <f t="shared" si="31"/>
        <v>38.865165268510971</v>
      </c>
      <c r="S145" s="115">
        <v>1366275</v>
      </c>
      <c r="T145" s="243">
        <f t="shared" si="32"/>
        <v>27.871485681611357</v>
      </c>
      <c r="U145" s="115">
        <v>0</v>
      </c>
      <c r="V145" s="243">
        <f t="shared" si="33"/>
        <v>0</v>
      </c>
      <c r="W145" s="115">
        <v>0</v>
      </c>
      <c r="X145" s="115">
        <v>384990.10610000009</v>
      </c>
      <c r="Y145" s="115">
        <v>671258.7439</v>
      </c>
      <c r="Z145" s="114"/>
      <c r="AA145" s="115">
        <v>18999</v>
      </c>
      <c r="AB145" s="115">
        <v>18999</v>
      </c>
      <c r="AC145" s="115">
        <v>18999</v>
      </c>
      <c r="AD145" s="115">
        <v>18999</v>
      </c>
    </row>
    <row r="146" spans="1:50" x14ac:dyDescent="0.25">
      <c r="A146" s="117">
        <v>93</v>
      </c>
      <c r="B146" s="117" t="s">
        <v>224</v>
      </c>
      <c r="C146" s="118">
        <v>418744</v>
      </c>
      <c r="D146" s="119">
        <f t="shared" si="24"/>
        <v>11.957623004654616</v>
      </c>
      <c r="E146" s="169"/>
      <c r="F146" s="119">
        <f t="shared" si="25"/>
        <v>34.688485982299241</v>
      </c>
      <c r="G146" s="118">
        <v>7531170</v>
      </c>
      <c r="H146" s="119">
        <f t="shared" si="26"/>
        <v>215.05953910734172</v>
      </c>
      <c r="I146" s="169"/>
      <c r="J146" s="119">
        <f t="shared" si="27"/>
        <v>122.27299258361748</v>
      </c>
      <c r="K146" s="118">
        <v>14781592</v>
      </c>
      <c r="L146" s="119">
        <f t="shared" si="28"/>
        <v>422.10205888232105</v>
      </c>
      <c r="M146" s="169"/>
      <c r="N146" s="119">
        <f t="shared" si="29"/>
        <v>143.2894688372829</v>
      </c>
      <c r="O146" s="118">
        <v>335314</v>
      </c>
      <c r="P146" s="118">
        <f t="shared" si="30"/>
        <v>22731506</v>
      </c>
      <c r="Q146" s="118">
        <v>10222984</v>
      </c>
      <c r="R146" s="123">
        <f t="shared" si="31"/>
        <v>44.972752795173356</v>
      </c>
      <c r="S146" s="118">
        <v>7474809</v>
      </c>
      <c r="T146" s="123">
        <f t="shared" si="32"/>
        <v>32.883034674429403</v>
      </c>
      <c r="U146" s="118">
        <v>0</v>
      </c>
      <c r="V146" s="123">
        <f t="shared" si="33"/>
        <v>0</v>
      </c>
      <c r="W146" s="118">
        <v>1826679</v>
      </c>
      <c r="X146" s="118">
        <v>569350.34285000025</v>
      </c>
      <c r="Y146" s="118">
        <v>2919248.33715</v>
      </c>
      <c r="Z146" s="117"/>
      <c r="AA146" s="118">
        <v>35019</v>
      </c>
      <c r="AB146" s="118">
        <v>35019</v>
      </c>
      <c r="AC146" s="118">
        <v>35019</v>
      </c>
      <c r="AD146" s="118">
        <v>35019</v>
      </c>
    </row>
    <row r="147" spans="1:50" x14ac:dyDescent="0.25">
      <c r="A147" s="114">
        <v>94</v>
      </c>
      <c r="B147" s="114" t="s">
        <v>226</v>
      </c>
      <c r="C147" s="115">
        <v>298420</v>
      </c>
      <c r="D147" s="116">
        <f t="shared" si="24"/>
        <v>10.656715351926579</v>
      </c>
      <c r="F147" s="116">
        <f t="shared" si="25"/>
        <v>30.914615802719535</v>
      </c>
      <c r="G147" s="115">
        <v>20076257</v>
      </c>
      <c r="H147" s="116">
        <f t="shared" si="26"/>
        <v>716.93236438952965</v>
      </c>
      <c r="J147" s="116">
        <f t="shared" si="27"/>
        <v>407.61486813287655</v>
      </c>
      <c r="K147" s="115">
        <v>9441309</v>
      </c>
      <c r="L147" s="116">
        <f t="shared" si="28"/>
        <v>337.15348355533337</v>
      </c>
      <c r="N147" s="116">
        <f t="shared" si="29"/>
        <v>114.45228128762088</v>
      </c>
      <c r="O147" s="115">
        <v>142808</v>
      </c>
      <c r="P147" s="115">
        <f t="shared" si="30"/>
        <v>29815986</v>
      </c>
      <c r="Q147" s="115">
        <v>9344971</v>
      </c>
      <c r="R147" s="243">
        <f t="shared" si="31"/>
        <v>31.342149811849257</v>
      </c>
      <c r="S147" s="115">
        <v>4717763</v>
      </c>
      <c r="T147" s="243">
        <f t="shared" si="32"/>
        <v>15.822931363061413</v>
      </c>
      <c r="U147" s="115">
        <v>235681</v>
      </c>
      <c r="V147" s="243">
        <f t="shared" si="33"/>
        <v>0.79045180662480863</v>
      </c>
      <c r="W147" s="115">
        <v>14051405</v>
      </c>
      <c r="X147" s="115">
        <v>453348.79211999988</v>
      </c>
      <c r="Y147" s="115">
        <v>1223667.2478800002</v>
      </c>
      <c r="Z147" s="114"/>
      <c r="AA147" s="115">
        <v>28003</v>
      </c>
      <c r="AB147" s="115">
        <v>28003</v>
      </c>
      <c r="AC147" s="115">
        <v>28003</v>
      </c>
      <c r="AD147" s="115">
        <v>28003</v>
      </c>
    </row>
    <row r="148" spans="1:50" x14ac:dyDescent="0.25">
      <c r="A148" s="117">
        <v>95</v>
      </c>
      <c r="B148" s="117" t="s">
        <v>228</v>
      </c>
      <c r="C148" s="122">
        <v>2451245</v>
      </c>
      <c r="D148" s="119">
        <f t="shared" si="24"/>
        <v>34.137049828705123</v>
      </c>
      <c r="E148" s="169"/>
      <c r="F148" s="119">
        <f t="shared" si="25"/>
        <v>99.029930446807199</v>
      </c>
      <c r="G148" s="122">
        <v>5740296</v>
      </c>
      <c r="H148" s="119">
        <f t="shared" si="26"/>
        <v>79.941731888700104</v>
      </c>
      <c r="I148" s="169"/>
      <c r="J148" s="119">
        <f t="shared" si="27"/>
        <v>45.451203099016013</v>
      </c>
      <c r="K148" s="122">
        <v>11990220</v>
      </c>
      <c r="L148" s="119">
        <f t="shared" si="28"/>
        <v>166.9807536974626</v>
      </c>
      <c r="M148" s="169"/>
      <c r="N148" s="119">
        <f t="shared" si="29"/>
        <v>56.684356306419104</v>
      </c>
      <c r="O148" s="122">
        <v>3756026</v>
      </c>
      <c r="P148" s="122">
        <f t="shared" si="30"/>
        <v>20181761</v>
      </c>
      <c r="Q148" s="122">
        <v>5042807</v>
      </c>
      <c r="R148" s="123">
        <f t="shared" si="31"/>
        <v>24.986952327896461</v>
      </c>
      <c r="S148" s="122">
        <v>3790470</v>
      </c>
      <c r="T148" s="123">
        <f t="shared" si="32"/>
        <v>18.781661322815189</v>
      </c>
      <c r="U148" s="122">
        <v>0</v>
      </c>
      <c r="V148" s="123">
        <f t="shared" si="33"/>
        <v>0</v>
      </c>
      <c r="W148" s="122">
        <v>1735761</v>
      </c>
      <c r="X148" s="122">
        <v>543944.36270499998</v>
      </c>
      <c r="Y148" s="122">
        <v>504603.15729499998</v>
      </c>
      <c r="Z148" s="117"/>
      <c r="AA148" s="122">
        <v>71806</v>
      </c>
      <c r="AB148" s="122">
        <v>71806</v>
      </c>
      <c r="AC148" s="122">
        <v>71806</v>
      </c>
      <c r="AD148" s="122">
        <v>71806</v>
      </c>
    </row>
    <row r="149" spans="1:50" ht="13.5" thickBot="1" x14ac:dyDescent="0.3">
      <c r="A149" s="125">
        <f>A148</f>
        <v>95</v>
      </c>
      <c r="B149" s="135" t="s">
        <v>247</v>
      </c>
      <c r="C149" s="127">
        <f>SUM(C54:C148)</f>
        <v>208893762</v>
      </c>
      <c r="D149" s="245">
        <f>IF(C149=0,0,IF(ISNONTEXT(E149),C149/$AA149,C149/AB149))</f>
        <v>34.47144683903565</v>
      </c>
      <c r="E149" s="172"/>
      <c r="F149" s="246">
        <f t="shared" si="25"/>
        <v>100</v>
      </c>
      <c r="G149" s="127">
        <f>SUM(G54:G148)</f>
        <v>1065845187</v>
      </c>
      <c r="H149" s="245">
        <f>IF(G149=0,0,IF(ISNONTEXT(I149),G149/$AA149,G149/AC149))</f>
        <v>175.88474328071371</v>
      </c>
      <c r="I149" s="172"/>
      <c r="J149" s="246">
        <f t="shared" si="27"/>
        <v>100</v>
      </c>
      <c r="K149" s="127">
        <f>SUM(K54:K148)</f>
        <v>1785127157</v>
      </c>
      <c r="L149" s="245">
        <f>IF(K149=0,0,IF(ISNONTEXT(M149),K149/$AA149,K149/AD149))</f>
        <v>294.57995923039744</v>
      </c>
      <c r="M149" s="172"/>
      <c r="N149" s="246">
        <f t="shared" si="29"/>
        <v>100</v>
      </c>
      <c r="O149" s="127">
        <f>SUM(O54:O148)</f>
        <v>207669816</v>
      </c>
      <c r="P149" s="127">
        <f>SUM(P54:P148)</f>
        <v>3059866106</v>
      </c>
      <c r="Q149" s="127">
        <f>SUM(Q54:Q148)</f>
        <v>723565013</v>
      </c>
      <c r="R149" s="246">
        <f t="shared" si="31"/>
        <v>23.646950158413237</v>
      </c>
      <c r="S149" s="127">
        <f>SUM(S54:S148)</f>
        <v>442824466</v>
      </c>
      <c r="T149" s="246">
        <f t="shared" si="32"/>
        <v>14.472021018556294</v>
      </c>
      <c r="U149" s="127">
        <f>SUM(U54:U148)</f>
        <v>45163270</v>
      </c>
      <c r="V149" s="246">
        <f t="shared" si="33"/>
        <v>1.4759884398680285</v>
      </c>
      <c r="W149" s="127">
        <f>SUM(W54:W148)</f>
        <v>417913770</v>
      </c>
      <c r="X149" s="127">
        <f>SUM(X54:X148)</f>
        <v>72671964.455253989</v>
      </c>
      <c r="Y149" s="127">
        <f>SUM(Y54:Y148)</f>
        <v>96599298.75474599</v>
      </c>
      <c r="Z149" s="125"/>
      <c r="AA149" s="128">
        <f>SUM(AA54:AA148)</f>
        <v>6059907</v>
      </c>
      <c r="AB149" s="128">
        <f>SUM(AB54:AB148)</f>
        <v>6059907</v>
      </c>
      <c r="AC149" s="128">
        <f>SUM(AC54:AC148)</f>
        <v>6059907</v>
      </c>
      <c r="AD149" s="128">
        <f>SUM(AD54:AD148)</f>
        <v>6059907</v>
      </c>
    </row>
    <row r="150" spans="1:50" x14ac:dyDescent="0.25">
      <c r="B150" s="165"/>
      <c r="C150" s="251"/>
      <c r="D150" s="252"/>
      <c r="F150" s="243"/>
      <c r="G150" s="251"/>
      <c r="H150" s="252"/>
      <c r="J150" s="243"/>
      <c r="K150" s="251"/>
      <c r="L150" s="252"/>
      <c r="N150" s="243"/>
      <c r="O150" s="251"/>
      <c r="P150" s="251"/>
      <c r="Q150" s="251"/>
      <c r="R150" s="243"/>
      <c r="S150" s="251"/>
      <c r="T150" s="243"/>
      <c r="U150" s="251"/>
      <c r="V150" s="243"/>
      <c r="W150" s="251"/>
      <c r="X150" s="251"/>
      <c r="Y150" s="251"/>
      <c r="Z150" s="114"/>
      <c r="AA150" s="121"/>
      <c r="AB150" s="121"/>
      <c r="AC150" s="121"/>
      <c r="AD150" s="121"/>
    </row>
    <row r="152" spans="1:50" s="311" customFormat="1" ht="15.5" x14ac:dyDescent="0.25">
      <c r="A152" s="311" t="s">
        <v>547</v>
      </c>
      <c r="Z152" s="314"/>
      <c r="AA152" s="314"/>
      <c r="AB152" s="314"/>
      <c r="AC152" s="314"/>
      <c r="AD152" s="314"/>
      <c r="AE152" s="314"/>
      <c r="AF152" s="314"/>
      <c r="AG152" s="314"/>
      <c r="AH152" s="314"/>
      <c r="AI152" s="314"/>
      <c r="AJ152" s="314"/>
      <c r="AK152" s="314"/>
      <c r="AL152" s="314"/>
      <c r="AM152" s="314"/>
      <c r="AN152" s="314"/>
      <c r="AO152" s="314"/>
      <c r="AP152" s="314"/>
      <c r="AQ152" s="314"/>
      <c r="AR152" s="314"/>
      <c r="AS152" s="314"/>
      <c r="AT152" s="314"/>
      <c r="AU152" s="314"/>
      <c r="AV152" s="314"/>
      <c r="AW152" s="314"/>
      <c r="AX152" s="314"/>
    </row>
    <row r="153" spans="1:50" s="313" customFormat="1" ht="15.5" x14ac:dyDescent="0.25">
      <c r="A153" s="313" t="str">
        <f>A2</f>
        <v>EXHIBIT C5: HEALTH AND HUMAN SERVICES EXPENDITURES BY ACTIVITY</v>
      </c>
      <c r="Z153" s="316"/>
      <c r="AA153" s="316"/>
      <c r="AB153" s="316"/>
      <c r="AC153" s="316"/>
      <c r="AD153" s="316"/>
      <c r="AE153" s="316"/>
      <c r="AF153" s="316"/>
      <c r="AG153" s="316"/>
      <c r="AH153" s="316"/>
      <c r="AI153" s="316"/>
      <c r="AJ153" s="316"/>
      <c r="AK153" s="316"/>
      <c r="AL153" s="316"/>
      <c r="AM153" s="316"/>
      <c r="AN153" s="316"/>
      <c r="AO153" s="316"/>
      <c r="AP153" s="316"/>
      <c r="AQ153" s="316"/>
      <c r="AR153" s="316"/>
      <c r="AS153" s="316"/>
      <c r="AT153" s="316"/>
      <c r="AU153" s="316"/>
      <c r="AV153" s="316"/>
      <c r="AW153" s="316"/>
      <c r="AX153" s="316"/>
    </row>
    <row r="154" spans="1:50" s="313" customFormat="1" ht="15.5" x14ac:dyDescent="0.25">
      <c r="A154" s="313" t="str">
        <f>A3</f>
        <v>FOR THE YEAR ENDED JUNE 30, 2024</v>
      </c>
      <c r="Z154" s="316"/>
      <c r="AA154" s="316"/>
      <c r="AB154" s="316"/>
      <c r="AC154" s="316"/>
      <c r="AD154" s="316"/>
      <c r="AE154" s="316"/>
      <c r="AF154" s="316"/>
      <c r="AG154" s="316"/>
      <c r="AH154" s="316"/>
      <c r="AI154" s="316"/>
      <c r="AJ154" s="316"/>
      <c r="AK154" s="316"/>
      <c r="AL154" s="316"/>
      <c r="AM154" s="316"/>
      <c r="AN154" s="316"/>
      <c r="AO154" s="316"/>
      <c r="AP154" s="316"/>
      <c r="AQ154" s="316"/>
      <c r="AR154" s="316"/>
      <c r="AS154" s="316"/>
      <c r="AT154" s="316"/>
      <c r="AU154" s="316"/>
      <c r="AV154" s="316"/>
      <c r="AW154" s="316"/>
      <c r="AX154" s="316"/>
    </row>
    <row r="155" spans="1:50" s="66" customFormat="1" ht="15" thickBot="1" x14ac:dyDescent="0.3"/>
    <row r="156" spans="1:50" ht="14.5" x14ac:dyDescent="0.25">
      <c r="F156" s="75"/>
      <c r="J156" s="75"/>
      <c r="N156" s="75"/>
      <c r="O156" s="190" t="s">
        <v>363</v>
      </c>
      <c r="Q156" s="442" t="s">
        <v>337</v>
      </c>
      <c r="R156" s="443"/>
      <c r="S156" s="443"/>
      <c r="T156" s="443"/>
      <c r="U156" s="443"/>
      <c r="V156" s="443"/>
      <c r="W156" s="444"/>
      <c r="X156" s="442" t="s">
        <v>363</v>
      </c>
      <c r="Y156" s="444"/>
      <c r="AC156" s="75"/>
      <c r="AD156" s="75"/>
    </row>
    <row r="157" spans="1:50" ht="60" customHeight="1" thickBot="1" x14ac:dyDescent="0.4">
      <c r="A157" s="141" t="s">
        <v>0</v>
      </c>
      <c r="B157" s="214" t="s">
        <v>333</v>
      </c>
      <c r="C157" s="142" t="s">
        <v>373</v>
      </c>
      <c r="D157" s="142" t="s">
        <v>348</v>
      </c>
      <c r="E157" s="216"/>
      <c r="F157" s="142" t="s">
        <v>349</v>
      </c>
      <c r="G157" s="142" t="s">
        <v>374</v>
      </c>
      <c r="H157" s="142" t="s">
        <v>348</v>
      </c>
      <c r="I157" s="216"/>
      <c r="J157" s="142" t="s">
        <v>349</v>
      </c>
      <c r="K157" s="142" t="s">
        <v>399</v>
      </c>
      <c r="L157" s="142" t="s">
        <v>348</v>
      </c>
      <c r="M157" s="216"/>
      <c r="N157" s="142" t="s">
        <v>349</v>
      </c>
      <c r="O157" s="142" t="s">
        <v>401</v>
      </c>
      <c r="P157" s="142" t="s">
        <v>247</v>
      </c>
      <c r="Q157" s="142" t="s">
        <v>340</v>
      </c>
      <c r="R157" s="142" t="s">
        <v>350</v>
      </c>
      <c r="S157" s="142" t="s">
        <v>354</v>
      </c>
      <c r="T157" s="142" t="s">
        <v>350</v>
      </c>
      <c r="U157" s="142" t="s">
        <v>355</v>
      </c>
      <c r="V157" s="142" t="s">
        <v>350</v>
      </c>
      <c r="W157" s="142" t="s">
        <v>344</v>
      </c>
      <c r="X157" s="142" t="s">
        <v>369</v>
      </c>
      <c r="Y157" s="142" t="s">
        <v>400</v>
      </c>
      <c r="Z157" s="250"/>
      <c r="AA157" s="212" t="s">
        <v>345</v>
      </c>
      <c r="AB157" s="212" t="s">
        <v>345</v>
      </c>
      <c r="AC157" s="212" t="s">
        <v>345</v>
      </c>
      <c r="AD157" s="212" t="s">
        <v>345</v>
      </c>
    </row>
    <row r="158" spans="1:50" x14ac:dyDescent="0.25">
      <c r="A158" s="143">
        <v>1</v>
      </c>
      <c r="B158" s="143" t="s">
        <v>254</v>
      </c>
      <c r="C158" s="239"/>
      <c r="D158" s="240">
        <f t="shared" ref="D158:D194" si="34">IFERROR((C158/$AA158),0)</f>
        <v>0</v>
      </c>
      <c r="E158" s="171"/>
      <c r="F158" s="241">
        <f t="shared" ref="F158:F194" si="35">IF(D$195,D158/D$195*100,0)</f>
        <v>0</v>
      </c>
      <c r="G158" s="239">
        <v>0</v>
      </c>
      <c r="H158" s="240">
        <f t="shared" ref="H158:H194" si="36">IFERROR((G158/$AA158),0)</f>
        <v>0</v>
      </c>
      <c r="I158" s="171"/>
      <c r="J158" s="241">
        <f t="shared" ref="J158:J194" si="37">IF(H$195,H158/H$195*100,0)</f>
        <v>0</v>
      </c>
      <c r="K158" s="239">
        <v>5621</v>
      </c>
      <c r="L158" s="240">
        <f t="shared" ref="L158:L194" si="38">IFERROR((K158/$AA158),0)</f>
        <v>0.67108404966571156</v>
      </c>
      <c r="M158" s="171"/>
      <c r="N158" s="241">
        <f t="shared" ref="N158:N194" si="39">IF(L$195,L158/L$195*100,0)</f>
        <v>7.451004975769691</v>
      </c>
      <c r="O158" s="239">
        <v>5621</v>
      </c>
      <c r="P158" s="239">
        <f t="shared" ref="P158:P194" si="40">(C158+G158+K158)</f>
        <v>5621</v>
      </c>
      <c r="Q158" s="239">
        <v>0</v>
      </c>
      <c r="R158" s="241">
        <f t="shared" ref="R158:R194" si="41">IF($P158,Q158/$P158*100,0)</f>
        <v>0</v>
      </c>
      <c r="S158" s="239">
        <v>0</v>
      </c>
      <c r="T158" s="241">
        <f t="shared" ref="T158:T194" si="42">IF($P158,S158/$P158*100,0)</f>
        <v>0</v>
      </c>
      <c r="U158" s="239">
        <v>0</v>
      </c>
      <c r="V158" s="241">
        <f t="shared" ref="V158:V194" si="43">IF($P158,U158/$P158*100,0)</f>
        <v>0</v>
      </c>
      <c r="W158" s="239">
        <v>0</v>
      </c>
      <c r="X158" s="239">
        <v>0</v>
      </c>
      <c r="Y158" s="239">
        <v>0</v>
      </c>
      <c r="Z158" s="143"/>
      <c r="AA158" s="242">
        <v>8376</v>
      </c>
      <c r="AB158" s="242">
        <v>0</v>
      </c>
      <c r="AC158" s="242">
        <v>0</v>
      </c>
      <c r="AD158" s="242">
        <v>8376</v>
      </c>
    </row>
    <row r="159" spans="1:50" x14ac:dyDescent="0.25">
      <c r="A159" s="114">
        <v>2</v>
      </c>
      <c r="B159" s="114" t="s">
        <v>255</v>
      </c>
      <c r="C159" s="115"/>
      <c r="D159" s="116">
        <f t="shared" si="34"/>
        <v>0</v>
      </c>
      <c r="F159" s="116">
        <f t="shared" si="35"/>
        <v>0</v>
      </c>
      <c r="G159" s="115">
        <v>0</v>
      </c>
      <c r="H159" s="116">
        <f t="shared" si="36"/>
        <v>0</v>
      </c>
      <c r="J159" s="116">
        <f t="shared" si="37"/>
        <v>0</v>
      </c>
      <c r="K159" s="115">
        <v>0</v>
      </c>
      <c r="L159" s="116">
        <f t="shared" si="38"/>
        <v>0</v>
      </c>
      <c r="N159" s="116">
        <f t="shared" si="39"/>
        <v>0</v>
      </c>
      <c r="O159" s="115">
        <v>0</v>
      </c>
      <c r="P159" s="115">
        <f t="shared" si="40"/>
        <v>0</v>
      </c>
      <c r="Q159" s="115">
        <v>0</v>
      </c>
      <c r="R159" s="116">
        <f t="shared" si="41"/>
        <v>0</v>
      </c>
      <c r="S159" s="115">
        <v>0</v>
      </c>
      <c r="T159" s="116">
        <f t="shared" si="42"/>
        <v>0</v>
      </c>
      <c r="U159" s="115">
        <v>0</v>
      </c>
      <c r="V159" s="116">
        <f t="shared" si="43"/>
        <v>0</v>
      </c>
      <c r="W159" s="115">
        <v>0</v>
      </c>
      <c r="X159" s="115">
        <v>0</v>
      </c>
      <c r="Y159" s="115">
        <v>0</v>
      </c>
      <c r="Z159" s="114"/>
      <c r="AA159" s="115">
        <v>7565</v>
      </c>
      <c r="AB159" s="115">
        <v>0</v>
      </c>
      <c r="AC159" s="115">
        <v>0</v>
      </c>
      <c r="AD159" s="115">
        <v>0</v>
      </c>
    </row>
    <row r="160" spans="1:50" x14ac:dyDescent="0.25">
      <c r="A160" s="117">
        <v>3</v>
      </c>
      <c r="B160" s="117" t="s">
        <v>90</v>
      </c>
      <c r="C160" s="118"/>
      <c r="D160" s="119">
        <f t="shared" si="34"/>
        <v>0</v>
      </c>
      <c r="E160" s="169"/>
      <c r="F160" s="119">
        <f t="shared" si="35"/>
        <v>0</v>
      </c>
      <c r="G160" s="118">
        <v>0</v>
      </c>
      <c r="H160" s="119">
        <f t="shared" si="36"/>
        <v>0</v>
      </c>
      <c r="I160" s="169"/>
      <c r="J160" s="119">
        <f t="shared" si="37"/>
        <v>0</v>
      </c>
      <c r="K160" s="118">
        <v>32457</v>
      </c>
      <c r="L160" s="119">
        <f t="shared" si="38"/>
        <v>4.8756196484903107</v>
      </c>
      <c r="M160" s="169"/>
      <c r="N160" s="119">
        <f t="shared" si="39"/>
        <v>54.133705426254799</v>
      </c>
      <c r="O160" s="118">
        <v>32457</v>
      </c>
      <c r="P160" s="118">
        <f t="shared" si="40"/>
        <v>32457</v>
      </c>
      <c r="Q160" s="118">
        <v>0</v>
      </c>
      <c r="R160" s="119">
        <f t="shared" si="41"/>
        <v>0</v>
      </c>
      <c r="S160" s="118">
        <v>0</v>
      </c>
      <c r="T160" s="119">
        <f t="shared" si="42"/>
        <v>0</v>
      </c>
      <c r="U160" s="118">
        <v>0</v>
      </c>
      <c r="V160" s="119">
        <f t="shared" si="43"/>
        <v>0</v>
      </c>
      <c r="W160" s="118">
        <v>0</v>
      </c>
      <c r="X160" s="118">
        <v>0</v>
      </c>
      <c r="Y160" s="118">
        <v>0</v>
      </c>
      <c r="Z160" s="117"/>
      <c r="AA160" s="118">
        <v>6657</v>
      </c>
      <c r="AB160" s="118">
        <v>0</v>
      </c>
      <c r="AC160" s="118">
        <v>0</v>
      </c>
      <c r="AD160" s="118">
        <v>6657</v>
      </c>
    </row>
    <row r="161" spans="1:30" x14ac:dyDescent="0.25">
      <c r="A161" s="114">
        <v>4</v>
      </c>
      <c r="B161" s="114" t="s">
        <v>256</v>
      </c>
      <c r="C161" s="115"/>
      <c r="D161" s="116">
        <f t="shared" si="34"/>
        <v>0</v>
      </c>
      <c r="F161" s="116">
        <f t="shared" si="35"/>
        <v>0</v>
      </c>
      <c r="G161" s="115">
        <v>0</v>
      </c>
      <c r="H161" s="116">
        <f t="shared" si="36"/>
        <v>0</v>
      </c>
      <c r="J161" s="116">
        <f t="shared" si="37"/>
        <v>0</v>
      </c>
      <c r="K161" s="115">
        <v>0</v>
      </c>
      <c r="L161" s="116">
        <f t="shared" si="38"/>
        <v>0</v>
      </c>
      <c r="N161" s="116">
        <f t="shared" si="39"/>
        <v>0</v>
      </c>
      <c r="O161" s="115">
        <v>0</v>
      </c>
      <c r="P161" s="115">
        <f t="shared" si="40"/>
        <v>0</v>
      </c>
      <c r="Q161" s="115">
        <v>0</v>
      </c>
      <c r="R161" s="116">
        <f t="shared" si="41"/>
        <v>0</v>
      </c>
      <c r="S161" s="115">
        <v>0</v>
      </c>
      <c r="T161" s="116">
        <f t="shared" si="42"/>
        <v>0</v>
      </c>
      <c r="U161" s="115">
        <v>0</v>
      </c>
      <c r="V161" s="116">
        <f t="shared" si="43"/>
        <v>0</v>
      </c>
      <c r="W161" s="115">
        <v>0</v>
      </c>
      <c r="X161" s="115">
        <v>0</v>
      </c>
      <c r="Y161" s="115">
        <v>0</v>
      </c>
      <c r="Z161" s="114"/>
      <c r="AA161" s="115">
        <v>4574</v>
      </c>
      <c r="AB161" s="115">
        <v>0</v>
      </c>
      <c r="AC161" s="115">
        <v>0</v>
      </c>
      <c r="AD161" s="115">
        <v>0</v>
      </c>
    </row>
    <row r="162" spans="1:30" x14ac:dyDescent="0.25">
      <c r="A162" s="117">
        <v>5</v>
      </c>
      <c r="B162" s="117" t="s">
        <v>257</v>
      </c>
      <c r="C162" s="118"/>
      <c r="D162" s="123">
        <f t="shared" si="34"/>
        <v>0</v>
      </c>
      <c r="E162" s="169"/>
      <c r="F162" s="123">
        <f t="shared" si="35"/>
        <v>0</v>
      </c>
      <c r="G162" s="118">
        <v>0</v>
      </c>
      <c r="H162" s="123">
        <f t="shared" si="36"/>
        <v>0</v>
      </c>
      <c r="I162" s="169"/>
      <c r="J162" s="123">
        <f t="shared" si="37"/>
        <v>0</v>
      </c>
      <c r="K162" s="118">
        <v>0</v>
      </c>
      <c r="L162" s="119">
        <f t="shared" si="38"/>
        <v>0</v>
      </c>
      <c r="M162" s="169"/>
      <c r="N162" s="119">
        <f t="shared" si="39"/>
        <v>0</v>
      </c>
      <c r="O162" s="118">
        <v>0</v>
      </c>
      <c r="P162" s="118">
        <f t="shared" si="40"/>
        <v>0</v>
      </c>
      <c r="Q162" s="118">
        <v>0</v>
      </c>
      <c r="R162" s="123">
        <f t="shared" si="41"/>
        <v>0</v>
      </c>
      <c r="S162" s="118">
        <v>0</v>
      </c>
      <c r="T162" s="123">
        <f t="shared" si="42"/>
        <v>0</v>
      </c>
      <c r="U162" s="118">
        <v>0</v>
      </c>
      <c r="V162" s="123">
        <f t="shared" si="43"/>
        <v>0</v>
      </c>
      <c r="W162" s="118">
        <v>0</v>
      </c>
      <c r="X162" s="118">
        <v>0</v>
      </c>
      <c r="Y162" s="118">
        <v>0</v>
      </c>
      <c r="Z162" s="117"/>
      <c r="AA162" s="118">
        <v>0</v>
      </c>
      <c r="AB162" s="118">
        <v>0</v>
      </c>
      <c r="AC162" s="118">
        <v>0</v>
      </c>
      <c r="AD162" s="118">
        <v>0</v>
      </c>
    </row>
    <row r="163" spans="1:30" x14ac:dyDescent="0.25">
      <c r="A163" s="114">
        <v>6</v>
      </c>
      <c r="B163" s="114" t="s">
        <v>258</v>
      </c>
      <c r="C163" s="115"/>
      <c r="D163" s="243">
        <f t="shared" si="34"/>
        <v>0</v>
      </c>
      <c r="F163" s="243">
        <f t="shared" si="35"/>
        <v>0</v>
      </c>
      <c r="G163" s="115">
        <v>0</v>
      </c>
      <c r="H163" s="243">
        <f t="shared" si="36"/>
        <v>0</v>
      </c>
      <c r="J163" s="243">
        <f t="shared" si="37"/>
        <v>0</v>
      </c>
      <c r="K163" s="115">
        <v>0</v>
      </c>
      <c r="L163" s="116">
        <f t="shared" si="38"/>
        <v>0</v>
      </c>
      <c r="N163" s="116">
        <f t="shared" si="39"/>
        <v>0</v>
      </c>
      <c r="O163" s="115">
        <v>0</v>
      </c>
      <c r="P163" s="115">
        <f t="shared" si="40"/>
        <v>0</v>
      </c>
      <c r="Q163" s="115">
        <v>0</v>
      </c>
      <c r="R163" s="243">
        <f t="shared" si="41"/>
        <v>0</v>
      </c>
      <c r="S163" s="115">
        <v>0</v>
      </c>
      <c r="T163" s="243">
        <f t="shared" si="42"/>
        <v>0</v>
      </c>
      <c r="U163" s="115">
        <v>0</v>
      </c>
      <c r="V163" s="243">
        <f t="shared" si="43"/>
        <v>0</v>
      </c>
      <c r="W163" s="115">
        <v>0</v>
      </c>
      <c r="X163" s="115">
        <v>0</v>
      </c>
      <c r="Y163" s="115">
        <v>0</v>
      </c>
      <c r="Z163" s="114"/>
      <c r="AA163" s="115">
        <v>0</v>
      </c>
      <c r="AB163" s="115">
        <v>0</v>
      </c>
      <c r="AC163" s="115">
        <v>0</v>
      </c>
      <c r="AD163" s="115">
        <v>0</v>
      </c>
    </row>
    <row r="164" spans="1:30" x14ac:dyDescent="0.25">
      <c r="A164" s="117">
        <v>7</v>
      </c>
      <c r="B164" s="117" t="s">
        <v>259</v>
      </c>
      <c r="C164" s="118"/>
      <c r="D164" s="123">
        <f t="shared" si="34"/>
        <v>0</v>
      </c>
      <c r="E164" s="169"/>
      <c r="F164" s="123">
        <f t="shared" si="35"/>
        <v>0</v>
      </c>
      <c r="G164" s="118">
        <v>0</v>
      </c>
      <c r="H164" s="123">
        <f t="shared" si="36"/>
        <v>0</v>
      </c>
      <c r="I164" s="169"/>
      <c r="J164" s="123">
        <f t="shared" si="37"/>
        <v>0</v>
      </c>
      <c r="K164" s="118">
        <v>13447</v>
      </c>
      <c r="L164" s="119">
        <f t="shared" si="38"/>
        <v>2.6387362637362637</v>
      </c>
      <c r="M164" s="169"/>
      <c r="N164" s="119">
        <f t="shared" si="39"/>
        <v>29.297726626995107</v>
      </c>
      <c r="O164" s="118">
        <v>13447</v>
      </c>
      <c r="P164" s="118">
        <f t="shared" si="40"/>
        <v>13447</v>
      </c>
      <c r="Q164" s="118">
        <v>0</v>
      </c>
      <c r="R164" s="123">
        <f t="shared" si="41"/>
        <v>0</v>
      </c>
      <c r="S164" s="118">
        <v>0</v>
      </c>
      <c r="T164" s="123">
        <f t="shared" si="42"/>
        <v>0</v>
      </c>
      <c r="U164" s="118">
        <v>0</v>
      </c>
      <c r="V164" s="123">
        <f t="shared" si="43"/>
        <v>0</v>
      </c>
      <c r="W164" s="118">
        <v>0</v>
      </c>
      <c r="X164" s="118">
        <v>0</v>
      </c>
      <c r="Y164" s="118">
        <v>0</v>
      </c>
      <c r="Z164" s="117"/>
      <c r="AA164" s="118">
        <v>5096</v>
      </c>
      <c r="AB164" s="118">
        <v>0</v>
      </c>
      <c r="AC164" s="118">
        <v>0</v>
      </c>
      <c r="AD164" s="118">
        <v>5096</v>
      </c>
    </row>
    <row r="165" spans="1:30" x14ac:dyDescent="0.25">
      <c r="A165" s="114">
        <v>8</v>
      </c>
      <c r="B165" s="114" t="s">
        <v>260</v>
      </c>
      <c r="C165" s="115"/>
      <c r="D165" s="243">
        <f t="shared" si="34"/>
        <v>0</v>
      </c>
      <c r="F165" s="243">
        <f t="shared" si="35"/>
        <v>0</v>
      </c>
      <c r="G165" s="115">
        <v>0</v>
      </c>
      <c r="H165" s="243">
        <f t="shared" si="36"/>
        <v>0</v>
      </c>
      <c r="J165" s="243">
        <f t="shared" si="37"/>
        <v>0</v>
      </c>
      <c r="K165" s="115">
        <v>0</v>
      </c>
      <c r="L165" s="116">
        <f t="shared" si="38"/>
        <v>0</v>
      </c>
      <c r="N165" s="116">
        <f t="shared" si="39"/>
        <v>0</v>
      </c>
      <c r="O165" s="115">
        <v>0</v>
      </c>
      <c r="P165" s="115">
        <f t="shared" si="40"/>
        <v>0</v>
      </c>
      <c r="Q165" s="115">
        <v>0</v>
      </c>
      <c r="R165" s="243">
        <f t="shared" si="41"/>
        <v>0</v>
      </c>
      <c r="S165" s="115">
        <v>0</v>
      </c>
      <c r="T165" s="243">
        <f t="shared" si="42"/>
        <v>0</v>
      </c>
      <c r="U165" s="115">
        <v>0</v>
      </c>
      <c r="V165" s="243">
        <f t="shared" si="43"/>
        <v>0</v>
      </c>
      <c r="W165" s="115">
        <v>0</v>
      </c>
      <c r="X165" s="115">
        <v>0</v>
      </c>
      <c r="Y165" s="115">
        <v>0</v>
      </c>
      <c r="Z165" s="114"/>
      <c r="AA165" s="115">
        <v>6596</v>
      </c>
      <c r="AB165" s="115">
        <v>0</v>
      </c>
      <c r="AC165" s="115">
        <v>0</v>
      </c>
      <c r="AD165" s="115">
        <v>0</v>
      </c>
    </row>
    <row r="166" spans="1:30" x14ac:dyDescent="0.25">
      <c r="A166" s="117">
        <v>9</v>
      </c>
      <c r="B166" s="117" t="s">
        <v>261</v>
      </c>
      <c r="C166" s="118"/>
      <c r="D166" s="123">
        <f t="shared" si="34"/>
        <v>0</v>
      </c>
      <c r="E166" s="169"/>
      <c r="F166" s="123">
        <f t="shared" si="35"/>
        <v>0</v>
      </c>
      <c r="G166" s="118">
        <v>0</v>
      </c>
      <c r="H166" s="123">
        <f t="shared" si="36"/>
        <v>0</v>
      </c>
      <c r="I166" s="169"/>
      <c r="J166" s="123">
        <f t="shared" si="37"/>
        <v>0</v>
      </c>
      <c r="K166" s="118">
        <v>0</v>
      </c>
      <c r="L166" s="119">
        <f t="shared" si="38"/>
        <v>0</v>
      </c>
      <c r="M166" s="169"/>
      <c r="N166" s="119">
        <f t="shared" si="39"/>
        <v>0</v>
      </c>
      <c r="O166" s="118">
        <v>0</v>
      </c>
      <c r="P166" s="118">
        <f t="shared" si="40"/>
        <v>0</v>
      </c>
      <c r="Q166" s="118">
        <v>0</v>
      </c>
      <c r="R166" s="123">
        <f t="shared" si="41"/>
        <v>0</v>
      </c>
      <c r="S166" s="118">
        <v>0</v>
      </c>
      <c r="T166" s="123">
        <f t="shared" si="42"/>
        <v>0</v>
      </c>
      <c r="U166" s="118">
        <v>0</v>
      </c>
      <c r="V166" s="123">
        <f t="shared" si="43"/>
        <v>0</v>
      </c>
      <c r="W166" s="118">
        <v>0</v>
      </c>
      <c r="X166" s="118">
        <v>0</v>
      </c>
      <c r="Y166" s="118">
        <v>0</v>
      </c>
      <c r="Z166" s="117"/>
      <c r="AA166" s="118">
        <v>0</v>
      </c>
      <c r="AB166" s="118">
        <v>0</v>
      </c>
      <c r="AC166" s="118">
        <v>0</v>
      </c>
      <c r="AD166" s="118">
        <v>0</v>
      </c>
    </row>
    <row r="167" spans="1:30" x14ac:dyDescent="0.25">
      <c r="A167" s="114">
        <v>10</v>
      </c>
      <c r="B167" s="114" t="s">
        <v>262</v>
      </c>
      <c r="C167" s="115"/>
      <c r="D167" s="243">
        <f t="shared" si="34"/>
        <v>0</v>
      </c>
      <c r="F167" s="243">
        <f t="shared" si="35"/>
        <v>0</v>
      </c>
      <c r="G167" s="115">
        <v>0</v>
      </c>
      <c r="H167" s="243">
        <f t="shared" si="36"/>
        <v>0</v>
      </c>
      <c r="J167" s="243">
        <f t="shared" si="37"/>
        <v>0</v>
      </c>
      <c r="K167" s="115">
        <v>72416</v>
      </c>
      <c r="L167" s="116">
        <f t="shared" si="38"/>
        <v>3.1015932842213467</v>
      </c>
      <c r="N167" s="116">
        <f t="shared" si="39"/>
        <v>34.436799690081941</v>
      </c>
      <c r="O167" s="115">
        <v>63413</v>
      </c>
      <c r="P167" s="115">
        <f t="shared" si="40"/>
        <v>72416</v>
      </c>
      <c r="Q167" s="115">
        <v>0</v>
      </c>
      <c r="R167" s="243">
        <f t="shared" si="41"/>
        <v>0</v>
      </c>
      <c r="S167" s="115">
        <v>0</v>
      </c>
      <c r="T167" s="243">
        <f t="shared" si="42"/>
        <v>0</v>
      </c>
      <c r="U167" s="115">
        <v>0</v>
      </c>
      <c r="V167" s="243">
        <f t="shared" si="43"/>
        <v>0</v>
      </c>
      <c r="W167" s="115">
        <v>0</v>
      </c>
      <c r="X167" s="115">
        <v>0</v>
      </c>
      <c r="Y167" s="115">
        <v>0</v>
      </c>
      <c r="Z167" s="114"/>
      <c r="AA167" s="115">
        <v>23348</v>
      </c>
      <c r="AB167" s="115">
        <v>0</v>
      </c>
      <c r="AC167" s="115">
        <v>0</v>
      </c>
      <c r="AD167" s="115">
        <v>23348</v>
      </c>
    </row>
    <row r="168" spans="1:30" x14ac:dyDescent="0.25">
      <c r="A168" s="117">
        <v>11</v>
      </c>
      <c r="B168" s="117" t="s">
        <v>263</v>
      </c>
      <c r="C168" s="118"/>
      <c r="D168" s="123">
        <f t="shared" si="34"/>
        <v>0</v>
      </c>
      <c r="E168" s="169"/>
      <c r="F168" s="123">
        <f t="shared" si="35"/>
        <v>0</v>
      </c>
      <c r="G168" s="118">
        <v>0</v>
      </c>
      <c r="H168" s="123">
        <f t="shared" si="36"/>
        <v>0</v>
      </c>
      <c r="I168" s="169"/>
      <c r="J168" s="123">
        <f t="shared" si="37"/>
        <v>0</v>
      </c>
      <c r="K168" s="118">
        <v>0</v>
      </c>
      <c r="L168" s="119">
        <f t="shared" si="38"/>
        <v>0</v>
      </c>
      <c r="M168" s="169"/>
      <c r="N168" s="119">
        <f t="shared" si="39"/>
        <v>0</v>
      </c>
      <c r="O168" s="118">
        <v>0</v>
      </c>
      <c r="P168" s="118">
        <f t="shared" si="40"/>
        <v>0</v>
      </c>
      <c r="Q168" s="118">
        <v>0</v>
      </c>
      <c r="R168" s="123">
        <f t="shared" si="41"/>
        <v>0</v>
      </c>
      <c r="S168" s="118">
        <v>0</v>
      </c>
      <c r="T168" s="123">
        <f t="shared" si="42"/>
        <v>0</v>
      </c>
      <c r="U168" s="118">
        <v>0</v>
      </c>
      <c r="V168" s="123">
        <f t="shared" si="43"/>
        <v>0</v>
      </c>
      <c r="W168" s="118">
        <v>0</v>
      </c>
      <c r="X168" s="118">
        <v>0</v>
      </c>
      <c r="Y168" s="118">
        <v>0</v>
      </c>
      <c r="Z168" s="117"/>
      <c r="AA168" s="118">
        <v>0</v>
      </c>
      <c r="AB168" s="118">
        <v>0</v>
      </c>
      <c r="AC168" s="118">
        <v>0</v>
      </c>
      <c r="AD168" s="118">
        <v>0</v>
      </c>
    </row>
    <row r="169" spans="1:30" x14ac:dyDescent="0.25">
      <c r="A169" s="114">
        <v>12</v>
      </c>
      <c r="B169" s="114" t="s">
        <v>264</v>
      </c>
      <c r="C169" s="115"/>
      <c r="D169" s="243">
        <f t="shared" si="34"/>
        <v>0</v>
      </c>
      <c r="F169" s="243">
        <f t="shared" si="35"/>
        <v>0</v>
      </c>
      <c r="G169" s="115">
        <v>0</v>
      </c>
      <c r="H169" s="243">
        <f t="shared" si="36"/>
        <v>0</v>
      </c>
      <c r="J169" s="243">
        <f t="shared" si="37"/>
        <v>0</v>
      </c>
      <c r="K169" s="115">
        <v>22320</v>
      </c>
      <c r="L169" s="116">
        <f t="shared" si="38"/>
        <v>5.7113613101330607</v>
      </c>
      <c r="N169" s="116">
        <f t="shared" si="39"/>
        <v>63.412893752158361</v>
      </c>
      <c r="O169" s="115">
        <v>17400</v>
      </c>
      <c r="P169" s="115">
        <f t="shared" si="40"/>
        <v>22320</v>
      </c>
      <c r="Q169" s="115">
        <v>0</v>
      </c>
      <c r="R169" s="243">
        <f t="shared" si="41"/>
        <v>0</v>
      </c>
      <c r="S169" s="115">
        <v>0</v>
      </c>
      <c r="T169" s="243">
        <f t="shared" si="42"/>
        <v>0</v>
      </c>
      <c r="U169" s="115">
        <v>0</v>
      </c>
      <c r="V169" s="243">
        <f t="shared" si="43"/>
        <v>0</v>
      </c>
      <c r="W169" s="115">
        <v>0</v>
      </c>
      <c r="X169" s="115">
        <v>0</v>
      </c>
      <c r="Y169" s="115">
        <v>0</v>
      </c>
      <c r="Z169" s="114"/>
      <c r="AA169" s="115">
        <v>3908</v>
      </c>
      <c r="AB169" s="115">
        <v>0</v>
      </c>
      <c r="AC169" s="115">
        <v>0</v>
      </c>
      <c r="AD169" s="115">
        <v>3908</v>
      </c>
    </row>
    <row r="170" spans="1:30" x14ac:dyDescent="0.25">
      <c r="A170" s="117">
        <v>13</v>
      </c>
      <c r="B170" s="117" t="s">
        <v>104</v>
      </c>
      <c r="C170" s="118"/>
      <c r="D170" s="123">
        <f t="shared" si="34"/>
        <v>0</v>
      </c>
      <c r="E170" s="169"/>
      <c r="F170" s="123">
        <f t="shared" si="35"/>
        <v>0</v>
      </c>
      <c r="G170" s="118">
        <v>0</v>
      </c>
      <c r="H170" s="123">
        <f t="shared" si="36"/>
        <v>0</v>
      </c>
      <c r="I170" s="169"/>
      <c r="J170" s="123">
        <f t="shared" si="37"/>
        <v>0</v>
      </c>
      <c r="K170" s="118">
        <v>22099</v>
      </c>
      <c r="L170" s="119">
        <f t="shared" si="38"/>
        <v>1.1015352407536636</v>
      </c>
      <c r="M170" s="169"/>
      <c r="N170" s="119">
        <f t="shared" si="39"/>
        <v>12.230278105893968</v>
      </c>
      <c r="O170" s="118">
        <v>22099</v>
      </c>
      <c r="P170" s="118">
        <f t="shared" si="40"/>
        <v>22099</v>
      </c>
      <c r="Q170" s="118">
        <v>0</v>
      </c>
      <c r="R170" s="123">
        <f t="shared" si="41"/>
        <v>0</v>
      </c>
      <c r="S170" s="118">
        <v>0</v>
      </c>
      <c r="T170" s="123">
        <f t="shared" si="42"/>
        <v>0</v>
      </c>
      <c r="U170" s="118">
        <v>0</v>
      </c>
      <c r="V170" s="123">
        <f t="shared" si="43"/>
        <v>0</v>
      </c>
      <c r="W170" s="118">
        <v>0</v>
      </c>
      <c r="X170" s="118">
        <v>0</v>
      </c>
      <c r="Y170" s="118">
        <v>0</v>
      </c>
      <c r="Z170" s="117"/>
      <c r="AA170" s="118">
        <v>20062</v>
      </c>
      <c r="AB170" s="118">
        <v>0</v>
      </c>
      <c r="AC170" s="118">
        <v>0</v>
      </c>
      <c r="AD170" s="118">
        <v>20062</v>
      </c>
    </row>
    <row r="171" spans="1:30" x14ac:dyDescent="0.25">
      <c r="A171" s="114">
        <v>14</v>
      </c>
      <c r="B171" s="114" t="s">
        <v>265</v>
      </c>
      <c r="C171" s="115"/>
      <c r="D171" s="243">
        <f t="shared" si="34"/>
        <v>0</v>
      </c>
      <c r="F171" s="243">
        <f t="shared" si="35"/>
        <v>0</v>
      </c>
      <c r="G171" s="115">
        <v>0</v>
      </c>
      <c r="H171" s="243">
        <f t="shared" si="36"/>
        <v>0</v>
      </c>
      <c r="J171" s="243">
        <f t="shared" si="37"/>
        <v>0</v>
      </c>
      <c r="K171" s="115">
        <v>159428</v>
      </c>
      <c r="L171" s="116">
        <f t="shared" si="38"/>
        <v>28.073252333157246</v>
      </c>
      <c r="N171" s="116">
        <f t="shared" si="39"/>
        <v>311.69559599067946</v>
      </c>
      <c r="O171" s="115">
        <v>159428</v>
      </c>
      <c r="P171" s="115">
        <f t="shared" si="40"/>
        <v>159428</v>
      </c>
      <c r="Q171" s="115">
        <v>0</v>
      </c>
      <c r="R171" s="243">
        <f t="shared" si="41"/>
        <v>0</v>
      </c>
      <c r="S171" s="115">
        <v>0</v>
      </c>
      <c r="T171" s="243">
        <f t="shared" si="42"/>
        <v>0</v>
      </c>
      <c r="U171" s="115">
        <v>0</v>
      </c>
      <c r="V171" s="243">
        <f t="shared" si="43"/>
        <v>0</v>
      </c>
      <c r="W171" s="115">
        <v>0</v>
      </c>
      <c r="X171" s="115">
        <v>0</v>
      </c>
      <c r="Y171" s="115">
        <v>0</v>
      </c>
      <c r="Z171" s="114"/>
      <c r="AA171" s="115">
        <v>5679</v>
      </c>
      <c r="AB171" s="115">
        <v>0</v>
      </c>
      <c r="AC171" s="115">
        <v>0</v>
      </c>
      <c r="AD171" s="115">
        <v>5679</v>
      </c>
    </row>
    <row r="172" spans="1:30" x14ac:dyDescent="0.25">
      <c r="A172" s="117">
        <v>15</v>
      </c>
      <c r="B172" s="117" t="s">
        <v>266</v>
      </c>
      <c r="C172" s="118"/>
      <c r="D172" s="123">
        <f t="shared" si="34"/>
        <v>0</v>
      </c>
      <c r="E172" s="169"/>
      <c r="F172" s="123">
        <f t="shared" si="35"/>
        <v>0</v>
      </c>
      <c r="G172" s="118">
        <v>0</v>
      </c>
      <c r="H172" s="123">
        <f t="shared" si="36"/>
        <v>0</v>
      </c>
      <c r="I172" s="169"/>
      <c r="J172" s="123">
        <f t="shared" si="37"/>
        <v>0</v>
      </c>
      <c r="K172" s="118">
        <v>0</v>
      </c>
      <c r="L172" s="119">
        <f t="shared" si="38"/>
        <v>0</v>
      </c>
      <c r="M172" s="169"/>
      <c r="N172" s="119">
        <f t="shared" si="39"/>
        <v>0</v>
      </c>
      <c r="O172" s="118">
        <v>0</v>
      </c>
      <c r="P172" s="118">
        <f t="shared" si="40"/>
        <v>0</v>
      </c>
      <c r="Q172" s="118">
        <v>0</v>
      </c>
      <c r="R172" s="123">
        <f t="shared" si="41"/>
        <v>0</v>
      </c>
      <c r="S172" s="118">
        <v>0</v>
      </c>
      <c r="T172" s="123">
        <f t="shared" si="42"/>
        <v>0</v>
      </c>
      <c r="U172" s="118">
        <v>0</v>
      </c>
      <c r="V172" s="123">
        <f t="shared" si="43"/>
        <v>0</v>
      </c>
      <c r="W172" s="118">
        <v>0</v>
      </c>
      <c r="X172" s="118">
        <v>0</v>
      </c>
      <c r="Y172" s="118">
        <v>0</v>
      </c>
      <c r="Z172" s="117"/>
      <c r="AA172" s="118">
        <v>7473</v>
      </c>
      <c r="AB172" s="118">
        <v>0</v>
      </c>
      <c r="AC172" s="118">
        <v>0</v>
      </c>
      <c r="AD172" s="118">
        <v>0</v>
      </c>
    </row>
    <row r="173" spans="1:30" x14ac:dyDescent="0.25">
      <c r="A173" s="114">
        <v>16</v>
      </c>
      <c r="B173" s="114" t="s">
        <v>267</v>
      </c>
      <c r="C173" s="115"/>
      <c r="D173" s="243">
        <f t="shared" si="34"/>
        <v>0</v>
      </c>
      <c r="F173" s="243">
        <f t="shared" si="35"/>
        <v>0</v>
      </c>
      <c r="G173" s="115">
        <v>0</v>
      </c>
      <c r="H173" s="243">
        <f t="shared" si="36"/>
        <v>0</v>
      </c>
      <c r="J173" s="243">
        <f t="shared" si="37"/>
        <v>0</v>
      </c>
      <c r="K173" s="115">
        <v>0</v>
      </c>
      <c r="L173" s="116">
        <f t="shared" si="38"/>
        <v>0</v>
      </c>
      <c r="N173" s="116">
        <f t="shared" si="39"/>
        <v>0</v>
      </c>
      <c r="O173" s="115">
        <v>0</v>
      </c>
      <c r="P173" s="115">
        <f t="shared" si="40"/>
        <v>0</v>
      </c>
      <c r="Q173" s="115">
        <v>0</v>
      </c>
      <c r="R173" s="243">
        <f t="shared" si="41"/>
        <v>0</v>
      </c>
      <c r="S173" s="115">
        <v>0</v>
      </c>
      <c r="T173" s="243">
        <f t="shared" si="42"/>
        <v>0</v>
      </c>
      <c r="U173" s="115">
        <v>0</v>
      </c>
      <c r="V173" s="243">
        <f t="shared" si="43"/>
        <v>0</v>
      </c>
      <c r="W173" s="115">
        <v>0</v>
      </c>
      <c r="X173" s="115">
        <v>0</v>
      </c>
      <c r="Y173" s="115">
        <v>0</v>
      </c>
      <c r="Z173" s="114"/>
      <c r="AA173" s="115">
        <v>15011</v>
      </c>
      <c r="AB173" s="115">
        <v>0</v>
      </c>
      <c r="AC173" s="115">
        <v>0</v>
      </c>
      <c r="AD173" s="115">
        <v>0</v>
      </c>
    </row>
    <row r="174" spans="1:30" x14ac:dyDescent="0.25">
      <c r="A174" s="117">
        <v>17</v>
      </c>
      <c r="B174" s="117" t="s">
        <v>268</v>
      </c>
      <c r="C174" s="118"/>
      <c r="D174" s="123">
        <f t="shared" si="34"/>
        <v>0</v>
      </c>
      <c r="E174" s="169"/>
      <c r="F174" s="123">
        <f t="shared" si="35"/>
        <v>0</v>
      </c>
      <c r="G174" s="118">
        <v>0</v>
      </c>
      <c r="H174" s="123">
        <f t="shared" si="36"/>
        <v>0</v>
      </c>
      <c r="I174" s="169"/>
      <c r="J174" s="123">
        <f t="shared" si="37"/>
        <v>0</v>
      </c>
      <c r="K174" s="118">
        <v>263693</v>
      </c>
      <c r="L174" s="119">
        <f t="shared" si="38"/>
        <v>10.695315351855607</v>
      </c>
      <c r="M174" s="169"/>
      <c r="N174" s="119">
        <f t="shared" si="39"/>
        <v>118.74942929100855</v>
      </c>
      <c r="O174" s="118">
        <v>263693</v>
      </c>
      <c r="P174" s="118">
        <f t="shared" si="40"/>
        <v>263693</v>
      </c>
      <c r="Q174" s="118">
        <v>0</v>
      </c>
      <c r="R174" s="123">
        <f t="shared" si="41"/>
        <v>0</v>
      </c>
      <c r="S174" s="118">
        <v>0</v>
      </c>
      <c r="T174" s="123">
        <f t="shared" si="42"/>
        <v>0</v>
      </c>
      <c r="U174" s="118">
        <v>0</v>
      </c>
      <c r="V174" s="123">
        <f t="shared" si="43"/>
        <v>0</v>
      </c>
      <c r="W174" s="118">
        <v>0</v>
      </c>
      <c r="X174" s="118">
        <v>0</v>
      </c>
      <c r="Y174" s="118">
        <v>0</v>
      </c>
      <c r="Z174" s="117"/>
      <c r="AA174" s="118">
        <v>24655</v>
      </c>
      <c r="AB174" s="118">
        <v>0</v>
      </c>
      <c r="AC174" s="118">
        <v>0</v>
      </c>
      <c r="AD174" s="118">
        <v>24655</v>
      </c>
    </row>
    <row r="175" spans="1:30" x14ac:dyDescent="0.25">
      <c r="A175" s="114">
        <v>18</v>
      </c>
      <c r="B175" s="114" t="s">
        <v>269</v>
      </c>
      <c r="C175" s="115"/>
      <c r="D175" s="243">
        <f t="shared" si="34"/>
        <v>0</v>
      </c>
      <c r="F175" s="243">
        <f t="shared" si="35"/>
        <v>0</v>
      </c>
      <c r="G175" s="115">
        <v>0</v>
      </c>
      <c r="H175" s="243">
        <f t="shared" si="36"/>
        <v>0</v>
      </c>
      <c r="J175" s="243">
        <f t="shared" si="37"/>
        <v>0</v>
      </c>
      <c r="K175" s="115">
        <v>256500</v>
      </c>
      <c r="L175" s="116">
        <f t="shared" si="38"/>
        <v>5.3160621761658033</v>
      </c>
      <c r="N175" s="116">
        <f t="shared" si="39"/>
        <v>59.023911752698432</v>
      </c>
      <c r="O175" s="115">
        <v>256500</v>
      </c>
      <c r="P175" s="115">
        <f t="shared" si="40"/>
        <v>256500</v>
      </c>
      <c r="Q175" s="115">
        <v>0</v>
      </c>
      <c r="R175" s="243">
        <f t="shared" si="41"/>
        <v>0</v>
      </c>
      <c r="S175" s="115">
        <v>0</v>
      </c>
      <c r="T175" s="243">
        <f t="shared" si="42"/>
        <v>0</v>
      </c>
      <c r="U175" s="115">
        <v>0</v>
      </c>
      <c r="V175" s="243">
        <f t="shared" si="43"/>
        <v>0</v>
      </c>
      <c r="W175" s="115">
        <v>0</v>
      </c>
      <c r="X175" s="115">
        <v>0</v>
      </c>
      <c r="Y175" s="115">
        <v>0</v>
      </c>
      <c r="Z175" s="114"/>
      <c r="AA175" s="115">
        <v>48250</v>
      </c>
      <c r="AB175" s="115">
        <v>0</v>
      </c>
      <c r="AC175" s="115">
        <v>0</v>
      </c>
      <c r="AD175" s="115">
        <v>48250</v>
      </c>
    </row>
    <row r="176" spans="1:30" x14ac:dyDescent="0.25">
      <c r="A176" s="117">
        <v>19</v>
      </c>
      <c r="B176" s="117" t="s">
        <v>270</v>
      </c>
      <c r="C176" s="118"/>
      <c r="D176" s="123">
        <f t="shared" si="34"/>
        <v>0</v>
      </c>
      <c r="E176" s="169"/>
      <c r="F176" s="123">
        <f t="shared" si="35"/>
        <v>0</v>
      </c>
      <c r="G176" s="118">
        <v>0</v>
      </c>
      <c r="H176" s="123">
        <f t="shared" si="36"/>
        <v>0</v>
      </c>
      <c r="I176" s="169"/>
      <c r="J176" s="123">
        <f t="shared" si="37"/>
        <v>0</v>
      </c>
      <c r="K176" s="118">
        <v>19245</v>
      </c>
      <c r="L176" s="119">
        <f t="shared" si="38"/>
        <v>3.9836472779962739</v>
      </c>
      <c r="M176" s="169"/>
      <c r="N176" s="119">
        <f t="shared" si="39"/>
        <v>44.230190994477162</v>
      </c>
      <c r="O176" s="118">
        <v>19245</v>
      </c>
      <c r="P176" s="118">
        <f t="shared" si="40"/>
        <v>19245</v>
      </c>
      <c r="Q176" s="118">
        <v>0</v>
      </c>
      <c r="R176" s="123">
        <f t="shared" si="41"/>
        <v>0</v>
      </c>
      <c r="S176" s="118">
        <v>0</v>
      </c>
      <c r="T176" s="123">
        <f t="shared" si="42"/>
        <v>0</v>
      </c>
      <c r="U176" s="118">
        <v>0</v>
      </c>
      <c r="V176" s="123">
        <f t="shared" si="43"/>
        <v>0</v>
      </c>
      <c r="W176" s="118">
        <v>0</v>
      </c>
      <c r="X176" s="118">
        <v>0</v>
      </c>
      <c r="Y176" s="118">
        <v>0</v>
      </c>
      <c r="Z176" s="117"/>
      <c r="AA176" s="118">
        <v>4831</v>
      </c>
      <c r="AB176" s="118">
        <v>0</v>
      </c>
      <c r="AC176" s="118">
        <v>0</v>
      </c>
      <c r="AD176" s="118">
        <v>4831</v>
      </c>
    </row>
    <row r="177" spans="1:30" x14ac:dyDescent="0.25">
      <c r="A177" s="114">
        <v>20</v>
      </c>
      <c r="B177" s="114" t="s">
        <v>271</v>
      </c>
      <c r="C177" s="115"/>
      <c r="D177" s="243">
        <f t="shared" si="34"/>
        <v>0</v>
      </c>
      <c r="F177" s="243">
        <f t="shared" si="35"/>
        <v>0</v>
      </c>
      <c r="G177" s="115">
        <v>0</v>
      </c>
      <c r="H177" s="243">
        <f t="shared" si="36"/>
        <v>0</v>
      </c>
      <c r="J177" s="243">
        <f t="shared" si="37"/>
        <v>0</v>
      </c>
      <c r="K177" s="115">
        <v>0</v>
      </c>
      <c r="L177" s="116">
        <f t="shared" si="38"/>
        <v>0</v>
      </c>
      <c r="N177" s="116">
        <f t="shared" si="39"/>
        <v>0</v>
      </c>
      <c r="O177" s="115">
        <v>0</v>
      </c>
      <c r="P177" s="115">
        <f t="shared" si="40"/>
        <v>0</v>
      </c>
      <c r="Q177" s="115">
        <v>0</v>
      </c>
      <c r="R177" s="243">
        <f t="shared" si="41"/>
        <v>0</v>
      </c>
      <c r="S177" s="115">
        <v>0</v>
      </c>
      <c r="T177" s="243">
        <f t="shared" si="42"/>
        <v>0</v>
      </c>
      <c r="U177" s="115">
        <v>0</v>
      </c>
      <c r="V177" s="243">
        <f t="shared" si="43"/>
        <v>0</v>
      </c>
      <c r="W177" s="115">
        <v>0</v>
      </c>
      <c r="X177" s="115">
        <v>0</v>
      </c>
      <c r="Y177" s="115">
        <v>0</v>
      </c>
      <c r="Z177" s="114"/>
      <c r="AA177" s="115">
        <v>0</v>
      </c>
      <c r="AB177" s="115">
        <v>0</v>
      </c>
      <c r="AC177" s="115">
        <v>0</v>
      </c>
      <c r="AD177" s="115">
        <v>0</v>
      </c>
    </row>
    <row r="178" spans="1:30" x14ac:dyDescent="0.25">
      <c r="A178" s="117">
        <v>21</v>
      </c>
      <c r="B178" s="117" t="s">
        <v>172</v>
      </c>
      <c r="C178" s="118"/>
      <c r="D178" s="123">
        <f t="shared" si="34"/>
        <v>0</v>
      </c>
      <c r="E178" s="169"/>
      <c r="F178" s="123">
        <f t="shared" si="35"/>
        <v>0</v>
      </c>
      <c r="G178" s="118">
        <v>0</v>
      </c>
      <c r="H178" s="123">
        <f t="shared" si="36"/>
        <v>0</v>
      </c>
      <c r="I178" s="169"/>
      <c r="J178" s="123">
        <f t="shared" si="37"/>
        <v>0</v>
      </c>
      <c r="K178" s="118">
        <v>0</v>
      </c>
      <c r="L178" s="119">
        <f t="shared" si="38"/>
        <v>0</v>
      </c>
      <c r="M178" s="169"/>
      <c r="N178" s="119">
        <f t="shared" si="39"/>
        <v>0</v>
      </c>
      <c r="O178" s="118">
        <v>0</v>
      </c>
      <c r="P178" s="118">
        <f t="shared" si="40"/>
        <v>0</v>
      </c>
      <c r="Q178" s="118">
        <v>0</v>
      </c>
      <c r="R178" s="123">
        <f t="shared" si="41"/>
        <v>0</v>
      </c>
      <c r="S178" s="118">
        <v>0</v>
      </c>
      <c r="T178" s="123">
        <f t="shared" si="42"/>
        <v>0</v>
      </c>
      <c r="U178" s="118">
        <v>0</v>
      </c>
      <c r="V178" s="123">
        <f t="shared" si="43"/>
        <v>0</v>
      </c>
      <c r="W178" s="118">
        <v>0</v>
      </c>
      <c r="X178" s="118">
        <v>0</v>
      </c>
      <c r="Y178" s="118">
        <v>0</v>
      </c>
      <c r="Z178" s="117"/>
      <c r="AA178" s="118">
        <v>4880</v>
      </c>
      <c r="AB178" s="118">
        <v>0</v>
      </c>
      <c r="AC178" s="118">
        <v>0</v>
      </c>
      <c r="AD178" s="118">
        <v>0</v>
      </c>
    </row>
    <row r="179" spans="1:30" x14ac:dyDescent="0.25">
      <c r="A179" s="114">
        <v>22</v>
      </c>
      <c r="B179" s="114" t="s">
        <v>188</v>
      </c>
      <c r="C179" s="115">
        <v>3000</v>
      </c>
      <c r="D179" s="243">
        <f t="shared" si="34"/>
        <v>0.333889816360601</v>
      </c>
      <c r="F179" s="243">
        <f t="shared" si="35"/>
        <v>100</v>
      </c>
      <c r="G179" s="115"/>
      <c r="H179" s="243">
        <f t="shared" si="36"/>
        <v>0</v>
      </c>
      <c r="J179" s="243">
        <f t="shared" si="37"/>
        <v>0</v>
      </c>
      <c r="K179" s="115">
        <v>17647</v>
      </c>
      <c r="L179" s="116">
        <f t="shared" si="38"/>
        <v>1.9640511964385086</v>
      </c>
      <c r="N179" s="116">
        <f t="shared" si="39"/>
        <v>21.806739773683315</v>
      </c>
      <c r="O179" s="115">
        <v>17647</v>
      </c>
      <c r="P179" s="115">
        <f t="shared" si="40"/>
        <v>20647</v>
      </c>
      <c r="Q179" s="115">
        <v>0</v>
      </c>
      <c r="R179" s="243">
        <f t="shared" si="41"/>
        <v>0</v>
      </c>
      <c r="S179" s="115">
        <v>0</v>
      </c>
      <c r="T179" s="243">
        <f t="shared" si="42"/>
        <v>0</v>
      </c>
      <c r="U179" s="115">
        <v>0</v>
      </c>
      <c r="V179" s="243">
        <f t="shared" si="43"/>
        <v>0</v>
      </c>
      <c r="W179" s="115">
        <v>0</v>
      </c>
      <c r="X179" s="115">
        <v>0</v>
      </c>
      <c r="Y179" s="115">
        <v>0</v>
      </c>
      <c r="Z179" s="114"/>
      <c r="AA179" s="115">
        <v>8985</v>
      </c>
      <c r="AB179" s="115">
        <v>8985</v>
      </c>
      <c r="AC179" s="115">
        <v>0</v>
      </c>
      <c r="AD179" s="115">
        <v>8985</v>
      </c>
    </row>
    <row r="180" spans="1:30" x14ac:dyDescent="0.25">
      <c r="A180" s="117">
        <v>23</v>
      </c>
      <c r="B180" s="117" t="s">
        <v>272</v>
      </c>
      <c r="C180" s="118"/>
      <c r="D180" s="123">
        <f t="shared" si="34"/>
        <v>0</v>
      </c>
      <c r="E180" s="169"/>
      <c r="F180" s="123">
        <f t="shared" si="35"/>
        <v>0</v>
      </c>
      <c r="G180" s="118">
        <v>0</v>
      </c>
      <c r="H180" s="123">
        <f t="shared" si="36"/>
        <v>0</v>
      </c>
      <c r="I180" s="169"/>
      <c r="J180" s="123">
        <f t="shared" si="37"/>
        <v>0</v>
      </c>
      <c r="K180" s="118">
        <v>115923</v>
      </c>
      <c r="L180" s="119">
        <f t="shared" si="38"/>
        <v>12.982752827864262</v>
      </c>
      <c r="M180" s="169"/>
      <c r="N180" s="119">
        <f t="shared" si="39"/>
        <v>144.14670705970619</v>
      </c>
      <c r="O180" s="118">
        <v>115923</v>
      </c>
      <c r="P180" s="118">
        <f t="shared" si="40"/>
        <v>115923</v>
      </c>
      <c r="Q180" s="118">
        <v>0</v>
      </c>
      <c r="R180" s="123">
        <f t="shared" si="41"/>
        <v>0</v>
      </c>
      <c r="S180" s="118">
        <v>0</v>
      </c>
      <c r="T180" s="123">
        <f t="shared" si="42"/>
        <v>0</v>
      </c>
      <c r="U180" s="118">
        <v>0</v>
      </c>
      <c r="V180" s="123">
        <f t="shared" si="43"/>
        <v>0</v>
      </c>
      <c r="W180" s="118">
        <v>0</v>
      </c>
      <c r="X180" s="118">
        <v>0</v>
      </c>
      <c r="Y180" s="118">
        <v>0</v>
      </c>
      <c r="Z180" s="117"/>
      <c r="AA180" s="118">
        <v>8929</v>
      </c>
      <c r="AB180" s="118">
        <v>0</v>
      </c>
      <c r="AC180" s="118">
        <v>0</v>
      </c>
      <c r="AD180" s="118">
        <v>8929</v>
      </c>
    </row>
    <row r="181" spans="1:30" x14ac:dyDescent="0.25">
      <c r="A181" s="114">
        <v>24</v>
      </c>
      <c r="B181" s="124" t="s">
        <v>273</v>
      </c>
      <c r="C181" s="115"/>
      <c r="D181" s="243">
        <f t="shared" si="34"/>
        <v>0</v>
      </c>
      <c r="F181" s="243">
        <f t="shared" si="35"/>
        <v>0</v>
      </c>
      <c r="G181" s="115">
        <v>0</v>
      </c>
      <c r="H181" s="243">
        <f t="shared" si="36"/>
        <v>0</v>
      </c>
      <c r="J181" s="243">
        <f t="shared" si="37"/>
        <v>0</v>
      </c>
      <c r="K181" s="115">
        <v>0</v>
      </c>
      <c r="L181" s="116">
        <f t="shared" si="38"/>
        <v>0</v>
      </c>
      <c r="N181" s="116">
        <f t="shared" si="39"/>
        <v>0</v>
      </c>
      <c r="O181" s="115">
        <v>0</v>
      </c>
      <c r="P181" s="115">
        <f t="shared" si="40"/>
        <v>0</v>
      </c>
      <c r="Q181" s="115">
        <v>0</v>
      </c>
      <c r="R181" s="243">
        <f t="shared" si="41"/>
        <v>0</v>
      </c>
      <c r="S181" s="115">
        <v>0</v>
      </c>
      <c r="T181" s="243">
        <f t="shared" si="42"/>
        <v>0</v>
      </c>
      <c r="U181" s="115">
        <v>0</v>
      </c>
      <c r="V181" s="243">
        <f t="shared" si="43"/>
        <v>0</v>
      </c>
      <c r="W181" s="115">
        <v>0</v>
      </c>
      <c r="X181" s="115">
        <v>0</v>
      </c>
      <c r="Y181" s="115">
        <v>0</v>
      </c>
      <c r="Z181" s="114"/>
      <c r="AA181" s="115">
        <v>5261</v>
      </c>
      <c r="AB181" s="115">
        <v>0</v>
      </c>
      <c r="AC181" s="115">
        <v>0</v>
      </c>
      <c r="AD181" s="115">
        <v>0</v>
      </c>
    </row>
    <row r="182" spans="1:30" x14ac:dyDescent="0.25">
      <c r="A182" s="117">
        <v>25</v>
      </c>
      <c r="B182" s="117" t="s">
        <v>274</v>
      </c>
      <c r="C182" s="118"/>
      <c r="D182" s="123">
        <f t="shared" si="34"/>
        <v>0</v>
      </c>
      <c r="E182" s="169"/>
      <c r="F182" s="123">
        <f t="shared" si="35"/>
        <v>0</v>
      </c>
      <c r="G182" s="118">
        <v>0</v>
      </c>
      <c r="H182" s="123">
        <f t="shared" si="36"/>
        <v>0</v>
      </c>
      <c r="I182" s="169"/>
      <c r="J182" s="123">
        <f t="shared" si="37"/>
        <v>0</v>
      </c>
      <c r="K182" s="118">
        <v>1224</v>
      </c>
      <c r="L182" s="119">
        <f t="shared" si="38"/>
        <v>0.2496430756679584</v>
      </c>
      <c r="M182" s="169"/>
      <c r="N182" s="119">
        <f t="shared" si="39"/>
        <v>2.7717717324603064</v>
      </c>
      <c r="O182" s="118">
        <v>1224</v>
      </c>
      <c r="P182" s="118">
        <f t="shared" si="40"/>
        <v>1224</v>
      </c>
      <c r="Q182" s="118">
        <v>0</v>
      </c>
      <c r="R182" s="123">
        <f t="shared" si="41"/>
        <v>0</v>
      </c>
      <c r="S182" s="118">
        <v>0</v>
      </c>
      <c r="T182" s="123">
        <f t="shared" si="42"/>
        <v>0</v>
      </c>
      <c r="U182" s="118">
        <v>0</v>
      </c>
      <c r="V182" s="123">
        <f t="shared" si="43"/>
        <v>0</v>
      </c>
      <c r="W182" s="118">
        <v>0</v>
      </c>
      <c r="X182" s="118">
        <v>0</v>
      </c>
      <c r="Y182" s="118">
        <v>0</v>
      </c>
      <c r="Z182" s="117"/>
      <c r="AA182" s="118">
        <v>4903</v>
      </c>
      <c r="AB182" s="118">
        <v>0</v>
      </c>
      <c r="AC182" s="118">
        <v>0</v>
      </c>
      <c r="AD182" s="118">
        <v>4903</v>
      </c>
    </row>
    <row r="183" spans="1:30" x14ac:dyDescent="0.25">
      <c r="A183" s="114">
        <v>26</v>
      </c>
      <c r="B183" s="114" t="s">
        <v>275</v>
      </c>
      <c r="C183" s="115"/>
      <c r="D183" s="243">
        <f t="shared" si="34"/>
        <v>0</v>
      </c>
      <c r="F183" s="243">
        <f t="shared" si="35"/>
        <v>0</v>
      </c>
      <c r="G183" s="115">
        <v>0</v>
      </c>
      <c r="H183" s="243">
        <f t="shared" si="36"/>
        <v>0</v>
      </c>
      <c r="J183" s="243">
        <f t="shared" si="37"/>
        <v>0</v>
      </c>
      <c r="K183" s="115">
        <v>137395</v>
      </c>
      <c r="L183" s="116">
        <f t="shared" si="38"/>
        <v>16.101605531466074</v>
      </c>
      <c r="N183" s="116">
        <f t="shared" si="39"/>
        <v>178.77513702284676</v>
      </c>
      <c r="O183" s="115">
        <v>137395</v>
      </c>
      <c r="P183" s="115">
        <f t="shared" si="40"/>
        <v>137395</v>
      </c>
      <c r="Q183" s="115">
        <v>0</v>
      </c>
      <c r="R183" s="243">
        <f t="shared" si="41"/>
        <v>0</v>
      </c>
      <c r="S183" s="115">
        <v>0</v>
      </c>
      <c r="T183" s="243">
        <f t="shared" si="42"/>
        <v>0</v>
      </c>
      <c r="U183" s="115">
        <v>0</v>
      </c>
      <c r="V183" s="243">
        <f t="shared" si="43"/>
        <v>0</v>
      </c>
      <c r="W183" s="115">
        <v>0</v>
      </c>
      <c r="X183" s="115">
        <v>0</v>
      </c>
      <c r="Y183" s="115">
        <v>0</v>
      </c>
      <c r="Z183" s="114"/>
      <c r="AA183" s="115">
        <v>8533</v>
      </c>
      <c r="AB183" s="115">
        <v>0</v>
      </c>
      <c r="AC183" s="115">
        <v>0</v>
      </c>
      <c r="AD183" s="115">
        <v>8533</v>
      </c>
    </row>
    <row r="184" spans="1:30" x14ac:dyDescent="0.25">
      <c r="A184" s="117">
        <v>27</v>
      </c>
      <c r="B184" s="117" t="s">
        <v>276</v>
      </c>
      <c r="C184" s="118"/>
      <c r="D184" s="123">
        <f t="shared" si="34"/>
        <v>0</v>
      </c>
      <c r="E184" s="169"/>
      <c r="F184" s="123">
        <f t="shared" si="35"/>
        <v>0</v>
      </c>
      <c r="G184" s="118">
        <v>0</v>
      </c>
      <c r="H184" s="123">
        <f t="shared" si="36"/>
        <v>0</v>
      </c>
      <c r="I184" s="169"/>
      <c r="J184" s="123">
        <f t="shared" si="37"/>
        <v>0</v>
      </c>
      <c r="K184" s="118">
        <v>0</v>
      </c>
      <c r="L184" s="119">
        <f t="shared" si="38"/>
        <v>0</v>
      </c>
      <c r="M184" s="169"/>
      <c r="N184" s="119">
        <f t="shared" si="39"/>
        <v>0</v>
      </c>
      <c r="O184" s="118">
        <v>0</v>
      </c>
      <c r="P184" s="118">
        <f t="shared" si="40"/>
        <v>0</v>
      </c>
      <c r="Q184" s="118">
        <v>0</v>
      </c>
      <c r="R184" s="123">
        <f t="shared" si="41"/>
        <v>0</v>
      </c>
      <c r="S184" s="118">
        <v>0</v>
      </c>
      <c r="T184" s="123">
        <f t="shared" si="42"/>
        <v>0</v>
      </c>
      <c r="U184" s="118">
        <v>0</v>
      </c>
      <c r="V184" s="123">
        <f t="shared" si="43"/>
        <v>0</v>
      </c>
      <c r="W184" s="118">
        <v>0</v>
      </c>
      <c r="X184" s="118">
        <v>0</v>
      </c>
      <c r="Y184" s="118">
        <v>0</v>
      </c>
      <c r="Z184" s="117"/>
      <c r="AA184" s="118">
        <v>7966</v>
      </c>
      <c r="AB184" s="118">
        <v>0</v>
      </c>
      <c r="AC184" s="118">
        <v>0</v>
      </c>
      <c r="AD184" s="118">
        <v>0</v>
      </c>
    </row>
    <row r="185" spans="1:30" x14ac:dyDescent="0.25">
      <c r="A185" s="114">
        <v>28</v>
      </c>
      <c r="B185" s="114" t="s">
        <v>277</v>
      </c>
      <c r="C185" s="115"/>
      <c r="D185" s="243">
        <f t="shared" si="34"/>
        <v>0</v>
      </c>
      <c r="F185" s="243">
        <f t="shared" si="35"/>
        <v>0</v>
      </c>
      <c r="G185" s="115">
        <v>0</v>
      </c>
      <c r="H185" s="243">
        <f t="shared" si="36"/>
        <v>0</v>
      </c>
      <c r="J185" s="243">
        <f t="shared" si="37"/>
        <v>0</v>
      </c>
      <c r="K185" s="115">
        <v>0</v>
      </c>
      <c r="L185" s="116">
        <f t="shared" si="38"/>
        <v>0</v>
      </c>
      <c r="N185" s="116">
        <f t="shared" si="39"/>
        <v>0</v>
      </c>
      <c r="O185" s="115">
        <v>0</v>
      </c>
      <c r="P185" s="115">
        <f t="shared" si="40"/>
        <v>0</v>
      </c>
      <c r="Q185" s="115">
        <v>0</v>
      </c>
      <c r="R185" s="243">
        <f t="shared" si="41"/>
        <v>0</v>
      </c>
      <c r="S185" s="115">
        <v>0</v>
      </c>
      <c r="T185" s="243">
        <f t="shared" si="42"/>
        <v>0</v>
      </c>
      <c r="U185" s="115">
        <v>0</v>
      </c>
      <c r="V185" s="243">
        <f t="shared" si="43"/>
        <v>0</v>
      </c>
      <c r="W185" s="115">
        <v>0</v>
      </c>
      <c r="X185" s="115">
        <v>0</v>
      </c>
      <c r="Y185" s="115">
        <v>0</v>
      </c>
      <c r="Z185" s="114"/>
      <c r="AA185" s="115">
        <v>0</v>
      </c>
      <c r="AB185" s="115">
        <v>0</v>
      </c>
      <c r="AC185" s="115">
        <v>0</v>
      </c>
      <c r="AD185" s="115">
        <v>0</v>
      </c>
    </row>
    <row r="186" spans="1:30" x14ac:dyDescent="0.25">
      <c r="A186" s="117">
        <v>29</v>
      </c>
      <c r="B186" s="117" t="s">
        <v>278</v>
      </c>
      <c r="C186" s="118"/>
      <c r="D186" s="123">
        <f t="shared" si="34"/>
        <v>0</v>
      </c>
      <c r="E186" s="169"/>
      <c r="F186" s="123">
        <f t="shared" si="35"/>
        <v>0</v>
      </c>
      <c r="G186" s="118">
        <v>0</v>
      </c>
      <c r="H186" s="123">
        <f t="shared" si="36"/>
        <v>0</v>
      </c>
      <c r="I186" s="169"/>
      <c r="J186" s="123">
        <f t="shared" si="37"/>
        <v>0</v>
      </c>
      <c r="K186" s="118">
        <v>25445</v>
      </c>
      <c r="L186" s="119">
        <f t="shared" si="38"/>
        <v>3.5924043484399264</v>
      </c>
      <c r="M186" s="169"/>
      <c r="N186" s="119">
        <f t="shared" si="39"/>
        <v>39.88624478340094</v>
      </c>
      <c r="O186" s="118">
        <v>25445</v>
      </c>
      <c r="P186" s="118">
        <f t="shared" si="40"/>
        <v>25445</v>
      </c>
      <c r="Q186" s="118">
        <v>0</v>
      </c>
      <c r="R186" s="123">
        <f t="shared" si="41"/>
        <v>0</v>
      </c>
      <c r="S186" s="118">
        <v>0</v>
      </c>
      <c r="T186" s="123">
        <f t="shared" si="42"/>
        <v>0</v>
      </c>
      <c r="U186" s="118">
        <v>0</v>
      </c>
      <c r="V186" s="123">
        <f t="shared" si="43"/>
        <v>0</v>
      </c>
      <c r="W186" s="118">
        <v>0</v>
      </c>
      <c r="X186" s="118">
        <v>0</v>
      </c>
      <c r="Y186" s="118">
        <v>0</v>
      </c>
      <c r="Z186" s="117"/>
      <c r="AA186" s="118">
        <v>7083</v>
      </c>
      <c r="AB186" s="118">
        <v>0</v>
      </c>
      <c r="AC186" s="118">
        <v>0</v>
      </c>
      <c r="AD186" s="118">
        <v>7083</v>
      </c>
    </row>
    <row r="187" spans="1:30" x14ac:dyDescent="0.25">
      <c r="A187" s="114">
        <v>30</v>
      </c>
      <c r="B187" s="114" t="s">
        <v>216</v>
      </c>
      <c r="C187" s="115"/>
      <c r="D187" s="243">
        <f t="shared" si="34"/>
        <v>0</v>
      </c>
      <c r="F187" s="243">
        <f t="shared" si="35"/>
        <v>0</v>
      </c>
      <c r="G187" s="115">
        <v>0</v>
      </c>
      <c r="H187" s="243">
        <f t="shared" si="36"/>
        <v>0</v>
      </c>
      <c r="J187" s="243">
        <f t="shared" si="37"/>
        <v>0</v>
      </c>
      <c r="K187" s="115">
        <v>16459</v>
      </c>
      <c r="L187" s="116">
        <f t="shared" si="38"/>
        <v>3.6689701292911279</v>
      </c>
      <c r="N187" s="116">
        <f t="shared" si="39"/>
        <v>40.736349944416425</v>
      </c>
      <c r="O187" s="115">
        <v>16459</v>
      </c>
      <c r="P187" s="115">
        <f t="shared" si="40"/>
        <v>16459</v>
      </c>
      <c r="Q187" s="115">
        <v>0</v>
      </c>
      <c r="R187" s="243">
        <f t="shared" si="41"/>
        <v>0</v>
      </c>
      <c r="S187" s="115">
        <v>0</v>
      </c>
      <c r="T187" s="243">
        <f t="shared" si="42"/>
        <v>0</v>
      </c>
      <c r="U187" s="115">
        <v>0</v>
      </c>
      <c r="V187" s="243">
        <f t="shared" si="43"/>
        <v>0</v>
      </c>
      <c r="W187" s="115">
        <v>0</v>
      </c>
      <c r="X187" s="115">
        <v>0</v>
      </c>
      <c r="Y187" s="115">
        <v>0</v>
      </c>
      <c r="Z187" s="114"/>
      <c r="AA187" s="115">
        <v>4486</v>
      </c>
      <c r="AB187" s="115">
        <v>0</v>
      </c>
      <c r="AC187" s="115">
        <v>0</v>
      </c>
      <c r="AD187" s="115">
        <v>4486</v>
      </c>
    </row>
    <row r="188" spans="1:30" x14ac:dyDescent="0.25">
      <c r="A188" s="117">
        <v>31</v>
      </c>
      <c r="B188" s="117" t="s">
        <v>279</v>
      </c>
      <c r="C188" s="118"/>
      <c r="D188" s="123">
        <f t="shared" si="34"/>
        <v>0</v>
      </c>
      <c r="E188" s="169"/>
      <c r="F188" s="123">
        <f t="shared" si="35"/>
        <v>0</v>
      </c>
      <c r="G188" s="118">
        <v>0</v>
      </c>
      <c r="H188" s="123">
        <f t="shared" si="36"/>
        <v>0</v>
      </c>
      <c r="I188" s="169"/>
      <c r="J188" s="123">
        <f t="shared" si="37"/>
        <v>0</v>
      </c>
      <c r="K188" s="118">
        <v>285175</v>
      </c>
      <c r="L188" s="119">
        <f t="shared" si="38"/>
        <v>17.311661506707946</v>
      </c>
      <c r="M188" s="169"/>
      <c r="N188" s="119">
        <f t="shared" si="39"/>
        <v>192.21031417685344</v>
      </c>
      <c r="O188" s="118">
        <v>285175</v>
      </c>
      <c r="P188" s="118">
        <f t="shared" si="40"/>
        <v>285175</v>
      </c>
      <c r="Q188" s="118">
        <v>0</v>
      </c>
      <c r="R188" s="123">
        <f t="shared" si="41"/>
        <v>0</v>
      </c>
      <c r="S188" s="118">
        <v>0</v>
      </c>
      <c r="T188" s="123">
        <f t="shared" si="42"/>
        <v>0</v>
      </c>
      <c r="U188" s="118">
        <v>0</v>
      </c>
      <c r="V188" s="123">
        <f t="shared" si="43"/>
        <v>0</v>
      </c>
      <c r="W188" s="118">
        <v>0</v>
      </c>
      <c r="X188" s="118">
        <v>0</v>
      </c>
      <c r="Y188" s="118">
        <v>0</v>
      </c>
      <c r="Z188" s="117"/>
      <c r="AA188" s="118">
        <v>16473</v>
      </c>
      <c r="AB188" s="118">
        <v>0</v>
      </c>
      <c r="AC188" s="118">
        <v>0</v>
      </c>
      <c r="AD188" s="118">
        <v>16473</v>
      </c>
    </row>
    <row r="189" spans="1:30" x14ac:dyDescent="0.25">
      <c r="A189" s="114">
        <v>32</v>
      </c>
      <c r="B189" s="114" t="s">
        <v>280</v>
      </c>
      <c r="C189" s="115"/>
      <c r="D189" s="243">
        <f t="shared" si="34"/>
        <v>0</v>
      </c>
      <c r="F189" s="243">
        <f t="shared" si="35"/>
        <v>0</v>
      </c>
      <c r="G189" s="115">
        <v>0</v>
      </c>
      <c r="H189" s="243">
        <f t="shared" si="36"/>
        <v>0</v>
      </c>
      <c r="J189" s="243">
        <f t="shared" si="37"/>
        <v>0</v>
      </c>
      <c r="K189" s="115">
        <v>0</v>
      </c>
      <c r="L189" s="116">
        <f t="shared" si="38"/>
        <v>0</v>
      </c>
      <c r="N189" s="116">
        <f t="shared" si="39"/>
        <v>0</v>
      </c>
      <c r="O189" s="115">
        <v>0</v>
      </c>
      <c r="P189" s="115">
        <f t="shared" si="40"/>
        <v>0</v>
      </c>
      <c r="Q189" s="115">
        <v>0</v>
      </c>
      <c r="R189" s="243">
        <f t="shared" si="41"/>
        <v>0</v>
      </c>
      <c r="S189" s="115">
        <v>0</v>
      </c>
      <c r="T189" s="243">
        <f t="shared" si="42"/>
        <v>0</v>
      </c>
      <c r="U189" s="115">
        <v>0</v>
      </c>
      <c r="V189" s="243">
        <f t="shared" si="43"/>
        <v>0</v>
      </c>
      <c r="W189" s="115">
        <v>0</v>
      </c>
      <c r="X189" s="115">
        <v>0</v>
      </c>
      <c r="Y189" s="115">
        <v>0</v>
      </c>
      <c r="Z189" s="114"/>
      <c r="AA189" s="115">
        <v>0</v>
      </c>
      <c r="AB189" s="115">
        <v>0</v>
      </c>
      <c r="AC189" s="115">
        <v>0</v>
      </c>
      <c r="AD189" s="115">
        <v>0</v>
      </c>
    </row>
    <row r="190" spans="1:30" x14ac:dyDescent="0.25">
      <c r="A190" s="117">
        <v>33</v>
      </c>
      <c r="B190" s="117" t="s">
        <v>281</v>
      </c>
      <c r="C190" s="118"/>
      <c r="D190" s="123">
        <f t="shared" si="34"/>
        <v>0</v>
      </c>
      <c r="E190" s="169"/>
      <c r="F190" s="123">
        <f t="shared" si="35"/>
        <v>0</v>
      </c>
      <c r="G190" s="118">
        <v>0</v>
      </c>
      <c r="H190" s="123">
        <f t="shared" si="36"/>
        <v>0</v>
      </c>
      <c r="I190" s="169"/>
      <c r="J190" s="123">
        <f t="shared" si="37"/>
        <v>0</v>
      </c>
      <c r="K190" s="118">
        <v>633984</v>
      </c>
      <c r="L190" s="119">
        <f t="shared" si="38"/>
        <v>63.039077259620164</v>
      </c>
      <c r="M190" s="169"/>
      <c r="N190" s="119">
        <f t="shared" si="39"/>
        <v>699.91900204353635</v>
      </c>
      <c r="O190" s="118">
        <v>22752</v>
      </c>
      <c r="P190" s="118">
        <f t="shared" si="40"/>
        <v>633984</v>
      </c>
      <c r="Q190" s="118">
        <v>0</v>
      </c>
      <c r="R190" s="123">
        <f t="shared" si="41"/>
        <v>0</v>
      </c>
      <c r="S190" s="118">
        <v>0</v>
      </c>
      <c r="T190" s="123">
        <f t="shared" si="42"/>
        <v>0</v>
      </c>
      <c r="U190" s="118">
        <v>0</v>
      </c>
      <c r="V190" s="123">
        <f t="shared" si="43"/>
        <v>0</v>
      </c>
      <c r="W190" s="118">
        <v>0</v>
      </c>
      <c r="X190" s="118">
        <v>0</v>
      </c>
      <c r="Y190" s="118">
        <v>0</v>
      </c>
      <c r="Z190" s="117"/>
      <c r="AA190" s="118">
        <v>10057</v>
      </c>
      <c r="AB190" s="118">
        <v>0</v>
      </c>
      <c r="AC190" s="118">
        <v>0</v>
      </c>
      <c r="AD190" s="118">
        <v>10057</v>
      </c>
    </row>
    <row r="191" spans="1:30" x14ac:dyDescent="0.25">
      <c r="A191" s="114">
        <v>34</v>
      </c>
      <c r="B191" s="114" t="s">
        <v>282</v>
      </c>
      <c r="C191" s="115"/>
      <c r="D191" s="243">
        <f t="shared" si="34"/>
        <v>0</v>
      </c>
      <c r="F191" s="243">
        <f t="shared" si="35"/>
        <v>0</v>
      </c>
      <c r="G191" s="115">
        <v>0</v>
      </c>
      <c r="H191" s="243">
        <f t="shared" si="36"/>
        <v>0</v>
      </c>
      <c r="J191" s="243">
        <f t="shared" si="37"/>
        <v>0</v>
      </c>
      <c r="K191" s="115">
        <v>27787</v>
      </c>
      <c r="L191" s="116">
        <f t="shared" si="38"/>
        <v>8.1391329818394844</v>
      </c>
      <c r="N191" s="116">
        <f t="shared" si="39"/>
        <v>90.368293474336454</v>
      </c>
      <c r="O191" s="115">
        <v>27787</v>
      </c>
      <c r="P191" s="115">
        <f t="shared" si="40"/>
        <v>27787</v>
      </c>
      <c r="Q191" s="115">
        <v>0</v>
      </c>
      <c r="R191" s="243">
        <f t="shared" si="41"/>
        <v>0</v>
      </c>
      <c r="S191" s="115">
        <v>0</v>
      </c>
      <c r="T191" s="243">
        <f t="shared" si="42"/>
        <v>0</v>
      </c>
      <c r="U191" s="115">
        <v>0</v>
      </c>
      <c r="V191" s="243">
        <f t="shared" si="43"/>
        <v>0</v>
      </c>
      <c r="W191" s="115">
        <v>0</v>
      </c>
      <c r="X191" s="115">
        <v>0</v>
      </c>
      <c r="Y191" s="115">
        <v>0</v>
      </c>
      <c r="Z191" s="114"/>
      <c r="AA191" s="115">
        <v>3414</v>
      </c>
      <c r="AB191" s="115">
        <v>0</v>
      </c>
      <c r="AC191" s="115">
        <v>0</v>
      </c>
      <c r="AD191" s="115">
        <v>3414</v>
      </c>
    </row>
    <row r="192" spans="1:30" x14ac:dyDescent="0.25">
      <c r="A192" s="117">
        <v>35</v>
      </c>
      <c r="B192" s="117" t="s">
        <v>224</v>
      </c>
      <c r="C192" s="118"/>
      <c r="D192" s="123">
        <f t="shared" si="34"/>
        <v>0</v>
      </c>
      <c r="E192" s="169"/>
      <c r="F192" s="123">
        <f t="shared" si="35"/>
        <v>0</v>
      </c>
      <c r="G192" s="118">
        <v>0</v>
      </c>
      <c r="H192" s="123">
        <f t="shared" si="36"/>
        <v>0</v>
      </c>
      <c r="I192" s="169"/>
      <c r="J192" s="123">
        <f t="shared" si="37"/>
        <v>0</v>
      </c>
      <c r="K192" s="118">
        <v>4265</v>
      </c>
      <c r="L192" s="119">
        <f t="shared" si="38"/>
        <v>1.4355435880175025</v>
      </c>
      <c r="M192" s="169"/>
      <c r="N192" s="119">
        <f t="shared" si="39"/>
        <v>15.938752265950631</v>
      </c>
      <c r="O192" s="118">
        <v>4265</v>
      </c>
      <c r="P192" s="118">
        <f t="shared" si="40"/>
        <v>4265</v>
      </c>
      <c r="Q192" s="118">
        <v>0</v>
      </c>
      <c r="R192" s="123">
        <f t="shared" si="41"/>
        <v>0</v>
      </c>
      <c r="S192" s="118">
        <v>0</v>
      </c>
      <c r="T192" s="123">
        <f t="shared" si="42"/>
        <v>0</v>
      </c>
      <c r="U192" s="118">
        <v>0</v>
      </c>
      <c r="V192" s="123">
        <f t="shared" si="43"/>
        <v>0</v>
      </c>
      <c r="W192" s="118">
        <v>0</v>
      </c>
      <c r="X192" s="118">
        <v>0</v>
      </c>
      <c r="Y192" s="118">
        <v>0</v>
      </c>
      <c r="Z192" s="117"/>
      <c r="AA192" s="118">
        <v>2971</v>
      </c>
      <c r="AB192" s="118">
        <v>0</v>
      </c>
      <c r="AC192" s="118">
        <v>0</v>
      </c>
      <c r="AD192" s="118">
        <v>2971</v>
      </c>
    </row>
    <row r="193" spans="1:30" x14ac:dyDescent="0.25">
      <c r="A193" s="114">
        <v>36</v>
      </c>
      <c r="B193" s="114" t="s">
        <v>283</v>
      </c>
      <c r="C193" s="115"/>
      <c r="D193" s="243">
        <f t="shared" si="34"/>
        <v>0</v>
      </c>
      <c r="F193" s="243">
        <f t="shared" si="35"/>
        <v>0</v>
      </c>
      <c r="G193" s="115">
        <v>0</v>
      </c>
      <c r="H193" s="243">
        <f t="shared" si="36"/>
        <v>0</v>
      </c>
      <c r="J193" s="243">
        <f t="shared" si="37"/>
        <v>0</v>
      </c>
      <c r="K193" s="115">
        <v>6942</v>
      </c>
      <c r="L193" s="116">
        <f t="shared" si="38"/>
        <v>1.1954537627001893</v>
      </c>
      <c r="N193" s="116">
        <f t="shared" si="39"/>
        <v>13.27304968523501</v>
      </c>
      <c r="O193" s="115">
        <v>6942</v>
      </c>
      <c r="P193" s="115">
        <f t="shared" si="40"/>
        <v>6942</v>
      </c>
      <c r="Q193" s="115">
        <v>0</v>
      </c>
      <c r="R193" s="243">
        <f t="shared" si="41"/>
        <v>0</v>
      </c>
      <c r="S193" s="115">
        <v>0</v>
      </c>
      <c r="T193" s="243">
        <f t="shared" si="42"/>
        <v>0</v>
      </c>
      <c r="U193" s="115">
        <v>0</v>
      </c>
      <c r="V193" s="243">
        <f t="shared" si="43"/>
        <v>0</v>
      </c>
      <c r="W193" s="115">
        <v>0</v>
      </c>
      <c r="X193" s="115">
        <v>0</v>
      </c>
      <c r="Y193" s="115">
        <v>0</v>
      </c>
      <c r="Z193" s="114"/>
      <c r="AA193" s="115">
        <v>5807</v>
      </c>
      <c r="AB193" s="115">
        <v>0</v>
      </c>
      <c r="AC193" s="115">
        <v>0</v>
      </c>
      <c r="AD193" s="115">
        <v>5807</v>
      </c>
    </row>
    <row r="194" spans="1:30" x14ac:dyDescent="0.25">
      <c r="A194" s="117">
        <v>37</v>
      </c>
      <c r="B194" s="117" t="s">
        <v>284</v>
      </c>
      <c r="C194" s="118"/>
      <c r="D194" s="123">
        <f t="shared" si="34"/>
        <v>0</v>
      </c>
      <c r="E194" s="169"/>
      <c r="F194" s="123">
        <f t="shared" si="35"/>
        <v>0</v>
      </c>
      <c r="G194" s="118">
        <v>0</v>
      </c>
      <c r="H194" s="123">
        <f t="shared" si="36"/>
        <v>0</v>
      </c>
      <c r="I194" s="169"/>
      <c r="J194" s="123">
        <f t="shared" si="37"/>
        <v>0</v>
      </c>
      <c r="K194" s="118">
        <v>29035</v>
      </c>
      <c r="L194" s="119">
        <f t="shared" si="38"/>
        <v>3.513006654567453</v>
      </c>
      <c r="M194" s="169"/>
      <c r="N194" s="119">
        <f t="shared" si="39"/>
        <v>39.004697066087246</v>
      </c>
      <c r="O194" s="118">
        <v>7305</v>
      </c>
      <c r="P194" s="118">
        <f t="shared" si="40"/>
        <v>29035</v>
      </c>
      <c r="Q194" s="118">
        <v>0</v>
      </c>
      <c r="R194" s="123">
        <f t="shared" si="41"/>
        <v>0</v>
      </c>
      <c r="S194" s="118">
        <v>0</v>
      </c>
      <c r="T194" s="123">
        <f t="shared" si="42"/>
        <v>0</v>
      </c>
      <c r="U194" s="118">
        <v>0</v>
      </c>
      <c r="V194" s="123">
        <f t="shared" si="43"/>
        <v>0</v>
      </c>
      <c r="W194" s="118">
        <v>0</v>
      </c>
      <c r="X194" s="118">
        <v>0</v>
      </c>
      <c r="Y194" s="118">
        <v>0</v>
      </c>
      <c r="Z194" s="117"/>
      <c r="AA194" s="118">
        <v>8265</v>
      </c>
      <c r="AB194" s="118">
        <v>0</v>
      </c>
      <c r="AC194" s="118">
        <v>0</v>
      </c>
      <c r="AD194" s="118">
        <v>8265</v>
      </c>
    </row>
    <row r="195" spans="1:30" ht="13.5" thickBot="1" x14ac:dyDescent="0.3">
      <c r="A195" s="125">
        <f>A194</f>
        <v>37</v>
      </c>
      <c r="B195" s="135" t="s">
        <v>247</v>
      </c>
      <c r="C195" s="127">
        <f>SUM(C158:C194)</f>
        <v>3000</v>
      </c>
      <c r="D195" s="245">
        <f>IF(C195=0,0,IF(ISNONTEXT(E195),C195/$AA195,C195/AB195))</f>
        <v>0.333889816360601</v>
      </c>
      <c r="E195" s="172" t="s">
        <v>343</v>
      </c>
      <c r="F195" s="246">
        <f t="shared" ref="F195" si="44">IF(D$195,D195/D$195*100,0)</f>
        <v>100</v>
      </c>
      <c r="G195" s="127">
        <f>SUM(G158:G194)</f>
        <v>0</v>
      </c>
      <c r="H195" s="245">
        <f>IF(G195=0,0,IF(ISNONTEXT(I195),G195/$AA195,G195/AC195))</f>
        <v>0</v>
      </c>
      <c r="I195" s="172" t="s">
        <v>343</v>
      </c>
      <c r="J195" s="246">
        <f t="shared" ref="J195" si="45">IF(H$195,H195/H$195*100,0)</f>
        <v>0</v>
      </c>
      <c r="K195" s="127">
        <f>SUM(K158:K194)</f>
        <v>2168507</v>
      </c>
      <c r="L195" s="245">
        <f>IF(K195=0,0,IF(ISNONTEXT(M195),K195/$AA195,K195/AD195))</f>
        <v>9.0066246345029235</v>
      </c>
      <c r="M195" s="172" t="s">
        <v>343</v>
      </c>
      <c r="N195" s="246">
        <f t="shared" ref="N195" si="46">IF(L$195,L195/L$195*100,0)</f>
        <v>100</v>
      </c>
      <c r="O195" s="127">
        <f>SUM(O158:O194)</f>
        <v>1521622</v>
      </c>
      <c r="P195" s="127">
        <f>SUM(P158:P194)</f>
        <v>2171507</v>
      </c>
      <c r="Q195" s="127">
        <f>SUM(Q158:Q194)</f>
        <v>0</v>
      </c>
      <c r="R195" s="246">
        <f t="shared" ref="R195" si="47">IF($P195,Q195/$P195*100,0)</f>
        <v>0</v>
      </c>
      <c r="S195" s="127">
        <f>SUM(S158:S194)</f>
        <v>0</v>
      </c>
      <c r="T195" s="246">
        <f t="shared" ref="T195" si="48">IF($P195,S195/$P195*100,0)</f>
        <v>0</v>
      </c>
      <c r="U195" s="127">
        <f>SUM(U158:U194)</f>
        <v>0</v>
      </c>
      <c r="V195" s="246">
        <f t="shared" ref="V195" si="49">IF($P195,U195/$P195*100,0)</f>
        <v>0</v>
      </c>
      <c r="W195" s="127">
        <f>SUM(W158:W194)</f>
        <v>0</v>
      </c>
      <c r="X195" s="127">
        <f>SUM(X158:X194)</f>
        <v>0</v>
      </c>
      <c r="Y195" s="127">
        <f>SUM(Y158:Y194)</f>
        <v>0</v>
      </c>
      <c r="Z195" s="125"/>
      <c r="AA195" s="128">
        <f>SUM(AA158:AA194)</f>
        <v>300094</v>
      </c>
      <c r="AB195" s="128">
        <f>SUM(AB158:AB194)</f>
        <v>8985</v>
      </c>
      <c r="AC195" s="128">
        <f>SUM(AC158:AC194)</f>
        <v>0</v>
      </c>
      <c r="AD195" s="128">
        <f>SUM(AD158:AD194)</f>
        <v>240768</v>
      </c>
    </row>
    <row r="196" spans="1:30" x14ac:dyDescent="0.25">
      <c r="B196" s="75"/>
      <c r="C196" s="229"/>
      <c r="D196" s="77"/>
      <c r="E196" s="173"/>
      <c r="F196" s="226"/>
      <c r="G196" s="229"/>
      <c r="H196" s="77"/>
      <c r="I196" s="173"/>
      <c r="J196" s="226"/>
      <c r="K196" s="229"/>
      <c r="L196" s="77"/>
      <c r="M196" s="173"/>
      <c r="N196" s="226"/>
      <c r="O196" s="229"/>
      <c r="P196" s="229"/>
      <c r="Q196" s="229"/>
      <c r="R196" s="226"/>
      <c r="S196" s="229"/>
      <c r="T196" s="226"/>
      <c r="U196" s="229"/>
      <c r="V196" s="226"/>
      <c r="W196" s="229"/>
      <c r="X196" s="229"/>
      <c r="Y196" s="229"/>
      <c r="AA196" s="227"/>
      <c r="AB196" s="227"/>
      <c r="AC196" s="227"/>
      <c r="AD196" s="227"/>
    </row>
    <row r="197" spans="1:30" ht="13.5" thickBot="1" x14ac:dyDescent="0.3">
      <c r="A197" s="205">
        <f>(A45+A149+A195)</f>
        <v>170</v>
      </c>
      <c r="B197" s="206" t="s">
        <v>285</v>
      </c>
      <c r="C197" s="235">
        <f>(C45+C149+C195)</f>
        <v>275071297</v>
      </c>
      <c r="D197" s="236">
        <f>IF(C197=0,0,IF(ISNONTEXT(E197),C197/$AA197,C197/AB197))</f>
        <v>30.961877685457758</v>
      </c>
      <c r="E197" s="217"/>
      <c r="F197" s="237"/>
      <c r="G197" s="235">
        <f>(G45+G149+G195)</f>
        <v>1642409235</v>
      </c>
      <c r="H197" s="236">
        <f>IF(G197=0,0,IF(ISNONTEXT(I197),G197/$AA197,G197/AC197))</f>
        <v>184.86870276231053</v>
      </c>
      <c r="I197" s="217"/>
      <c r="J197" s="237"/>
      <c r="K197" s="235">
        <f>(K45+K149+K195)</f>
        <v>2556209340</v>
      </c>
      <c r="L197" s="236">
        <f>IF(K197=0,0,IF(ISNONTEXT(M197),K197/$AA197,K197/AD197))</f>
        <v>287.72555256284954</v>
      </c>
      <c r="M197" s="217"/>
      <c r="N197" s="237"/>
      <c r="O197" s="235">
        <f>(O45+O149+O195)</f>
        <v>279898943</v>
      </c>
      <c r="P197" s="235">
        <f>(P45+P149+P195)</f>
        <v>4473689872</v>
      </c>
      <c r="Q197" s="235">
        <f>(Q45+Q149+Q195)</f>
        <v>1217730671</v>
      </c>
      <c r="R197" s="237">
        <f>IF($P197,Q197/$P197*100,0)</f>
        <v>27.2198276107951</v>
      </c>
      <c r="S197" s="235">
        <f>(S45+S149+S195)</f>
        <v>714184524</v>
      </c>
      <c r="T197" s="237">
        <f>IF($P197,S197/$P197*100,0)</f>
        <v>15.964104451449558</v>
      </c>
      <c r="U197" s="235">
        <f>(U45+U149+U195)</f>
        <v>64411168</v>
      </c>
      <c r="V197" s="237">
        <f>IF($P197,U197/$P197*100,0)</f>
        <v>1.4397772273652143</v>
      </c>
      <c r="W197" s="235">
        <f>(W45+W149+W195)</f>
        <v>630159850</v>
      </c>
      <c r="X197" s="235">
        <f>(X45+X149+X195)</f>
        <v>116674030.69091699</v>
      </c>
      <c r="Y197" s="235">
        <f>(Y45+Y149+Y195)</f>
        <v>162458430.20908299</v>
      </c>
      <c r="Z197" s="205"/>
      <c r="AA197" s="238">
        <f>(AA45+AA149+AA195)</f>
        <v>8884193</v>
      </c>
      <c r="AB197" s="238">
        <f>(AB45+AB149+AB195)</f>
        <v>8593084</v>
      </c>
      <c r="AC197" s="238">
        <f>(AC45+AC149+AC195)</f>
        <v>8584099</v>
      </c>
      <c r="AD197" s="238">
        <f>(AD45+AD149+AD195)</f>
        <v>8824867</v>
      </c>
    </row>
    <row r="198" spans="1:30" ht="14" thickTop="1" thickBot="1" x14ac:dyDescent="0.3"/>
    <row r="199" spans="1:30" x14ac:dyDescent="0.25">
      <c r="A199" s="220" t="s">
        <v>484</v>
      </c>
      <c r="B199" s="327"/>
      <c r="C199" s="327"/>
      <c r="D199" s="327"/>
      <c r="E199" s="327"/>
      <c r="F199" s="327"/>
      <c r="G199" s="327"/>
      <c r="H199" s="327"/>
      <c r="I199" s="327"/>
      <c r="J199" s="327"/>
      <c r="K199" s="327"/>
      <c r="L199" s="327"/>
      <c r="M199" s="327"/>
      <c r="N199" s="328"/>
      <c r="U199" s="168"/>
      <c r="Y199" s="168"/>
    </row>
    <row r="200" spans="1:30" ht="29.25" customHeight="1" thickBot="1" x14ac:dyDescent="0.35">
      <c r="A200" s="410" t="s">
        <v>540</v>
      </c>
      <c r="B200" s="411"/>
      <c r="C200" s="411"/>
      <c r="D200" s="411"/>
      <c r="E200" s="411"/>
      <c r="F200" s="411"/>
      <c r="G200" s="411"/>
      <c r="H200" s="411"/>
      <c r="I200" s="411"/>
      <c r="J200" s="411"/>
      <c r="K200" s="411"/>
      <c r="L200" s="411"/>
      <c r="M200" s="411"/>
      <c r="N200" s="412"/>
      <c r="U200" s="168"/>
      <c r="Y200" s="168"/>
    </row>
    <row r="212" spans="26:26" x14ac:dyDescent="0.25">
      <c r="Z212" s="185"/>
    </row>
  </sheetData>
  <mergeCells count="7">
    <mergeCell ref="Q5:W5"/>
    <mergeCell ref="X5:Y5"/>
    <mergeCell ref="A200:N200"/>
    <mergeCell ref="Q52:W52"/>
    <mergeCell ref="X52:Y52"/>
    <mergeCell ref="Q156:W156"/>
    <mergeCell ref="X156:Y156"/>
  </mergeCells>
  <printOptions gridLinesSet="0"/>
  <pageMargins left="0.25" right="0.25" top="0.75" bottom="0.75" header="0.3" footer="0.3"/>
  <pageSetup paperSize="3" scale="67" fitToHeight="0" pageOrder="overThenDown" orientation="landscape" r:id="rId1"/>
  <headerFooter alignWithMargins="0"/>
  <rowBreaks count="2" manualBreakCount="2">
    <brk id="46" max="16383" man="1"/>
    <brk id="15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2995-A349-4F50-83A5-60D9EB698C75}">
  <sheetPr syncVertical="1" syncRef="A1" transitionEvaluation="1" transitionEntry="1">
    <tabColor rgb="FF0070C0"/>
    <pageSetUpPr fitToPage="1"/>
  </sheetPr>
  <dimension ref="A1:AR216"/>
  <sheetViews>
    <sheetView showGridLines="0" zoomScaleNormal="100" workbookViewId="0"/>
  </sheetViews>
  <sheetFormatPr defaultColWidth="7.54296875" defaultRowHeight="13" x14ac:dyDescent="0.25"/>
  <cols>
    <col min="1" max="1" width="6.453125" style="70" customWidth="1"/>
    <col min="2" max="2" width="2.36328125" style="70" customWidth="1"/>
    <col min="3" max="3" width="15.54296875" style="70" customWidth="1"/>
    <col min="4" max="4" width="15.6328125" style="70" customWidth="1"/>
    <col min="5" max="5" width="11" style="70" customWidth="1"/>
    <col min="6" max="6" width="3.6328125" style="168" customWidth="1"/>
    <col min="7" max="7" width="11" style="70" customWidth="1"/>
    <col min="8" max="8" width="16.54296875" style="70" customWidth="1"/>
    <col min="9" max="9" width="11.36328125" style="70" customWidth="1"/>
    <col min="10" max="10" width="3.6328125" style="168" customWidth="1"/>
    <col min="11" max="11" width="11.90625" style="70" customWidth="1"/>
    <col min="12" max="12" width="16.90625" style="70" customWidth="1"/>
    <col min="13" max="13" width="11.90625" style="70" customWidth="1"/>
    <col min="14" max="14" width="3.6328125" style="168" customWidth="1"/>
    <col min="15" max="15" width="10.6328125" style="70" customWidth="1"/>
    <col min="16" max="16" width="17.453125" style="70" customWidth="1"/>
    <col min="17" max="17" width="12" style="70" customWidth="1"/>
    <col min="18" max="18" width="3.6328125" style="168" customWidth="1"/>
    <col min="19" max="19" width="10.08984375" style="70" customWidth="1"/>
    <col min="20" max="20" width="18.6328125" style="70" customWidth="1"/>
    <col min="21" max="21" width="11.90625" style="70" customWidth="1"/>
    <col min="22" max="22" width="3.6328125" style="168" customWidth="1"/>
    <col min="23" max="23" width="10.90625" style="70" customWidth="1"/>
    <col min="24" max="24" width="14.6328125" style="70" customWidth="1"/>
    <col min="25" max="25" width="10.54296875" style="70" customWidth="1"/>
    <col min="26" max="26" width="3.6328125" style="168" customWidth="1"/>
    <col min="27" max="27" width="11.453125" style="70" customWidth="1"/>
    <col min="28" max="28" width="16.453125" style="70" customWidth="1"/>
    <col min="29" max="29" width="19.453125" style="70" customWidth="1"/>
    <col min="30" max="30" width="13" style="70" customWidth="1"/>
    <col min="31" max="31" width="15" style="70" customWidth="1"/>
    <col min="32" max="32" width="13.54296875" style="70" customWidth="1"/>
    <col min="33" max="33" width="14.90625" style="70" customWidth="1"/>
    <col min="34" max="34" width="12.6328125" style="70" customWidth="1"/>
    <col min="35" max="35" width="15.08984375" style="70" customWidth="1"/>
    <col min="36" max="36" width="17.08984375" style="70" customWidth="1"/>
    <col min="37" max="37" width="3.90625" style="70" hidden="1" customWidth="1"/>
    <col min="38" max="38" width="11" style="70" hidden="1" customWidth="1"/>
    <col min="39" max="44" width="11.90625" style="70" hidden="1" customWidth="1"/>
    <col min="45" max="45" width="7.54296875" style="70" customWidth="1"/>
    <col min="46" max="16384" width="7.54296875" style="70"/>
  </cols>
  <sheetData>
    <row r="1" spans="1:44" s="344" customFormat="1" ht="15.5" x14ac:dyDescent="0.35">
      <c r="A1" s="311" t="s">
        <v>547</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row>
    <row r="2" spans="1:44" s="344" customFormat="1" ht="15.5" x14ac:dyDescent="0.35">
      <c r="A2" s="313" t="s">
        <v>372</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row>
    <row r="3" spans="1:44" s="344" customFormat="1" ht="15.5" x14ac:dyDescent="0.35">
      <c r="A3" s="313" t="s">
        <v>531</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row>
    <row r="4" spans="1:44" ht="13.5" thickBot="1" x14ac:dyDescent="0.3">
      <c r="AI4" s="75"/>
      <c r="AJ4" s="75"/>
      <c r="AK4" s="75"/>
      <c r="AN4" s="75"/>
      <c r="AO4" s="75"/>
      <c r="AP4" s="75"/>
      <c r="AQ4" s="75"/>
      <c r="AR4" s="75"/>
    </row>
    <row r="5" spans="1:44" ht="14.5" x14ac:dyDescent="0.25">
      <c r="G5" s="75"/>
      <c r="K5" s="75"/>
      <c r="O5" s="75"/>
      <c r="S5" s="75"/>
      <c r="W5" s="75"/>
      <c r="AA5" s="75"/>
      <c r="AB5" s="75"/>
      <c r="AC5" s="442" t="s">
        <v>337</v>
      </c>
      <c r="AD5" s="443"/>
      <c r="AE5" s="443"/>
      <c r="AF5" s="443"/>
      <c r="AG5" s="443"/>
      <c r="AH5" s="443"/>
      <c r="AI5" s="444"/>
      <c r="AJ5" s="190" t="s">
        <v>363</v>
      </c>
      <c r="AK5" s="189"/>
      <c r="AL5" s="82"/>
      <c r="AM5" s="82"/>
      <c r="AN5" s="82"/>
      <c r="AO5" s="82"/>
      <c r="AP5" s="82"/>
      <c r="AQ5" s="82"/>
      <c r="AR5" s="75"/>
    </row>
    <row r="6" spans="1:44" s="184" customFormat="1" ht="58" x14ac:dyDescent="0.35">
      <c r="A6" s="215" t="s">
        <v>0</v>
      </c>
      <c r="B6" s="213"/>
      <c r="C6" s="214" t="s">
        <v>330</v>
      </c>
      <c r="D6" s="142" t="s">
        <v>364</v>
      </c>
      <c r="E6" s="142" t="s">
        <v>348</v>
      </c>
      <c r="F6" s="216"/>
      <c r="G6" s="142" t="s">
        <v>349</v>
      </c>
      <c r="H6" s="142" t="s">
        <v>365</v>
      </c>
      <c r="I6" s="142" t="s">
        <v>348</v>
      </c>
      <c r="J6" s="216"/>
      <c r="K6" s="142" t="s">
        <v>349</v>
      </c>
      <c r="L6" s="142" t="s">
        <v>366</v>
      </c>
      <c r="M6" s="142" t="s">
        <v>348</v>
      </c>
      <c r="N6" s="216"/>
      <c r="O6" s="142" t="s">
        <v>349</v>
      </c>
      <c r="P6" s="142" t="s">
        <v>367</v>
      </c>
      <c r="Q6" s="142" t="s">
        <v>348</v>
      </c>
      <c r="R6" s="216"/>
      <c r="S6" s="142" t="s">
        <v>349</v>
      </c>
      <c r="T6" s="142" t="s">
        <v>370</v>
      </c>
      <c r="U6" s="142" t="s">
        <v>348</v>
      </c>
      <c r="V6" s="216"/>
      <c r="W6" s="142" t="s">
        <v>349</v>
      </c>
      <c r="X6" s="142" t="s">
        <v>371</v>
      </c>
      <c r="Y6" s="142" t="s">
        <v>348</v>
      </c>
      <c r="Z6" s="216"/>
      <c r="AA6" s="142" t="s">
        <v>349</v>
      </c>
      <c r="AB6" s="142" t="s">
        <v>247</v>
      </c>
      <c r="AC6" s="142" t="s">
        <v>340</v>
      </c>
      <c r="AD6" s="142" t="s">
        <v>350</v>
      </c>
      <c r="AE6" s="142" t="s">
        <v>354</v>
      </c>
      <c r="AF6" s="142" t="s">
        <v>350</v>
      </c>
      <c r="AG6" s="142" t="s">
        <v>355</v>
      </c>
      <c r="AH6" s="142" t="s">
        <v>350</v>
      </c>
      <c r="AI6" s="142" t="s">
        <v>344</v>
      </c>
      <c r="AJ6" s="142" t="s">
        <v>369</v>
      </c>
      <c r="AK6" s="142"/>
      <c r="AL6" s="212" t="s">
        <v>548</v>
      </c>
      <c r="AM6" s="212" t="s">
        <v>571</v>
      </c>
      <c r="AN6" s="212" t="s">
        <v>572</v>
      </c>
      <c r="AO6" s="212" t="s">
        <v>573</v>
      </c>
      <c r="AP6" s="212" t="s">
        <v>574</v>
      </c>
      <c r="AQ6" s="212" t="s">
        <v>575</v>
      </c>
      <c r="AR6" s="212" t="s">
        <v>576</v>
      </c>
    </row>
    <row r="7" spans="1:44" x14ac:dyDescent="0.25">
      <c r="A7" s="117">
        <v>1</v>
      </c>
      <c r="B7" s="117"/>
      <c r="C7" s="117" t="s">
        <v>5</v>
      </c>
      <c r="D7" s="157">
        <v>274679229</v>
      </c>
      <c r="E7" s="174">
        <f t="shared" ref="E7:E44" si="0">IFERROR((D7/$AL7),0)</f>
        <v>1731.9975849827545</v>
      </c>
      <c r="F7" s="169"/>
      <c r="G7" s="158">
        <f t="shared" ref="G7:G45" si="1">IF(E$45,E7/E$45*100,0)</f>
        <v>97.362143382434454</v>
      </c>
      <c r="H7" s="157">
        <v>36256833</v>
      </c>
      <c r="I7" s="174">
        <f t="shared" ref="I7:I44" si="2">IFERROR((H7/$AL7),0)</f>
        <v>228.6184777194166</v>
      </c>
      <c r="J7" s="169"/>
      <c r="K7" s="158">
        <f t="shared" ref="K7:K45" si="3">IF(I$45,I7/I$45*100,0)</f>
        <v>152.91519147222667</v>
      </c>
      <c r="L7" s="157">
        <v>16428110</v>
      </c>
      <c r="M7" s="174">
        <f t="shared" ref="M7:M44" si="4">IFERROR((L7/$AL7),0)</f>
        <v>103.58790851939895</v>
      </c>
      <c r="N7" s="169"/>
      <c r="O7" s="158">
        <f t="shared" ref="O7:O45" si="5">IF(M$45,M7/M$45*100,0)</f>
        <v>91.102298568733076</v>
      </c>
      <c r="P7" s="157">
        <v>29735366</v>
      </c>
      <c r="Q7" s="174">
        <f t="shared" ref="Q7:Q44" si="6">IFERROR((P7/$AL7),0)</f>
        <v>187.49718458172279</v>
      </c>
      <c r="R7" s="169"/>
      <c r="S7" s="158">
        <f t="shared" ref="S7:S45" si="7">IF(Q$45,Q7/Q$45*100,0)</f>
        <v>67.284247121222933</v>
      </c>
      <c r="T7" s="157">
        <v>14432400</v>
      </c>
      <c r="U7" s="174">
        <f t="shared" ref="U7:U44" si="8">IFERROR((T7/$AL7),0)</f>
        <v>91.003903121866941</v>
      </c>
      <c r="V7" s="169"/>
      <c r="W7" s="158">
        <f t="shared" ref="W7:W45" si="9">IF(U$45,U7/U$45*100,0)</f>
        <v>75.830219164407751</v>
      </c>
      <c r="X7" s="157">
        <v>15570</v>
      </c>
      <c r="Y7" s="174">
        <f t="shared" ref="Y7:Y44" si="10">IFERROR((X7/$AL7),0)</f>
        <v>9.817707183888115E-2</v>
      </c>
      <c r="Z7" s="169"/>
      <c r="AA7" s="158">
        <f t="shared" ref="AA7:AA45" si="11">IF(Y$45,Y7/Y$45*100,0)</f>
        <v>8.1835734441553996</v>
      </c>
      <c r="AB7" s="157">
        <f t="shared" ref="AB7:AB45" si="12">(D7+H7+L7+P7+T7+X7)</f>
        <v>371547508</v>
      </c>
      <c r="AC7" s="157">
        <v>71488228</v>
      </c>
      <c r="AD7" s="158">
        <f t="shared" ref="AD7:AD45" si="13">IF($AB7,AC7/$AB7*100,0)</f>
        <v>19.240669486605736</v>
      </c>
      <c r="AE7" s="157">
        <v>36421416</v>
      </c>
      <c r="AF7" s="158">
        <f t="shared" ref="AF7:AF45" si="14">IF($AB7,AE7/$AB7*100,0)</f>
        <v>9.8026269092888114</v>
      </c>
      <c r="AG7" s="157">
        <v>154994</v>
      </c>
      <c r="AH7" s="158">
        <f t="shared" ref="AH7:AH45" si="15">IF($AB7,AG7/$AB7*100,0)</f>
        <v>4.1715795870712717E-2</v>
      </c>
      <c r="AI7" s="157">
        <v>3059409</v>
      </c>
      <c r="AJ7" s="157">
        <v>19326</v>
      </c>
      <c r="AK7" s="157"/>
      <c r="AL7" s="193">
        <v>158591</v>
      </c>
      <c r="AM7" s="111">
        <v>158591</v>
      </c>
      <c r="AN7" s="111">
        <v>158591</v>
      </c>
      <c r="AO7" s="111">
        <v>158591</v>
      </c>
      <c r="AP7" s="111">
        <v>158591</v>
      </c>
      <c r="AQ7" s="111">
        <v>158591</v>
      </c>
      <c r="AR7" s="111">
        <v>158591</v>
      </c>
    </row>
    <row r="8" spans="1:44" x14ac:dyDescent="0.25">
      <c r="A8" s="114">
        <v>2</v>
      </c>
      <c r="B8" s="114"/>
      <c r="C8" s="114" t="s">
        <v>7</v>
      </c>
      <c r="D8" s="43">
        <v>30498186</v>
      </c>
      <c r="E8" s="151">
        <f t="shared" si="0"/>
        <v>1822.0926036563508</v>
      </c>
      <c r="G8" s="151">
        <f t="shared" si="1"/>
        <v>102.4267255748104</v>
      </c>
      <c r="H8" s="43">
        <v>2128712</v>
      </c>
      <c r="I8" s="151">
        <f t="shared" si="2"/>
        <v>127.17839646313777</v>
      </c>
      <c r="K8" s="151">
        <f t="shared" si="3"/>
        <v>85.065341350752007</v>
      </c>
      <c r="L8" s="43">
        <v>1321304</v>
      </c>
      <c r="M8" s="151">
        <f t="shared" si="4"/>
        <v>78.940375194168951</v>
      </c>
      <c r="O8" s="151">
        <f t="shared" si="5"/>
        <v>69.425570347529572</v>
      </c>
      <c r="P8" s="43">
        <v>3199836</v>
      </c>
      <c r="Q8" s="151">
        <f t="shared" si="6"/>
        <v>191.17194407934042</v>
      </c>
      <c r="S8" s="151">
        <f t="shared" si="7"/>
        <v>68.602951861778649</v>
      </c>
      <c r="T8" s="43">
        <v>2407077</v>
      </c>
      <c r="U8" s="151">
        <f t="shared" si="8"/>
        <v>143.80911697932848</v>
      </c>
      <c r="W8" s="151">
        <f t="shared" si="9"/>
        <v>119.83086971312657</v>
      </c>
      <c r="X8" s="43">
        <v>62850</v>
      </c>
      <c r="Y8" s="151">
        <f t="shared" si="10"/>
        <v>3.7549289042896405</v>
      </c>
      <c r="AA8" s="151">
        <f t="shared" si="11"/>
        <v>312.99300223849929</v>
      </c>
      <c r="AB8" s="43">
        <f t="shared" si="12"/>
        <v>39617965</v>
      </c>
      <c r="AC8" s="43">
        <v>23790148</v>
      </c>
      <c r="AD8" s="151">
        <f t="shared" si="13"/>
        <v>60.048889436900652</v>
      </c>
      <c r="AE8" s="43">
        <v>8585801</v>
      </c>
      <c r="AF8" s="151">
        <f t="shared" si="14"/>
        <v>21.671484136047876</v>
      </c>
      <c r="AG8" s="43">
        <v>1019426</v>
      </c>
      <c r="AH8" s="151">
        <f t="shared" si="15"/>
        <v>2.573140745618812</v>
      </c>
      <c r="AI8" s="43">
        <v>97172</v>
      </c>
      <c r="AJ8" s="43">
        <v>0</v>
      </c>
      <c r="AK8" s="43"/>
      <c r="AL8" s="192">
        <v>16738</v>
      </c>
      <c r="AM8" s="43">
        <v>16738</v>
      </c>
      <c r="AN8" s="43">
        <v>16738</v>
      </c>
      <c r="AO8" s="43">
        <v>16738</v>
      </c>
      <c r="AP8" s="43">
        <v>16738</v>
      </c>
      <c r="AQ8" s="43">
        <v>16738</v>
      </c>
      <c r="AR8" s="43">
        <v>16738</v>
      </c>
    </row>
    <row r="9" spans="1:44" x14ac:dyDescent="0.25">
      <c r="A9" s="117">
        <v>3</v>
      </c>
      <c r="B9" s="117"/>
      <c r="C9" s="117" t="s">
        <v>9</v>
      </c>
      <c r="D9" s="51">
        <v>10674464</v>
      </c>
      <c r="E9" s="152">
        <f t="shared" si="0"/>
        <v>1636.4347692779395</v>
      </c>
      <c r="F9" s="169"/>
      <c r="G9" s="152">
        <f t="shared" si="1"/>
        <v>91.990195612210528</v>
      </c>
      <c r="H9" s="51">
        <v>1062999</v>
      </c>
      <c r="I9" s="152">
        <f t="shared" si="2"/>
        <v>162.96167407634525</v>
      </c>
      <c r="J9" s="169"/>
      <c r="K9" s="152">
        <f t="shared" si="3"/>
        <v>108.99956925005161</v>
      </c>
      <c r="L9" s="51">
        <v>615630</v>
      </c>
      <c r="M9" s="152">
        <f t="shared" si="4"/>
        <v>94.378353518319798</v>
      </c>
      <c r="N9" s="169"/>
      <c r="O9" s="152">
        <f t="shared" si="5"/>
        <v>83.002785397884963</v>
      </c>
      <c r="P9" s="51">
        <v>2618019</v>
      </c>
      <c r="Q9" s="152">
        <f t="shared" si="6"/>
        <v>401.35198528284531</v>
      </c>
      <c r="R9" s="169"/>
      <c r="S9" s="152">
        <f t="shared" si="7"/>
        <v>144.02704883600055</v>
      </c>
      <c r="T9" s="51">
        <v>1277624</v>
      </c>
      <c r="U9" s="152">
        <f t="shared" si="8"/>
        <v>195.86447953395677</v>
      </c>
      <c r="V9" s="169"/>
      <c r="W9" s="152">
        <f t="shared" si="9"/>
        <v>163.20669663688048</v>
      </c>
      <c r="X9" s="51">
        <v>36408</v>
      </c>
      <c r="Y9" s="152">
        <f t="shared" si="10"/>
        <v>5.5814809136900196</v>
      </c>
      <c r="Z9" s="169"/>
      <c r="AA9" s="152">
        <f t="shared" si="11"/>
        <v>465.24568444344834</v>
      </c>
      <c r="AB9" s="51">
        <f t="shared" si="12"/>
        <v>16285144</v>
      </c>
      <c r="AC9" s="51">
        <v>10085022</v>
      </c>
      <c r="AD9" s="152">
        <f t="shared" si="13"/>
        <v>61.927742241640601</v>
      </c>
      <c r="AE9" s="51">
        <v>2454868</v>
      </c>
      <c r="AF9" s="152">
        <f t="shared" si="14"/>
        <v>15.074278741409962</v>
      </c>
      <c r="AG9" s="51">
        <v>29080</v>
      </c>
      <c r="AH9" s="152">
        <f t="shared" si="15"/>
        <v>0.17856765650951567</v>
      </c>
      <c r="AI9" s="51">
        <v>242930</v>
      </c>
      <c r="AJ9" s="51">
        <v>0</v>
      </c>
      <c r="AK9" s="51"/>
      <c r="AL9" s="193">
        <v>6523</v>
      </c>
      <c r="AM9" s="51">
        <v>6523</v>
      </c>
      <c r="AN9" s="51">
        <v>6523</v>
      </c>
      <c r="AO9" s="51">
        <v>6523</v>
      </c>
      <c r="AP9" s="51">
        <v>6523</v>
      </c>
      <c r="AQ9" s="51">
        <v>6523</v>
      </c>
      <c r="AR9" s="51">
        <v>6523</v>
      </c>
    </row>
    <row r="10" spans="1:44" x14ac:dyDescent="0.25">
      <c r="A10" s="114">
        <v>4</v>
      </c>
      <c r="B10" s="114"/>
      <c r="C10" s="114" t="s">
        <v>11</v>
      </c>
      <c r="D10" s="43">
        <v>81987334</v>
      </c>
      <c r="E10" s="151">
        <f t="shared" si="0"/>
        <v>1603.4446921692872</v>
      </c>
      <c r="G10" s="151">
        <f t="shared" si="1"/>
        <v>90.135698443450224</v>
      </c>
      <c r="H10" s="43">
        <v>18285175</v>
      </c>
      <c r="I10" s="151">
        <f t="shared" si="2"/>
        <v>357.6072713760463</v>
      </c>
      <c r="K10" s="151">
        <f t="shared" si="3"/>
        <v>239.19144646497816</v>
      </c>
      <c r="L10" s="43">
        <v>4000860</v>
      </c>
      <c r="M10" s="151">
        <f t="shared" si="4"/>
        <v>78.245716967847926</v>
      </c>
      <c r="O10" s="151">
        <f t="shared" si="5"/>
        <v>68.814640345736237</v>
      </c>
      <c r="P10" s="43">
        <v>29393485</v>
      </c>
      <c r="Q10" s="151">
        <f t="shared" si="6"/>
        <v>574.85498318078703</v>
      </c>
      <c r="S10" s="151">
        <f t="shared" si="7"/>
        <v>206.2894162037083</v>
      </c>
      <c r="T10" s="43">
        <v>2469179</v>
      </c>
      <c r="U10" s="151">
        <f t="shared" si="8"/>
        <v>48.29028788234374</v>
      </c>
      <c r="W10" s="151">
        <f t="shared" si="9"/>
        <v>40.238528107159574</v>
      </c>
      <c r="X10" s="43">
        <v>117006</v>
      </c>
      <c r="Y10" s="151">
        <f t="shared" si="10"/>
        <v>2.2883126026754281</v>
      </c>
      <c r="AA10" s="151">
        <f t="shared" si="11"/>
        <v>190.74284755521154</v>
      </c>
      <c r="AB10" s="43">
        <f t="shared" si="12"/>
        <v>136253039</v>
      </c>
      <c r="AC10" s="43">
        <v>44553182</v>
      </c>
      <c r="AD10" s="151">
        <f t="shared" si="13"/>
        <v>32.698853784831911</v>
      </c>
      <c r="AE10" s="43">
        <v>10569519</v>
      </c>
      <c r="AF10" s="151">
        <f t="shared" si="14"/>
        <v>7.7572721148627011</v>
      </c>
      <c r="AG10" s="43">
        <v>49051</v>
      </c>
      <c r="AH10" s="151">
        <f t="shared" si="15"/>
        <v>3.5999930981355947E-2</v>
      </c>
      <c r="AI10" s="43">
        <v>10573989</v>
      </c>
      <c r="AJ10" s="43">
        <v>0</v>
      </c>
      <c r="AK10" s="43"/>
      <c r="AL10" s="192">
        <v>51132</v>
      </c>
      <c r="AM10" s="43">
        <v>51132</v>
      </c>
      <c r="AN10" s="43">
        <v>51132</v>
      </c>
      <c r="AO10" s="43">
        <v>51132</v>
      </c>
      <c r="AP10" s="43">
        <v>51132</v>
      </c>
      <c r="AQ10" s="43">
        <v>51132</v>
      </c>
      <c r="AR10" s="43">
        <v>51132</v>
      </c>
    </row>
    <row r="11" spans="1:44" x14ac:dyDescent="0.25">
      <c r="A11" s="117">
        <v>5</v>
      </c>
      <c r="B11" s="117"/>
      <c r="C11" s="117" t="s">
        <v>13</v>
      </c>
      <c r="D11" s="51">
        <v>562029125</v>
      </c>
      <c r="E11" s="152">
        <f t="shared" si="0"/>
        <v>2226.0518738266305</v>
      </c>
      <c r="F11" s="169"/>
      <c r="G11" s="152">
        <f t="shared" si="1"/>
        <v>125.13480595782893</v>
      </c>
      <c r="H11" s="51">
        <v>24832180</v>
      </c>
      <c r="I11" s="152">
        <f t="shared" si="2"/>
        <v>98.353836769936393</v>
      </c>
      <c r="J11" s="169"/>
      <c r="K11" s="152">
        <f t="shared" si="3"/>
        <v>65.785565242724118</v>
      </c>
      <c r="L11" s="51">
        <v>39529763</v>
      </c>
      <c r="M11" s="152">
        <f t="shared" si="4"/>
        <v>156.56715832666609</v>
      </c>
      <c r="N11" s="169"/>
      <c r="O11" s="152">
        <f t="shared" si="5"/>
        <v>137.69587790512134</v>
      </c>
      <c r="P11" s="51">
        <v>65850918</v>
      </c>
      <c r="Q11" s="152">
        <f t="shared" si="6"/>
        <v>260.8184396264229</v>
      </c>
      <c r="R11" s="169"/>
      <c r="S11" s="152">
        <f t="shared" si="7"/>
        <v>93.595924572121163</v>
      </c>
      <c r="T11" s="51">
        <v>17933573</v>
      </c>
      <c r="U11" s="152">
        <f t="shared" si="8"/>
        <v>71.030240258557185</v>
      </c>
      <c r="V11" s="169"/>
      <c r="W11" s="152">
        <f t="shared" si="9"/>
        <v>59.186897499264447</v>
      </c>
      <c r="X11" s="51">
        <v>0</v>
      </c>
      <c r="Y11" s="152">
        <f t="shared" si="10"/>
        <v>0</v>
      </c>
      <c r="Z11" s="169"/>
      <c r="AA11" s="152">
        <f t="shared" si="11"/>
        <v>0</v>
      </c>
      <c r="AB11" s="51">
        <f t="shared" si="12"/>
        <v>710175559</v>
      </c>
      <c r="AC11" s="51">
        <v>336833575</v>
      </c>
      <c r="AD11" s="152">
        <f t="shared" si="13"/>
        <v>47.429620849567989</v>
      </c>
      <c r="AE11" s="51">
        <v>75538211</v>
      </c>
      <c r="AF11" s="152">
        <f t="shared" si="14"/>
        <v>10.636554587483346</v>
      </c>
      <c r="AG11" s="51">
        <v>8001320</v>
      </c>
      <c r="AH11" s="152">
        <f t="shared" si="15"/>
        <v>1.1266678919880992</v>
      </c>
      <c r="AI11" s="51">
        <v>26447286</v>
      </c>
      <c r="AJ11" s="51">
        <v>55240</v>
      </c>
      <c r="AK11" s="51"/>
      <c r="AL11" s="193">
        <v>252478</v>
      </c>
      <c r="AM11" s="51">
        <v>252478</v>
      </c>
      <c r="AN11" s="51">
        <v>252478</v>
      </c>
      <c r="AO11" s="51">
        <v>252478</v>
      </c>
      <c r="AP11" s="51">
        <v>252478</v>
      </c>
      <c r="AQ11" s="51">
        <v>252478</v>
      </c>
      <c r="AR11" s="51">
        <v>0</v>
      </c>
    </row>
    <row r="12" spans="1:44" x14ac:dyDescent="0.25">
      <c r="A12" s="114">
        <v>6</v>
      </c>
      <c r="B12" s="114"/>
      <c r="C12" s="114" t="s">
        <v>15</v>
      </c>
      <c r="D12" s="43">
        <v>0</v>
      </c>
      <c r="E12" s="151">
        <f t="shared" si="0"/>
        <v>0</v>
      </c>
      <c r="G12" s="151">
        <f t="shared" si="1"/>
        <v>0</v>
      </c>
      <c r="H12" s="43">
        <v>0</v>
      </c>
      <c r="I12" s="151">
        <f t="shared" si="2"/>
        <v>0</v>
      </c>
      <c r="K12" s="151">
        <f t="shared" si="3"/>
        <v>0</v>
      </c>
      <c r="L12" s="43">
        <v>0</v>
      </c>
      <c r="M12" s="151">
        <f t="shared" si="4"/>
        <v>0</v>
      </c>
      <c r="O12" s="151">
        <f t="shared" si="5"/>
        <v>0</v>
      </c>
      <c r="P12" s="43">
        <v>0</v>
      </c>
      <c r="Q12" s="151">
        <f t="shared" si="6"/>
        <v>0</v>
      </c>
      <c r="S12" s="151">
        <f t="shared" si="7"/>
        <v>0</v>
      </c>
      <c r="T12" s="43">
        <v>0</v>
      </c>
      <c r="U12" s="151">
        <f t="shared" si="8"/>
        <v>0</v>
      </c>
      <c r="W12" s="151">
        <f t="shared" si="9"/>
        <v>0</v>
      </c>
      <c r="X12" s="43">
        <v>0</v>
      </c>
      <c r="Y12" s="151">
        <f t="shared" si="10"/>
        <v>0</v>
      </c>
      <c r="AA12" s="151">
        <f t="shared" si="11"/>
        <v>0</v>
      </c>
      <c r="AB12" s="43">
        <f t="shared" si="12"/>
        <v>0</v>
      </c>
      <c r="AC12" s="43">
        <v>0</v>
      </c>
      <c r="AD12" s="151">
        <f t="shared" si="13"/>
        <v>0</v>
      </c>
      <c r="AE12" s="43">
        <v>0</v>
      </c>
      <c r="AF12" s="151">
        <f t="shared" si="14"/>
        <v>0</v>
      </c>
      <c r="AG12" s="43">
        <v>0</v>
      </c>
      <c r="AH12" s="151">
        <f t="shared" si="15"/>
        <v>0</v>
      </c>
      <c r="AI12" s="43">
        <v>0</v>
      </c>
      <c r="AJ12" s="43"/>
      <c r="AK12" s="43"/>
      <c r="AL12" s="192">
        <v>0</v>
      </c>
      <c r="AM12" s="43">
        <v>0</v>
      </c>
      <c r="AN12" s="43">
        <v>0</v>
      </c>
      <c r="AO12" s="43">
        <v>0</v>
      </c>
      <c r="AP12" s="43">
        <v>0</v>
      </c>
      <c r="AQ12" s="43">
        <v>0</v>
      </c>
      <c r="AR12" s="43">
        <v>0</v>
      </c>
    </row>
    <row r="13" spans="1:44" ht="14.5" x14ac:dyDescent="0.25">
      <c r="A13" s="117">
        <v>7</v>
      </c>
      <c r="B13" s="221" t="s">
        <v>368</v>
      </c>
      <c r="C13" s="117" t="s">
        <v>246</v>
      </c>
      <c r="D13" s="51">
        <v>2564246</v>
      </c>
      <c r="E13" s="152">
        <f t="shared" si="0"/>
        <v>460.61541225076343</v>
      </c>
      <c r="F13" s="169"/>
      <c r="G13" s="152">
        <f t="shared" si="1"/>
        <v>25.892936687994588</v>
      </c>
      <c r="H13" s="51">
        <v>0</v>
      </c>
      <c r="I13" s="152">
        <f t="shared" si="2"/>
        <v>0</v>
      </c>
      <c r="J13" s="169"/>
      <c r="K13" s="152">
        <f t="shared" si="3"/>
        <v>0</v>
      </c>
      <c r="L13" s="51">
        <v>0</v>
      </c>
      <c r="M13" s="152">
        <f t="shared" si="4"/>
        <v>0</v>
      </c>
      <c r="N13" s="169"/>
      <c r="O13" s="152">
        <f t="shared" si="5"/>
        <v>0</v>
      </c>
      <c r="P13" s="51">
        <v>0</v>
      </c>
      <c r="Q13" s="152">
        <f t="shared" si="6"/>
        <v>0</v>
      </c>
      <c r="R13" s="169"/>
      <c r="S13" s="152">
        <f t="shared" si="7"/>
        <v>0</v>
      </c>
      <c r="T13" s="51">
        <v>0</v>
      </c>
      <c r="U13" s="152">
        <f t="shared" si="8"/>
        <v>0</v>
      </c>
      <c r="V13" s="169"/>
      <c r="W13" s="152">
        <f t="shared" si="9"/>
        <v>0</v>
      </c>
      <c r="X13" s="51">
        <v>2983</v>
      </c>
      <c r="Y13" s="152">
        <f t="shared" si="10"/>
        <v>0.53583617747440271</v>
      </c>
      <c r="Z13" s="169"/>
      <c r="AA13" s="152">
        <f t="shared" si="11"/>
        <v>44.664753493499944</v>
      </c>
      <c r="AB13" s="51">
        <f t="shared" si="12"/>
        <v>2567229</v>
      </c>
      <c r="AC13" s="51">
        <v>0</v>
      </c>
      <c r="AD13" s="152">
        <f t="shared" si="13"/>
        <v>0</v>
      </c>
      <c r="AE13" s="51">
        <v>0</v>
      </c>
      <c r="AF13" s="152">
        <f t="shared" si="14"/>
        <v>0</v>
      </c>
      <c r="AG13" s="51">
        <v>0</v>
      </c>
      <c r="AH13" s="152">
        <f t="shared" si="15"/>
        <v>0</v>
      </c>
      <c r="AI13" s="51">
        <v>0</v>
      </c>
      <c r="AJ13" s="51">
        <v>0</v>
      </c>
      <c r="AK13" s="51"/>
      <c r="AL13" s="193">
        <v>5567</v>
      </c>
      <c r="AM13" s="51">
        <v>5567</v>
      </c>
      <c r="AN13" s="51">
        <v>0</v>
      </c>
      <c r="AO13" s="51">
        <v>0</v>
      </c>
      <c r="AP13" s="51">
        <v>0</v>
      </c>
      <c r="AQ13" s="51">
        <v>0</v>
      </c>
      <c r="AR13" s="51">
        <v>5567</v>
      </c>
    </row>
    <row r="14" spans="1:44" x14ac:dyDescent="0.25">
      <c r="A14" s="114">
        <v>8</v>
      </c>
      <c r="B14" s="114"/>
      <c r="C14" s="114" t="s">
        <v>19</v>
      </c>
      <c r="D14" s="43">
        <v>83473434</v>
      </c>
      <c r="E14" s="151">
        <f t="shared" si="0"/>
        <v>1975.7961086915357</v>
      </c>
      <c r="G14" s="151">
        <f t="shared" si="1"/>
        <v>111.06698167295468</v>
      </c>
      <c r="H14" s="43">
        <v>12557797</v>
      </c>
      <c r="I14" s="151">
        <f t="shared" si="2"/>
        <v>297.24003503124408</v>
      </c>
      <c r="K14" s="151">
        <f t="shared" si="3"/>
        <v>198.81383746154549</v>
      </c>
      <c r="L14" s="43">
        <v>5889991</v>
      </c>
      <c r="M14" s="151">
        <f t="shared" si="4"/>
        <v>139.41467051694755</v>
      </c>
      <c r="O14" s="151">
        <f t="shared" si="5"/>
        <v>122.61080583471751</v>
      </c>
      <c r="P14" s="43">
        <v>17211760</v>
      </c>
      <c r="Q14" s="151">
        <f t="shared" si="6"/>
        <v>407.39822003408443</v>
      </c>
      <c r="S14" s="151">
        <f t="shared" si="7"/>
        <v>146.19676863239559</v>
      </c>
      <c r="T14" s="43">
        <v>6142210</v>
      </c>
      <c r="U14" s="151">
        <f t="shared" si="8"/>
        <v>145.3846335921227</v>
      </c>
      <c r="W14" s="151">
        <f t="shared" si="9"/>
        <v>121.14368999826712</v>
      </c>
      <c r="X14" s="43">
        <v>10530</v>
      </c>
      <c r="Y14" s="151">
        <f t="shared" si="10"/>
        <v>0.2492425676955122</v>
      </c>
      <c r="AA14" s="151">
        <f t="shared" si="11"/>
        <v>20.775674197061516</v>
      </c>
      <c r="AB14" s="43">
        <f t="shared" si="12"/>
        <v>125285722</v>
      </c>
      <c r="AC14" s="43">
        <v>78014477</v>
      </c>
      <c r="AD14" s="151">
        <f t="shared" si="13"/>
        <v>62.269248047275497</v>
      </c>
      <c r="AE14" s="43">
        <v>14519567</v>
      </c>
      <c r="AF14" s="151">
        <f t="shared" si="14"/>
        <v>11.589163368512176</v>
      </c>
      <c r="AG14" s="43">
        <v>939245</v>
      </c>
      <c r="AH14" s="151">
        <f t="shared" si="15"/>
        <v>0.7496823939762266</v>
      </c>
      <c r="AI14" s="43">
        <v>950786</v>
      </c>
      <c r="AJ14" s="43">
        <v>6674</v>
      </c>
      <c r="AK14" s="43"/>
      <c r="AL14" s="192">
        <v>42248</v>
      </c>
      <c r="AM14" s="43">
        <v>42248</v>
      </c>
      <c r="AN14" s="43">
        <v>42248</v>
      </c>
      <c r="AO14" s="43">
        <v>42248</v>
      </c>
      <c r="AP14" s="43">
        <v>42248</v>
      </c>
      <c r="AQ14" s="43">
        <v>42248</v>
      </c>
      <c r="AR14" s="43">
        <v>42248</v>
      </c>
    </row>
    <row r="15" spans="1:44" x14ac:dyDescent="0.25">
      <c r="A15" s="117">
        <v>9</v>
      </c>
      <c r="B15" s="117"/>
      <c r="C15" s="117" t="s">
        <v>21</v>
      </c>
      <c r="D15" s="51">
        <v>0</v>
      </c>
      <c r="E15" s="152">
        <f t="shared" si="0"/>
        <v>0</v>
      </c>
      <c r="F15" s="169"/>
      <c r="G15" s="152">
        <f t="shared" si="1"/>
        <v>0</v>
      </c>
      <c r="H15" s="51">
        <v>0</v>
      </c>
      <c r="I15" s="152">
        <f t="shared" si="2"/>
        <v>0</v>
      </c>
      <c r="J15" s="169"/>
      <c r="K15" s="152">
        <f t="shared" si="3"/>
        <v>0</v>
      </c>
      <c r="L15" s="51">
        <v>0</v>
      </c>
      <c r="M15" s="152">
        <f t="shared" si="4"/>
        <v>0</v>
      </c>
      <c r="N15" s="169"/>
      <c r="O15" s="152">
        <f t="shared" si="5"/>
        <v>0</v>
      </c>
      <c r="P15" s="51">
        <v>0</v>
      </c>
      <c r="Q15" s="152">
        <f t="shared" si="6"/>
        <v>0</v>
      </c>
      <c r="R15" s="169"/>
      <c r="S15" s="152">
        <f t="shared" si="7"/>
        <v>0</v>
      </c>
      <c r="T15" s="51">
        <v>0</v>
      </c>
      <c r="U15" s="152">
        <f t="shared" si="8"/>
        <v>0</v>
      </c>
      <c r="V15" s="169"/>
      <c r="W15" s="152">
        <f t="shared" si="9"/>
        <v>0</v>
      </c>
      <c r="X15" s="51">
        <v>0</v>
      </c>
      <c r="Y15" s="152">
        <f t="shared" si="10"/>
        <v>0</v>
      </c>
      <c r="Z15" s="169"/>
      <c r="AA15" s="152">
        <f t="shared" si="11"/>
        <v>0</v>
      </c>
      <c r="AB15" s="51">
        <f t="shared" si="12"/>
        <v>0</v>
      </c>
      <c r="AC15" s="51">
        <v>0</v>
      </c>
      <c r="AD15" s="152">
        <f t="shared" si="13"/>
        <v>0</v>
      </c>
      <c r="AE15" s="51">
        <v>0</v>
      </c>
      <c r="AF15" s="152">
        <f t="shared" si="14"/>
        <v>0</v>
      </c>
      <c r="AG15" s="51">
        <v>0</v>
      </c>
      <c r="AH15" s="152">
        <f t="shared" si="15"/>
        <v>0</v>
      </c>
      <c r="AI15" s="51">
        <v>0</v>
      </c>
      <c r="AJ15" s="51">
        <v>0</v>
      </c>
      <c r="AK15" s="51"/>
      <c r="AL15" s="193">
        <v>0</v>
      </c>
      <c r="AM15" s="51">
        <v>0</v>
      </c>
      <c r="AN15" s="51">
        <v>0</v>
      </c>
      <c r="AO15" s="51">
        <v>0</v>
      </c>
      <c r="AP15" s="51">
        <v>0</v>
      </c>
      <c r="AQ15" s="51">
        <v>0</v>
      </c>
      <c r="AR15" s="51">
        <v>0</v>
      </c>
    </row>
    <row r="16" spans="1:44" x14ac:dyDescent="0.25">
      <c r="A16" s="114">
        <v>10</v>
      </c>
      <c r="B16" s="114"/>
      <c r="C16" s="114" t="s">
        <v>23</v>
      </c>
      <c r="D16" s="43">
        <v>48733590</v>
      </c>
      <c r="E16" s="151">
        <f t="shared" si="0"/>
        <v>2051.9406315789474</v>
      </c>
      <c r="G16" s="151">
        <f t="shared" si="1"/>
        <v>115.34735366621301</v>
      </c>
      <c r="H16" s="43">
        <v>3424736</v>
      </c>
      <c r="I16" s="151">
        <f t="shared" si="2"/>
        <v>144.1994105263158</v>
      </c>
      <c r="K16" s="151">
        <f t="shared" si="3"/>
        <v>96.450123764169675</v>
      </c>
      <c r="L16" s="43">
        <v>2901462</v>
      </c>
      <c r="M16" s="151">
        <f t="shared" si="4"/>
        <v>122.16682105263158</v>
      </c>
      <c r="O16" s="151">
        <f t="shared" si="5"/>
        <v>107.44186619662824</v>
      </c>
      <c r="P16" s="43">
        <v>5146809</v>
      </c>
      <c r="Q16" s="151">
        <f t="shared" si="6"/>
        <v>216.70774736842105</v>
      </c>
      <c r="S16" s="151">
        <f t="shared" si="7"/>
        <v>77.766595053405126</v>
      </c>
      <c r="T16" s="43">
        <v>1767697</v>
      </c>
      <c r="U16" s="151">
        <f t="shared" si="8"/>
        <v>74.429347368421048</v>
      </c>
      <c r="W16" s="151">
        <f t="shared" si="9"/>
        <v>62.019248950818152</v>
      </c>
      <c r="X16" s="43">
        <v>0</v>
      </c>
      <c r="Y16" s="151">
        <f t="shared" si="10"/>
        <v>0</v>
      </c>
      <c r="AA16" s="151">
        <f t="shared" si="11"/>
        <v>0</v>
      </c>
      <c r="AB16" s="43">
        <f t="shared" si="12"/>
        <v>61974294</v>
      </c>
      <c r="AC16" s="43">
        <v>11196729</v>
      </c>
      <c r="AD16" s="151">
        <f t="shared" si="13"/>
        <v>18.066731022381635</v>
      </c>
      <c r="AE16" s="43">
        <v>0</v>
      </c>
      <c r="AF16" s="151">
        <f t="shared" si="14"/>
        <v>0</v>
      </c>
      <c r="AG16" s="43">
        <v>0</v>
      </c>
      <c r="AH16" s="151">
        <f t="shared" si="15"/>
        <v>0</v>
      </c>
      <c r="AI16" s="43">
        <v>567989</v>
      </c>
      <c r="AJ16" s="43">
        <v>0</v>
      </c>
      <c r="AK16" s="43"/>
      <c r="AL16" s="192">
        <v>23750</v>
      </c>
      <c r="AM16" s="43">
        <v>23750</v>
      </c>
      <c r="AN16" s="43">
        <v>23750</v>
      </c>
      <c r="AO16" s="43">
        <v>23750</v>
      </c>
      <c r="AP16" s="43">
        <v>23750</v>
      </c>
      <c r="AQ16" s="43">
        <v>23750</v>
      </c>
      <c r="AR16" s="43">
        <v>0</v>
      </c>
    </row>
    <row r="17" spans="1:44" x14ac:dyDescent="0.25">
      <c r="A17" s="117">
        <v>11</v>
      </c>
      <c r="B17" s="117"/>
      <c r="C17" s="117" t="s">
        <v>25</v>
      </c>
      <c r="D17" s="51">
        <v>48049047</v>
      </c>
      <c r="E17" s="152">
        <f t="shared" si="0"/>
        <v>3065.3299521531098</v>
      </c>
      <c r="F17" s="169"/>
      <c r="G17" s="152">
        <f t="shared" si="1"/>
        <v>172.31380511363338</v>
      </c>
      <c r="H17" s="51">
        <v>5084892</v>
      </c>
      <c r="I17" s="152">
        <f t="shared" si="2"/>
        <v>324.39502392344497</v>
      </c>
      <c r="J17" s="169"/>
      <c r="K17" s="152">
        <f t="shared" si="3"/>
        <v>216.97689395330175</v>
      </c>
      <c r="L17" s="51">
        <v>2175658</v>
      </c>
      <c r="M17" s="152">
        <f t="shared" si="4"/>
        <v>138.79795853269536</v>
      </c>
      <c r="N17" s="169"/>
      <c r="O17" s="152">
        <f t="shared" si="5"/>
        <v>122.06842709454111</v>
      </c>
      <c r="P17" s="51">
        <v>6570944</v>
      </c>
      <c r="Q17" s="152">
        <f t="shared" si="6"/>
        <v>419.19897926634769</v>
      </c>
      <c r="R17" s="169"/>
      <c r="S17" s="152">
        <f t="shared" si="7"/>
        <v>150.43152662181797</v>
      </c>
      <c r="T17" s="51">
        <v>3771085</v>
      </c>
      <c r="U17" s="152">
        <f t="shared" si="8"/>
        <v>240.57958532695375</v>
      </c>
      <c r="V17" s="169"/>
      <c r="W17" s="152">
        <f t="shared" si="9"/>
        <v>200.46615646138872</v>
      </c>
      <c r="X17" s="51">
        <v>34316</v>
      </c>
      <c r="Y17" s="152">
        <f t="shared" si="10"/>
        <v>2.1892185007974483</v>
      </c>
      <c r="Z17" s="169"/>
      <c r="AA17" s="152">
        <f t="shared" si="11"/>
        <v>182.48283485151319</v>
      </c>
      <c r="AB17" s="51">
        <f t="shared" si="12"/>
        <v>65685942</v>
      </c>
      <c r="AC17" s="51">
        <v>10149546</v>
      </c>
      <c r="AD17" s="152">
        <f t="shared" si="13"/>
        <v>15.451625859304871</v>
      </c>
      <c r="AE17" s="51">
        <v>1621407</v>
      </c>
      <c r="AF17" s="152">
        <f t="shared" si="14"/>
        <v>2.4684231520954665</v>
      </c>
      <c r="AG17" s="51">
        <v>0</v>
      </c>
      <c r="AH17" s="152">
        <f t="shared" si="15"/>
        <v>0</v>
      </c>
      <c r="AI17" s="51">
        <v>4176591</v>
      </c>
      <c r="AJ17" s="51">
        <v>3114</v>
      </c>
      <c r="AK17" s="51"/>
      <c r="AL17" s="193">
        <v>15675</v>
      </c>
      <c r="AM17" s="51">
        <v>15675</v>
      </c>
      <c r="AN17" s="51">
        <v>15675</v>
      </c>
      <c r="AO17" s="51">
        <v>15675</v>
      </c>
      <c r="AP17" s="51">
        <v>15675</v>
      </c>
      <c r="AQ17" s="51">
        <v>15675</v>
      </c>
      <c r="AR17" s="51">
        <v>15675</v>
      </c>
    </row>
    <row r="18" spans="1:44" x14ac:dyDescent="0.25">
      <c r="A18" s="114">
        <v>12</v>
      </c>
      <c r="B18" s="114"/>
      <c r="C18" s="114" t="s">
        <v>27</v>
      </c>
      <c r="D18" s="43">
        <v>0</v>
      </c>
      <c r="E18" s="151">
        <f t="shared" si="0"/>
        <v>0</v>
      </c>
      <c r="G18" s="151">
        <f t="shared" si="1"/>
        <v>0</v>
      </c>
      <c r="H18" s="43">
        <v>0</v>
      </c>
      <c r="I18" s="151">
        <f t="shared" si="2"/>
        <v>0</v>
      </c>
      <c r="K18" s="151">
        <f t="shared" si="3"/>
        <v>0</v>
      </c>
      <c r="L18" s="43">
        <v>0</v>
      </c>
      <c r="M18" s="151">
        <f t="shared" si="4"/>
        <v>0</v>
      </c>
      <c r="O18" s="151">
        <f t="shared" si="5"/>
        <v>0</v>
      </c>
      <c r="P18" s="43">
        <v>0</v>
      </c>
      <c r="Q18" s="151">
        <f t="shared" si="6"/>
        <v>0</v>
      </c>
      <c r="S18" s="151">
        <f t="shared" si="7"/>
        <v>0</v>
      </c>
      <c r="T18" s="43">
        <v>0</v>
      </c>
      <c r="U18" s="151">
        <f t="shared" si="8"/>
        <v>0</v>
      </c>
      <c r="W18" s="151">
        <f t="shared" si="9"/>
        <v>0</v>
      </c>
      <c r="X18" s="43">
        <v>0</v>
      </c>
      <c r="Y18" s="151">
        <f t="shared" si="10"/>
        <v>0</v>
      </c>
      <c r="AA18" s="151">
        <f t="shared" si="11"/>
        <v>0</v>
      </c>
      <c r="AB18" s="43">
        <f t="shared" si="12"/>
        <v>0</v>
      </c>
      <c r="AC18" s="43">
        <v>0</v>
      </c>
      <c r="AD18" s="151">
        <f t="shared" si="13"/>
        <v>0</v>
      </c>
      <c r="AE18" s="43">
        <v>0</v>
      </c>
      <c r="AF18" s="151">
        <f t="shared" si="14"/>
        <v>0</v>
      </c>
      <c r="AG18" s="43">
        <v>0</v>
      </c>
      <c r="AH18" s="151">
        <f t="shared" si="15"/>
        <v>0</v>
      </c>
      <c r="AI18" s="43">
        <v>0</v>
      </c>
      <c r="AJ18" s="43">
        <v>0</v>
      </c>
      <c r="AK18" s="43"/>
      <c r="AL18" s="192">
        <v>0</v>
      </c>
      <c r="AM18" s="43">
        <v>0</v>
      </c>
      <c r="AN18" s="43">
        <v>0</v>
      </c>
      <c r="AO18" s="43">
        <v>0</v>
      </c>
      <c r="AP18" s="43">
        <v>0</v>
      </c>
      <c r="AQ18" s="43">
        <v>0</v>
      </c>
      <c r="AR18" s="43">
        <v>0</v>
      </c>
    </row>
    <row r="19" spans="1:44" x14ac:dyDescent="0.25">
      <c r="A19" s="117">
        <v>13</v>
      </c>
      <c r="B19" s="117"/>
      <c r="C19" s="117" t="s">
        <v>29</v>
      </c>
      <c r="D19" s="51">
        <v>48941272</v>
      </c>
      <c r="E19" s="152">
        <f t="shared" si="0"/>
        <v>1766.1315722998088</v>
      </c>
      <c r="F19" s="169"/>
      <c r="G19" s="152">
        <f t="shared" si="1"/>
        <v>99.280944076033776</v>
      </c>
      <c r="H19" s="51">
        <v>4116768</v>
      </c>
      <c r="I19" s="152">
        <f t="shared" si="2"/>
        <v>148.56078813467576</v>
      </c>
      <c r="J19" s="169"/>
      <c r="K19" s="152">
        <f t="shared" si="3"/>
        <v>99.36730219488058</v>
      </c>
      <c r="L19" s="51">
        <v>4021204</v>
      </c>
      <c r="M19" s="152">
        <f t="shared" si="4"/>
        <v>145.1121937136877</v>
      </c>
      <c r="N19" s="169"/>
      <c r="O19" s="152">
        <f t="shared" si="5"/>
        <v>127.62159779673978</v>
      </c>
      <c r="P19" s="51">
        <v>4970908</v>
      </c>
      <c r="Q19" s="152">
        <f t="shared" si="6"/>
        <v>179.38392696041282</v>
      </c>
      <c r="R19" s="169"/>
      <c r="S19" s="152">
        <f t="shared" si="7"/>
        <v>64.372766439696065</v>
      </c>
      <c r="T19" s="51">
        <v>6839932</v>
      </c>
      <c r="U19" s="152">
        <f t="shared" si="8"/>
        <v>246.83093356428856</v>
      </c>
      <c r="V19" s="169"/>
      <c r="W19" s="152">
        <f t="shared" si="9"/>
        <v>205.67517597207194</v>
      </c>
      <c r="X19" s="51">
        <v>34291</v>
      </c>
      <c r="Y19" s="152">
        <f t="shared" si="10"/>
        <v>1.2374508317996464</v>
      </c>
      <c r="Z19" s="169"/>
      <c r="AA19" s="152">
        <f t="shared" si="11"/>
        <v>103.14801181056494</v>
      </c>
      <c r="AB19" s="51">
        <f t="shared" si="12"/>
        <v>68924375</v>
      </c>
      <c r="AC19" s="51">
        <v>26272447</v>
      </c>
      <c r="AD19" s="152">
        <f t="shared" si="13"/>
        <v>38.117787792780128</v>
      </c>
      <c r="AE19" s="51">
        <v>10557162</v>
      </c>
      <c r="AF19" s="152">
        <f t="shared" si="14"/>
        <v>15.317022461212018</v>
      </c>
      <c r="AG19" s="51">
        <v>1544647</v>
      </c>
      <c r="AH19" s="152">
        <f t="shared" si="15"/>
        <v>2.241075091359189</v>
      </c>
      <c r="AI19" s="51">
        <v>149119</v>
      </c>
      <c r="AJ19" s="51">
        <v>0</v>
      </c>
      <c r="AK19" s="51"/>
      <c r="AL19" s="193">
        <v>27711</v>
      </c>
      <c r="AM19" s="51">
        <v>27711</v>
      </c>
      <c r="AN19" s="51">
        <v>27711</v>
      </c>
      <c r="AO19" s="51">
        <v>27711</v>
      </c>
      <c r="AP19" s="51">
        <v>27711</v>
      </c>
      <c r="AQ19" s="51">
        <v>27711</v>
      </c>
      <c r="AR19" s="51">
        <v>27711</v>
      </c>
    </row>
    <row r="20" spans="1:44" x14ac:dyDescent="0.25">
      <c r="A20" s="114">
        <v>14</v>
      </c>
      <c r="B20" s="114"/>
      <c r="C20" s="114" t="s">
        <v>31</v>
      </c>
      <c r="D20" s="43">
        <v>16110269</v>
      </c>
      <c r="E20" s="151">
        <f t="shared" si="0"/>
        <v>2361.5170038111992</v>
      </c>
      <c r="G20" s="151">
        <f t="shared" si="1"/>
        <v>132.74981392506521</v>
      </c>
      <c r="H20" s="43">
        <v>1364213</v>
      </c>
      <c r="I20" s="151">
        <f t="shared" si="2"/>
        <v>199.97258868367047</v>
      </c>
      <c r="K20" s="151">
        <f t="shared" si="3"/>
        <v>133.75492214277494</v>
      </c>
      <c r="L20" s="43">
        <v>1646304</v>
      </c>
      <c r="M20" s="151">
        <f t="shared" si="4"/>
        <v>241.32277924362356</v>
      </c>
      <c r="O20" s="151">
        <f t="shared" si="5"/>
        <v>212.23577346357857</v>
      </c>
      <c r="P20" s="43">
        <v>2205703</v>
      </c>
      <c r="Q20" s="151">
        <f t="shared" si="6"/>
        <v>323.32204632072705</v>
      </c>
      <c r="S20" s="151">
        <f t="shared" si="7"/>
        <v>116.02563800045409</v>
      </c>
      <c r="T20" s="43">
        <v>1639084</v>
      </c>
      <c r="U20" s="151">
        <f t="shared" si="8"/>
        <v>240.26443858106128</v>
      </c>
      <c r="W20" s="151">
        <f t="shared" si="9"/>
        <v>200.20355622128722</v>
      </c>
      <c r="X20" s="43">
        <v>19024</v>
      </c>
      <c r="Y20" s="151">
        <f t="shared" si="10"/>
        <v>2.7886250366461449</v>
      </c>
      <c r="AA20" s="151">
        <f t="shared" si="11"/>
        <v>232.4465108620858</v>
      </c>
      <c r="AB20" s="43">
        <f t="shared" si="12"/>
        <v>22984597</v>
      </c>
      <c r="AC20" s="43">
        <v>13687826</v>
      </c>
      <c r="AD20" s="151">
        <f t="shared" si="13"/>
        <v>59.55216878503461</v>
      </c>
      <c r="AE20" s="43">
        <v>4348520</v>
      </c>
      <c r="AF20" s="151">
        <f t="shared" si="14"/>
        <v>18.91927885444326</v>
      </c>
      <c r="AG20" s="43">
        <v>786688</v>
      </c>
      <c r="AH20" s="151">
        <f t="shared" si="15"/>
        <v>3.4226747591006275</v>
      </c>
      <c r="AI20" s="43">
        <v>699306</v>
      </c>
      <c r="AJ20" s="43">
        <v>0</v>
      </c>
      <c r="AK20" s="43"/>
      <c r="AL20" s="192">
        <v>6822</v>
      </c>
      <c r="AM20" s="43">
        <v>6822</v>
      </c>
      <c r="AN20" s="43">
        <v>6822</v>
      </c>
      <c r="AO20" s="43">
        <v>6822</v>
      </c>
      <c r="AP20" s="43">
        <v>6822</v>
      </c>
      <c r="AQ20" s="43">
        <v>6822</v>
      </c>
      <c r="AR20" s="43">
        <v>6822</v>
      </c>
    </row>
    <row r="21" spans="1:44" x14ac:dyDescent="0.25">
      <c r="A21" s="117">
        <v>15</v>
      </c>
      <c r="B21" s="117"/>
      <c r="C21" s="117" t="s">
        <v>33</v>
      </c>
      <c r="D21" s="51">
        <v>230687278</v>
      </c>
      <c r="E21" s="152">
        <f t="shared" si="0"/>
        <v>1685.1402753935497</v>
      </c>
      <c r="F21" s="169"/>
      <c r="G21" s="152">
        <f t="shared" si="1"/>
        <v>94.728116560286963</v>
      </c>
      <c r="H21" s="51">
        <v>27960401</v>
      </c>
      <c r="I21" s="152">
        <f t="shared" si="2"/>
        <v>204.24705796413309</v>
      </c>
      <c r="J21" s="169"/>
      <c r="K21" s="152">
        <f t="shared" si="3"/>
        <v>136.61397052322255</v>
      </c>
      <c r="L21" s="51">
        <v>12957242</v>
      </c>
      <c r="M21" s="152">
        <f t="shared" si="4"/>
        <v>94.650951459147521</v>
      </c>
      <c r="N21" s="169"/>
      <c r="O21" s="152">
        <f t="shared" si="5"/>
        <v>83.242526689600084</v>
      </c>
      <c r="P21" s="51">
        <v>44519866</v>
      </c>
      <c r="Q21" s="152">
        <f t="shared" si="6"/>
        <v>325.21177544833631</v>
      </c>
      <c r="R21" s="169"/>
      <c r="S21" s="152">
        <f t="shared" si="7"/>
        <v>116.70377619169085</v>
      </c>
      <c r="T21" s="51">
        <v>25715872</v>
      </c>
      <c r="U21" s="152">
        <f t="shared" si="8"/>
        <v>187.85106833704666</v>
      </c>
      <c r="V21" s="169"/>
      <c r="W21" s="152">
        <f t="shared" si="9"/>
        <v>156.52941460313659</v>
      </c>
      <c r="X21" s="51">
        <v>0</v>
      </c>
      <c r="Y21" s="152">
        <f t="shared" si="10"/>
        <v>0</v>
      </c>
      <c r="Z21" s="169"/>
      <c r="AA21" s="152">
        <f t="shared" si="11"/>
        <v>0</v>
      </c>
      <c r="AB21" s="51">
        <f t="shared" si="12"/>
        <v>341840659</v>
      </c>
      <c r="AC21" s="51">
        <v>189832108</v>
      </c>
      <c r="AD21" s="152">
        <f t="shared" si="13"/>
        <v>55.532337363063647</v>
      </c>
      <c r="AE21" s="51">
        <v>52025915</v>
      </c>
      <c r="AF21" s="152">
        <f t="shared" si="14"/>
        <v>15.219346683976525</v>
      </c>
      <c r="AG21" s="51">
        <v>1748546</v>
      </c>
      <c r="AH21" s="152">
        <f t="shared" si="15"/>
        <v>0.51150907709898841</v>
      </c>
      <c r="AI21" s="51">
        <v>846473</v>
      </c>
      <c r="AJ21" s="51">
        <v>446</v>
      </c>
      <c r="AK21" s="51"/>
      <c r="AL21" s="193">
        <v>136895</v>
      </c>
      <c r="AM21" s="51">
        <v>136895</v>
      </c>
      <c r="AN21" s="51">
        <v>136895</v>
      </c>
      <c r="AO21" s="51">
        <v>136895</v>
      </c>
      <c r="AP21" s="51">
        <v>136895</v>
      </c>
      <c r="AQ21" s="51">
        <v>136895</v>
      </c>
      <c r="AR21" s="51">
        <v>0</v>
      </c>
    </row>
    <row r="22" spans="1:44" x14ac:dyDescent="0.25">
      <c r="A22" s="114">
        <v>16</v>
      </c>
      <c r="B22" s="114"/>
      <c r="C22" s="114" t="s">
        <v>35</v>
      </c>
      <c r="D22" s="43">
        <v>87897620</v>
      </c>
      <c r="E22" s="151">
        <f t="shared" si="0"/>
        <v>1569.8806929808895</v>
      </c>
      <c r="G22" s="151">
        <f t="shared" si="1"/>
        <v>88.248938941126085</v>
      </c>
      <c r="H22" s="43">
        <v>7403735</v>
      </c>
      <c r="I22" s="151">
        <f t="shared" si="2"/>
        <v>132.23316663689945</v>
      </c>
      <c r="K22" s="151">
        <f t="shared" si="3"/>
        <v>88.446306689509584</v>
      </c>
      <c r="L22" s="43">
        <v>5830320</v>
      </c>
      <c r="M22" s="151">
        <f t="shared" si="4"/>
        <v>104.13145204500803</v>
      </c>
      <c r="O22" s="151">
        <f t="shared" si="5"/>
        <v>91.580327957132852</v>
      </c>
      <c r="P22" s="43">
        <v>8347538</v>
      </c>
      <c r="Q22" s="151">
        <f t="shared" si="6"/>
        <v>149.08980175031255</v>
      </c>
      <c r="S22" s="151">
        <f t="shared" si="7"/>
        <v>53.501577032213341</v>
      </c>
      <c r="T22" s="43">
        <v>7065985</v>
      </c>
      <c r="U22" s="151">
        <f t="shared" si="8"/>
        <v>126.2008394356135</v>
      </c>
      <c r="W22" s="151">
        <f t="shared" si="9"/>
        <v>105.15853699505016</v>
      </c>
      <c r="X22" s="43">
        <v>67672</v>
      </c>
      <c r="Y22" s="151">
        <f t="shared" si="10"/>
        <v>1.2086444007858546</v>
      </c>
      <c r="AA22" s="151">
        <f t="shared" si="11"/>
        <v>100.74684482269393</v>
      </c>
      <c r="AB22" s="43">
        <f t="shared" si="12"/>
        <v>116612870</v>
      </c>
      <c r="AC22" s="43">
        <v>65824564</v>
      </c>
      <c r="AD22" s="151">
        <f t="shared" si="13"/>
        <v>56.447083413691814</v>
      </c>
      <c r="AE22" s="43">
        <v>15895112</v>
      </c>
      <c r="AF22" s="151">
        <f t="shared" si="14"/>
        <v>13.63066700956764</v>
      </c>
      <c r="AG22" s="43">
        <v>46038</v>
      </c>
      <c r="AH22" s="151">
        <f t="shared" si="15"/>
        <v>3.9479347348195783E-2</v>
      </c>
      <c r="AI22" s="43">
        <v>107577</v>
      </c>
      <c r="AJ22" s="43">
        <v>4681</v>
      </c>
      <c r="AK22" s="43"/>
      <c r="AL22" s="192">
        <v>55990</v>
      </c>
      <c r="AM22" s="43">
        <v>55990</v>
      </c>
      <c r="AN22" s="43">
        <v>55990</v>
      </c>
      <c r="AO22" s="43">
        <v>55990</v>
      </c>
      <c r="AP22" s="43">
        <v>55990</v>
      </c>
      <c r="AQ22" s="43">
        <v>55990</v>
      </c>
      <c r="AR22" s="43">
        <v>55990</v>
      </c>
    </row>
    <row r="23" spans="1:44" x14ac:dyDescent="0.25">
      <c r="A23" s="117">
        <v>17</v>
      </c>
      <c r="B23" s="117"/>
      <c r="C23" s="117" t="s">
        <v>37</v>
      </c>
      <c r="D23" s="51">
        <v>0</v>
      </c>
      <c r="E23" s="152">
        <f t="shared" si="0"/>
        <v>0</v>
      </c>
      <c r="F23" s="169"/>
      <c r="G23" s="152">
        <f t="shared" si="1"/>
        <v>0</v>
      </c>
      <c r="H23" s="51">
        <v>0</v>
      </c>
      <c r="I23" s="152">
        <f t="shared" si="2"/>
        <v>0</v>
      </c>
      <c r="J23" s="169"/>
      <c r="K23" s="152">
        <f t="shared" si="3"/>
        <v>0</v>
      </c>
      <c r="L23" s="51">
        <v>0</v>
      </c>
      <c r="M23" s="152">
        <f t="shared" si="4"/>
        <v>0</v>
      </c>
      <c r="N23" s="169"/>
      <c r="O23" s="152">
        <f t="shared" si="5"/>
        <v>0</v>
      </c>
      <c r="P23" s="51">
        <v>0</v>
      </c>
      <c r="Q23" s="152">
        <f t="shared" si="6"/>
        <v>0</v>
      </c>
      <c r="R23" s="169"/>
      <c r="S23" s="152">
        <f t="shared" si="7"/>
        <v>0</v>
      </c>
      <c r="T23" s="51">
        <v>0</v>
      </c>
      <c r="U23" s="152">
        <f t="shared" si="8"/>
        <v>0</v>
      </c>
      <c r="V23" s="169"/>
      <c r="W23" s="152">
        <f t="shared" si="9"/>
        <v>0</v>
      </c>
      <c r="X23" s="51">
        <v>0</v>
      </c>
      <c r="Y23" s="152">
        <f t="shared" si="10"/>
        <v>0</v>
      </c>
      <c r="Z23" s="169"/>
      <c r="AA23" s="152">
        <f t="shared" si="11"/>
        <v>0</v>
      </c>
      <c r="AB23" s="51">
        <f t="shared" si="12"/>
        <v>0</v>
      </c>
      <c r="AC23" s="51">
        <v>0</v>
      </c>
      <c r="AD23" s="152">
        <f t="shared" si="13"/>
        <v>0</v>
      </c>
      <c r="AE23" s="51">
        <v>0</v>
      </c>
      <c r="AF23" s="152">
        <f t="shared" si="14"/>
        <v>0</v>
      </c>
      <c r="AG23" s="51">
        <v>0</v>
      </c>
      <c r="AH23" s="152">
        <f t="shared" si="15"/>
        <v>0</v>
      </c>
      <c r="AI23" s="51">
        <v>0</v>
      </c>
      <c r="AJ23" s="51"/>
      <c r="AK23" s="51"/>
      <c r="AL23" s="193">
        <v>0</v>
      </c>
      <c r="AM23" s="51">
        <v>0</v>
      </c>
      <c r="AN23" s="51">
        <v>0</v>
      </c>
      <c r="AO23" s="51">
        <v>0</v>
      </c>
      <c r="AP23" s="51">
        <v>0</v>
      </c>
      <c r="AQ23" s="51">
        <v>0</v>
      </c>
      <c r="AR23" s="51">
        <v>0</v>
      </c>
    </row>
    <row r="24" spans="1:44" x14ac:dyDescent="0.25">
      <c r="A24" s="114">
        <v>18</v>
      </c>
      <c r="B24" s="114"/>
      <c r="C24" s="114" t="s">
        <v>39</v>
      </c>
      <c r="D24" s="43">
        <v>7102920</v>
      </c>
      <c r="E24" s="151">
        <f t="shared" si="0"/>
        <v>968.88828263538403</v>
      </c>
      <c r="G24" s="151">
        <f t="shared" si="1"/>
        <v>54.464879578019861</v>
      </c>
      <c r="H24" s="43">
        <v>684935</v>
      </c>
      <c r="I24" s="151">
        <f t="shared" si="2"/>
        <v>93.429954985677256</v>
      </c>
      <c r="K24" s="151">
        <f t="shared" si="3"/>
        <v>62.492146734572408</v>
      </c>
      <c r="L24" s="43">
        <v>0</v>
      </c>
      <c r="M24" s="151">
        <f t="shared" si="4"/>
        <v>0</v>
      </c>
      <c r="O24" s="151">
        <f t="shared" si="5"/>
        <v>0</v>
      </c>
      <c r="P24" s="43">
        <v>1083825</v>
      </c>
      <c r="Q24" s="151">
        <f t="shared" si="6"/>
        <v>147.84135861410448</v>
      </c>
      <c r="S24" s="151">
        <f t="shared" si="7"/>
        <v>53.053567337130133</v>
      </c>
      <c r="T24" s="43">
        <v>332546</v>
      </c>
      <c r="U24" s="151">
        <f t="shared" si="8"/>
        <v>45.361615059337062</v>
      </c>
      <c r="W24" s="151">
        <f t="shared" si="9"/>
        <v>37.798172315693769</v>
      </c>
      <c r="X24" s="43">
        <v>0</v>
      </c>
      <c r="Y24" s="151">
        <f t="shared" si="10"/>
        <v>0</v>
      </c>
      <c r="AA24" s="151">
        <f t="shared" si="11"/>
        <v>0</v>
      </c>
      <c r="AB24" s="43">
        <f t="shared" si="12"/>
        <v>9204226</v>
      </c>
      <c r="AC24" s="43">
        <v>4863684</v>
      </c>
      <c r="AD24" s="151">
        <f t="shared" si="13"/>
        <v>52.841857642348202</v>
      </c>
      <c r="AE24" s="43">
        <v>513208</v>
      </c>
      <c r="AF24" s="151">
        <f t="shared" si="14"/>
        <v>5.5757866006332302</v>
      </c>
      <c r="AG24" s="43">
        <v>0</v>
      </c>
      <c r="AH24" s="151">
        <f t="shared" si="15"/>
        <v>0</v>
      </c>
      <c r="AI24" s="43">
        <v>331396</v>
      </c>
      <c r="AJ24" s="43">
        <v>0</v>
      </c>
      <c r="AK24" s="43"/>
      <c r="AL24" s="192">
        <v>7331</v>
      </c>
      <c r="AM24" s="43">
        <v>7331</v>
      </c>
      <c r="AN24" s="43">
        <v>7331</v>
      </c>
      <c r="AO24" s="43">
        <v>0</v>
      </c>
      <c r="AP24" s="43">
        <v>7331</v>
      </c>
      <c r="AQ24" s="43">
        <v>7331</v>
      </c>
      <c r="AR24" s="43">
        <v>0</v>
      </c>
    </row>
    <row r="25" spans="1:44" x14ac:dyDescent="0.25">
      <c r="A25" s="117">
        <v>19</v>
      </c>
      <c r="B25" s="117"/>
      <c r="C25" s="117" t="s">
        <v>41</v>
      </c>
      <c r="D25" s="51">
        <v>113517977</v>
      </c>
      <c r="E25" s="152">
        <f t="shared" si="0"/>
        <v>1406.0391522988505</v>
      </c>
      <c r="F25" s="169"/>
      <c r="G25" s="152">
        <f t="shared" si="1"/>
        <v>79.038785466205113</v>
      </c>
      <c r="H25" s="51">
        <v>11566543</v>
      </c>
      <c r="I25" s="152">
        <f t="shared" si="2"/>
        <v>143.26376089972254</v>
      </c>
      <c r="J25" s="169"/>
      <c r="K25" s="152">
        <f t="shared" si="3"/>
        <v>95.824299276015125</v>
      </c>
      <c r="L25" s="51">
        <v>5896309</v>
      </c>
      <c r="M25" s="152">
        <f t="shared" si="4"/>
        <v>73.031968390804593</v>
      </c>
      <c r="N25" s="169"/>
      <c r="O25" s="152">
        <f t="shared" si="5"/>
        <v>64.229312904366381</v>
      </c>
      <c r="P25" s="51">
        <v>13886337</v>
      </c>
      <c r="Q25" s="152">
        <f t="shared" si="6"/>
        <v>171.99684155766943</v>
      </c>
      <c r="R25" s="169"/>
      <c r="S25" s="152">
        <f t="shared" si="7"/>
        <v>61.721876076448353</v>
      </c>
      <c r="T25" s="51">
        <v>8158082</v>
      </c>
      <c r="U25" s="152">
        <f t="shared" si="8"/>
        <v>101.04639813713833</v>
      </c>
      <c r="V25" s="169"/>
      <c r="W25" s="152">
        <f t="shared" si="9"/>
        <v>84.198262422351462</v>
      </c>
      <c r="X25" s="51">
        <v>0</v>
      </c>
      <c r="Y25" s="152">
        <f t="shared" si="10"/>
        <v>0</v>
      </c>
      <c r="Z25" s="169"/>
      <c r="AA25" s="152">
        <f t="shared" si="11"/>
        <v>0</v>
      </c>
      <c r="AB25" s="51">
        <f t="shared" si="12"/>
        <v>153025248</v>
      </c>
      <c r="AC25" s="51">
        <v>74219400</v>
      </c>
      <c r="AD25" s="152">
        <f t="shared" si="13"/>
        <v>48.501408081364453</v>
      </c>
      <c r="AE25" s="51">
        <v>14104663</v>
      </c>
      <c r="AF25" s="152">
        <f t="shared" si="14"/>
        <v>9.2172129660590389</v>
      </c>
      <c r="AG25" s="51">
        <v>2662020</v>
      </c>
      <c r="AH25" s="152">
        <f t="shared" si="15"/>
        <v>1.7395952856093393</v>
      </c>
      <c r="AI25" s="51">
        <v>2294951</v>
      </c>
      <c r="AJ25" s="51">
        <v>5397</v>
      </c>
      <c r="AK25" s="51"/>
      <c r="AL25" s="193">
        <v>80736</v>
      </c>
      <c r="AM25" s="51">
        <v>80736</v>
      </c>
      <c r="AN25" s="51">
        <v>80736</v>
      </c>
      <c r="AO25" s="51">
        <v>80736</v>
      </c>
      <c r="AP25" s="51">
        <v>80736</v>
      </c>
      <c r="AQ25" s="51">
        <v>80736</v>
      </c>
      <c r="AR25" s="51">
        <v>0</v>
      </c>
    </row>
    <row r="26" spans="1:44" x14ac:dyDescent="0.25">
      <c r="A26" s="114">
        <v>20</v>
      </c>
      <c r="B26" s="114"/>
      <c r="C26" s="114" t="s">
        <v>43</v>
      </c>
      <c r="D26" s="43">
        <v>107682562</v>
      </c>
      <c r="E26" s="151">
        <f t="shared" si="0"/>
        <v>2529.4816189424728</v>
      </c>
      <c r="G26" s="151">
        <f t="shared" si="1"/>
        <v>142.19174102899322</v>
      </c>
      <c r="H26" s="43">
        <v>8861018</v>
      </c>
      <c r="I26" s="151">
        <f t="shared" si="2"/>
        <v>208.14681355852576</v>
      </c>
      <c r="K26" s="151">
        <f t="shared" si="3"/>
        <v>139.2223855531893</v>
      </c>
      <c r="L26" s="43">
        <v>7646730</v>
      </c>
      <c r="M26" s="151">
        <f t="shared" si="4"/>
        <v>179.62298278170584</v>
      </c>
      <c r="O26" s="151">
        <f t="shared" si="5"/>
        <v>157.97274837459295</v>
      </c>
      <c r="P26" s="43">
        <v>14491754</v>
      </c>
      <c r="Q26" s="151">
        <f t="shared" si="6"/>
        <v>340.41375584317962</v>
      </c>
      <c r="S26" s="151">
        <f t="shared" si="7"/>
        <v>122.15907840276378</v>
      </c>
      <c r="T26" s="43">
        <v>5105027</v>
      </c>
      <c r="U26" s="151">
        <f t="shared" si="8"/>
        <v>119.91794883841112</v>
      </c>
      <c r="W26" s="151">
        <f t="shared" si="9"/>
        <v>99.923234391228391</v>
      </c>
      <c r="X26" s="43">
        <v>0</v>
      </c>
      <c r="Y26" s="151">
        <f t="shared" si="10"/>
        <v>0</v>
      </c>
      <c r="AA26" s="151">
        <f t="shared" si="11"/>
        <v>0</v>
      </c>
      <c r="AB26" s="43">
        <f t="shared" si="12"/>
        <v>143787091</v>
      </c>
      <c r="AC26" s="43">
        <v>74686127</v>
      </c>
      <c r="AD26" s="151">
        <f t="shared" si="13"/>
        <v>51.942164265636336</v>
      </c>
      <c r="AE26" s="43">
        <v>8779360</v>
      </c>
      <c r="AF26" s="151">
        <f t="shared" si="14"/>
        <v>6.1058054231029679</v>
      </c>
      <c r="AG26" s="43">
        <v>0</v>
      </c>
      <c r="AH26" s="151">
        <f t="shared" si="15"/>
        <v>0</v>
      </c>
      <c r="AI26" s="43">
        <v>543841</v>
      </c>
      <c r="AJ26" s="43">
        <v>146</v>
      </c>
      <c r="AK26" s="43"/>
      <c r="AL26" s="192">
        <v>42571</v>
      </c>
      <c r="AM26" s="43">
        <v>42571</v>
      </c>
      <c r="AN26" s="43">
        <v>42571</v>
      </c>
      <c r="AO26" s="43">
        <v>42571</v>
      </c>
      <c r="AP26" s="43">
        <v>42571</v>
      </c>
      <c r="AQ26" s="43">
        <v>42571</v>
      </c>
      <c r="AR26" s="43">
        <v>0</v>
      </c>
    </row>
    <row r="27" spans="1:44" x14ac:dyDescent="0.25">
      <c r="A27" s="117">
        <v>21</v>
      </c>
      <c r="B27" s="117"/>
      <c r="C27" s="117" t="s">
        <v>45</v>
      </c>
      <c r="D27" s="51">
        <v>0</v>
      </c>
      <c r="E27" s="152">
        <f t="shared" si="0"/>
        <v>0</v>
      </c>
      <c r="F27" s="169"/>
      <c r="G27" s="152">
        <f t="shared" si="1"/>
        <v>0</v>
      </c>
      <c r="H27" s="51">
        <v>0</v>
      </c>
      <c r="I27" s="152">
        <f t="shared" si="2"/>
        <v>0</v>
      </c>
      <c r="J27" s="169"/>
      <c r="K27" s="152">
        <f t="shared" si="3"/>
        <v>0</v>
      </c>
      <c r="L27" s="51">
        <v>0</v>
      </c>
      <c r="M27" s="152">
        <f t="shared" si="4"/>
        <v>0</v>
      </c>
      <c r="N27" s="169"/>
      <c r="O27" s="152">
        <f t="shared" si="5"/>
        <v>0</v>
      </c>
      <c r="P27" s="51">
        <v>0</v>
      </c>
      <c r="Q27" s="152">
        <f t="shared" si="6"/>
        <v>0</v>
      </c>
      <c r="R27" s="169"/>
      <c r="S27" s="152">
        <f t="shared" si="7"/>
        <v>0</v>
      </c>
      <c r="T27" s="51">
        <v>0</v>
      </c>
      <c r="U27" s="152">
        <f t="shared" si="8"/>
        <v>0</v>
      </c>
      <c r="V27" s="169"/>
      <c r="W27" s="152">
        <f t="shared" si="9"/>
        <v>0</v>
      </c>
      <c r="X27" s="51">
        <v>0</v>
      </c>
      <c r="Y27" s="152">
        <f t="shared" si="10"/>
        <v>0</v>
      </c>
      <c r="Z27" s="169"/>
      <c r="AA27" s="152">
        <f t="shared" si="11"/>
        <v>0</v>
      </c>
      <c r="AB27" s="51">
        <f t="shared" si="12"/>
        <v>0</v>
      </c>
      <c r="AC27" s="51">
        <v>0</v>
      </c>
      <c r="AD27" s="152">
        <f t="shared" si="13"/>
        <v>0</v>
      </c>
      <c r="AE27" s="51">
        <v>0</v>
      </c>
      <c r="AF27" s="152">
        <f t="shared" si="14"/>
        <v>0</v>
      </c>
      <c r="AG27" s="51">
        <v>0</v>
      </c>
      <c r="AH27" s="152">
        <f t="shared" si="15"/>
        <v>0</v>
      </c>
      <c r="AI27" s="51">
        <v>0</v>
      </c>
      <c r="AJ27" s="51"/>
      <c r="AK27" s="51"/>
      <c r="AL27" s="193">
        <v>0</v>
      </c>
      <c r="AM27" s="51">
        <v>0</v>
      </c>
      <c r="AN27" s="51">
        <v>0</v>
      </c>
      <c r="AO27" s="51">
        <v>0</v>
      </c>
      <c r="AP27" s="51">
        <v>0</v>
      </c>
      <c r="AQ27" s="51">
        <v>0</v>
      </c>
      <c r="AR27" s="51">
        <v>0</v>
      </c>
    </row>
    <row r="28" spans="1:44" x14ac:dyDescent="0.25">
      <c r="A28" s="114">
        <v>22</v>
      </c>
      <c r="B28" s="114"/>
      <c r="C28" s="114" t="s">
        <v>47</v>
      </c>
      <c r="D28" s="43">
        <v>22501464</v>
      </c>
      <c r="E28" s="151">
        <f t="shared" si="0"/>
        <v>1701.948717948718</v>
      </c>
      <c r="G28" s="151">
        <f t="shared" si="1"/>
        <v>95.672982770425463</v>
      </c>
      <c r="H28" s="43">
        <v>3955440</v>
      </c>
      <c r="I28" s="151">
        <f t="shared" si="2"/>
        <v>299.17857953256186</v>
      </c>
      <c r="K28" s="151">
        <f t="shared" si="3"/>
        <v>200.11046451703768</v>
      </c>
      <c r="L28" s="43">
        <v>1315259</v>
      </c>
      <c r="M28" s="151">
        <f t="shared" si="4"/>
        <v>99.482565615308985</v>
      </c>
      <c r="O28" s="151">
        <f t="shared" si="5"/>
        <v>87.491778959628377</v>
      </c>
      <c r="P28" s="43">
        <v>4959258</v>
      </c>
      <c r="Q28" s="151">
        <f t="shared" si="6"/>
        <v>375.10460630814612</v>
      </c>
      <c r="S28" s="151">
        <f t="shared" si="7"/>
        <v>134.60805336064018</v>
      </c>
      <c r="T28" s="43">
        <v>2404396</v>
      </c>
      <c r="U28" s="151">
        <f t="shared" si="8"/>
        <v>181.86188639285984</v>
      </c>
      <c r="W28" s="151">
        <f t="shared" si="9"/>
        <v>151.53884866186024</v>
      </c>
      <c r="X28" s="43">
        <v>19835</v>
      </c>
      <c r="Y28" s="151">
        <f t="shared" si="10"/>
        <v>1.5002647303532259</v>
      </c>
      <c r="AA28" s="151">
        <f t="shared" si="11"/>
        <v>125.05492755651062</v>
      </c>
      <c r="AB28" s="43">
        <f t="shared" si="12"/>
        <v>35155652</v>
      </c>
      <c r="AC28" s="43">
        <v>21016478</v>
      </c>
      <c r="AD28" s="151">
        <f t="shared" si="13"/>
        <v>59.781220954172596</v>
      </c>
      <c r="AE28" s="43">
        <v>8863641</v>
      </c>
      <c r="AF28" s="151">
        <f t="shared" si="14"/>
        <v>25.212563260098264</v>
      </c>
      <c r="AG28" s="43">
        <v>57175</v>
      </c>
      <c r="AH28" s="151">
        <f t="shared" si="15"/>
        <v>0.16263387747722613</v>
      </c>
      <c r="AI28" s="43">
        <v>158837</v>
      </c>
      <c r="AJ28" s="43">
        <v>0</v>
      </c>
      <c r="AK28" s="43"/>
      <c r="AL28" s="192">
        <v>13221</v>
      </c>
      <c r="AM28" s="43">
        <v>13221</v>
      </c>
      <c r="AN28" s="43">
        <v>13221</v>
      </c>
      <c r="AO28" s="43">
        <v>13221</v>
      </c>
      <c r="AP28" s="43">
        <v>13221</v>
      </c>
      <c r="AQ28" s="43">
        <v>13221</v>
      </c>
      <c r="AR28" s="43">
        <v>13221</v>
      </c>
    </row>
    <row r="29" spans="1:44" x14ac:dyDescent="0.25">
      <c r="A29" s="117">
        <v>23</v>
      </c>
      <c r="B29" s="117"/>
      <c r="C29" s="117" t="s">
        <v>49</v>
      </c>
      <c r="D29" s="51">
        <v>345254664</v>
      </c>
      <c r="E29" s="152">
        <f t="shared" si="0"/>
        <v>1894.2143656593587</v>
      </c>
      <c r="F29" s="169"/>
      <c r="G29" s="152">
        <f t="shared" si="1"/>
        <v>106.48096294443154</v>
      </c>
      <c r="H29" s="51">
        <v>42125281</v>
      </c>
      <c r="I29" s="152">
        <f t="shared" si="2"/>
        <v>231.11726139530802</v>
      </c>
      <c r="J29" s="169"/>
      <c r="K29" s="152">
        <f t="shared" si="3"/>
        <v>154.58654362214153</v>
      </c>
      <c r="L29" s="51">
        <v>25525271</v>
      </c>
      <c r="M29" s="152">
        <f t="shared" si="4"/>
        <v>140.04252529242655</v>
      </c>
      <c r="N29" s="169"/>
      <c r="O29" s="152">
        <f t="shared" si="5"/>
        <v>123.16298430835452</v>
      </c>
      <c r="P29" s="51">
        <v>65780323</v>
      </c>
      <c r="Q29" s="152">
        <f t="shared" si="6"/>
        <v>360.89891259025171</v>
      </c>
      <c r="R29" s="169"/>
      <c r="S29" s="152">
        <f t="shared" si="7"/>
        <v>129.51027331249975</v>
      </c>
      <c r="T29" s="51">
        <v>25958776</v>
      </c>
      <c r="U29" s="152">
        <f t="shared" si="8"/>
        <v>142.42091864726666</v>
      </c>
      <c r="V29" s="169"/>
      <c r="W29" s="152">
        <f t="shared" si="9"/>
        <v>118.67413489019327</v>
      </c>
      <c r="X29" s="51">
        <v>0</v>
      </c>
      <c r="Y29" s="152">
        <f t="shared" si="10"/>
        <v>0</v>
      </c>
      <c r="Z29" s="169"/>
      <c r="AA29" s="152">
        <f t="shared" si="11"/>
        <v>0</v>
      </c>
      <c r="AB29" s="51">
        <f t="shared" si="12"/>
        <v>504644315</v>
      </c>
      <c r="AC29" s="51">
        <v>256238923</v>
      </c>
      <c r="AD29" s="152">
        <f t="shared" si="13"/>
        <v>50.776143787530827</v>
      </c>
      <c r="AE29" s="51">
        <v>102208362</v>
      </c>
      <c r="AF29" s="152">
        <f t="shared" si="14"/>
        <v>20.253544716935927</v>
      </c>
      <c r="AG29" s="51">
        <v>5600892</v>
      </c>
      <c r="AH29" s="152">
        <f t="shared" si="15"/>
        <v>1.1098692353246862</v>
      </c>
      <c r="AI29" s="51">
        <v>7436880</v>
      </c>
      <c r="AJ29" s="51">
        <v>9199</v>
      </c>
      <c r="AK29" s="51"/>
      <c r="AL29" s="193">
        <v>182268</v>
      </c>
      <c r="AM29" s="51">
        <v>182268</v>
      </c>
      <c r="AN29" s="51">
        <v>182268</v>
      </c>
      <c r="AO29" s="51">
        <v>182268</v>
      </c>
      <c r="AP29" s="51">
        <v>182268</v>
      </c>
      <c r="AQ29" s="51">
        <v>182268</v>
      </c>
      <c r="AR29" s="51">
        <v>0</v>
      </c>
    </row>
    <row r="30" spans="1:44" x14ac:dyDescent="0.25">
      <c r="A30" s="114">
        <v>24</v>
      </c>
      <c r="B30" s="114"/>
      <c r="C30" s="114" t="s">
        <v>51</v>
      </c>
      <c r="D30" s="43">
        <v>319714010</v>
      </c>
      <c r="E30" s="151">
        <f t="shared" si="0"/>
        <v>1342.7043156161806</v>
      </c>
      <c r="G30" s="151">
        <f t="shared" si="1"/>
        <v>75.478494445208923</v>
      </c>
      <c r="H30" s="43">
        <v>22936970</v>
      </c>
      <c r="I30" s="151">
        <f t="shared" si="2"/>
        <v>96.328492474129817</v>
      </c>
      <c r="K30" s="151">
        <f t="shared" si="3"/>
        <v>64.430880731306161</v>
      </c>
      <c r="L30" s="43">
        <v>18294588</v>
      </c>
      <c r="M30" s="151">
        <f t="shared" si="4"/>
        <v>76.831860637011161</v>
      </c>
      <c r="O30" s="151">
        <f t="shared" si="5"/>
        <v>67.571198293220391</v>
      </c>
      <c r="P30" s="43">
        <v>43384794</v>
      </c>
      <c r="Q30" s="151">
        <f t="shared" si="6"/>
        <v>182.20330768713882</v>
      </c>
      <c r="S30" s="151">
        <f t="shared" si="7"/>
        <v>65.384514482574872</v>
      </c>
      <c r="T30" s="43">
        <v>46003280</v>
      </c>
      <c r="U30" s="151">
        <f t="shared" si="8"/>
        <v>193.20017470770057</v>
      </c>
      <c r="W30" s="151">
        <f t="shared" si="9"/>
        <v>160.98662901378916</v>
      </c>
      <c r="X30" s="43">
        <v>0</v>
      </c>
      <c r="Y30" s="151">
        <f t="shared" si="10"/>
        <v>0</v>
      </c>
      <c r="AA30" s="151">
        <f t="shared" si="11"/>
        <v>0</v>
      </c>
      <c r="AB30" s="43">
        <f t="shared" si="12"/>
        <v>450333642</v>
      </c>
      <c r="AC30" s="43">
        <v>250276912</v>
      </c>
      <c r="AD30" s="151">
        <f t="shared" si="13"/>
        <v>55.575886111568806</v>
      </c>
      <c r="AE30" s="43">
        <v>121150731</v>
      </c>
      <c r="AF30" s="151">
        <f t="shared" si="14"/>
        <v>26.902438481378216</v>
      </c>
      <c r="AG30" s="43">
        <v>3390098</v>
      </c>
      <c r="AH30" s="151">
        <f t="shared" si="15"/>
        <v>0.75279696736492097</v>
      </c>
      <c r="AI30" s="43">
        <v>956916</v>
      </c>
      <c r="AJ30" s="43">
        <v>31872</v>
      </c>
      <c r="AK30" s="43"/>
      <c r="AL30" s="192">
        <v>238112</v>
      </c>
      <c r="AM30" s="43">
        <v>238112</v>
      </c>
      <c r="AN30" s="43">
        <v>238112</v>
      </c>
      <c r="AO30" s="43">
        <v>238112</v>
      </c>
      <c r="AP30" s="43">
        <v>238112</v>
      </c>
      <c r="AQ30" s="43">
        <v>238112</v>
      </c>
      <c r="AR30" s="43">
        <v>0</v>
      </c>
    </row>
    <row r="31" spans="1:44" x14ac:dyDescent="0.25">
      <c r="A31" s="117">
        <v>25</v>
      </c>
      <c r="B31" s="117"/>
      <c r="C31" s="117" t="s">
        <v>53</v>
      </c>
      <c r="D31" s="51">
        <v>0</v>
      </c>
      <c r="E31" s="152">
        <f t="shared" si="0"/>
        <v>0</v>
      </c>
      <c r="F31" s="169"/>
      <c r="G31" s="152">
        <f t="shared" si="1"/>
        <v>0</v>
      </c>
      <c r="H31" s="51">
        <v>0</v>
      </c>
      <c r="I31" s="152">
        <f t="shared" si="2"/>
        <v>0</v>
      </c>
      <c r="J31" s="169"/>
      <c r="K31" s="152">
        <f t="shared" si="3"/>
        <v>0</v>
      </c>
      <c r="L31" s="51">
        <v>0</v>
      </c>
      <c r="M31" s="152">
        <f t="shared" si="4"/>
        <v>0</v>
      </c>
      <c r="N31" s="169"/>
      <c r="O31" s="152">
        <f t="shared" si="5"/>
        <v>0</v>
      </c>
      <c r="P31" s="51">
        <v>0</v>
      </c>
      <c r="Q31" s="152">
        <f t="shared" si="6"/>
        <v>0</v>
      </c>
      <c r="R31" s="169"/>
      <c r="S31" s="152">
        <f t="shared" si="7"/>
        <v>0</v>
      </c>
      <c r="T31" s="51">
        <v>0</v>
      </c>
      <c r="U31" s="152">
        <f t="shared" si="8"/>
        <v>0</v>
      </c>
      <c r="V31" s="169"/>
      <c r="W31" s="152">
        <f t="shared" si="9"/>
        <v>0</v>
      </c>
      <c r="X31" s="51">
        <v>0</v>
      </c>
      <c r="Y31" s="152">
        <f t="shared" si="10"/>
        <v>0</v>
      </c>
      <c r="Z31" s="169"/>
      <c r="AA31" s="152">
        <f t="shared" si="11"/>
        <v>0</v>
      </c>
      <c r="AB31" s="51">
        <f t="shared" si="12"/>
        <v>0</v>
      </c>
      <c r="AC31" s="51">
        <v>0</v>
      </c>
      <c r="AD31" s="152">
        <f t="shared" si="13"/>
        <v>0</v>
      </c>
      <c r="AE31" s="51">
        <v>0</v>
      </c>
      <c r="AF31" s="152">
        <f t="shared" si="14"/>
        <v>0</v>
      </c>
      <c r="AG31" s="51">
        <v>0</v>
      </c>
      <c r="AH31" s="152">
        <f t="shared" si="15"/>
        <v>0</v>
      </c>
      <c r="AI31" s="51">
        <v>0</v>
      </c>
      <c r="AJ31" s="51">
        <v>0</v>
      </c>
      <c r="AK31" s="51"/>
      <c r="AL31" s="193">
        <v>0</v>
      </c>
      <c r="AM31" s="51">
        <v>0</v>
      </c>
      <c r="AN31" s="51">
        <v>0</v>
      </c>
      <c r="AO31" s="51">
        <v>0</v>
      </c>
      <c r="AP31" s="51">
        <v>0</v>
      </c>
      <c r="AQ31" s="51">
        <v>0</v>
      </c>
      <c r="AR31" s="51">
        <v>0</v>
      </c>
    </row>
    <row r="32" spans="1:44" x14ac:dyDescent="0.25">
      <c r="A32" s="114">
        <v>26</v>
      </c>
      <c r="B32" s="114"/>
      <c r="C32" s="114" t="s">
        <v>55</v>
      </c>
      <c r="D32" s="43">
        <v>54517335</v>
      </c>
      <c r="E32" s="151">
        <f t="shared" si="0"/>
        <v>1596.0808911789677</v>
      </c>
      <c r="G32" s="151">
        <f t="shared" si="1"/>
        <v>89.721751302833212</v>
      </c>
      <c r="H32" s="43">
        <v>6091484</v>
      </c>
      <c r="I32" s="151">
        <f t="shared" si="2"/>
        <v>178.3377931317153</v>
      </c>
      <c r="K32" s="151">
        <f t="shared" si="3"/>
        <v>119.28413685327632</v>
      </c>
      <c r="L32" s="43">
        <v>4417045</v>
      </c>
      <c r="M32" s="151">
        <f t="shared" si="4"/>
        <v>129.3159528061598</v>
      </c>
      <c r="O32" s="151">
        <f t="shared" si="5"/>
        <v>113.72930210325403</v>
      </c>
      <c r="P32" s="43">
        <v>12022030</v>
      </c>
      <c r="Q32" s="151">
        <f t="shared" si="6"/>
        <v>351.96387270544835</v>
      </c>
      <c r="S32" s="151">
        <f t="shared" si="7"/>
        <v>126.30389219809398</v>
      </c>
      <c r="T32" s="43">
        <v>3220812</v>
      </c>
      <c r="U32" s="151">
        <f t="shared" si="8"/>
        <v>94.294346693210755</v>
      </c>
      <c r="W32" s="151">
        <f t="shared" si="9"/>
        <v>78.572025269459999</v>
      </c>
      <c r="X32" s="43">
        <v>4675</v>
      </c>
      <c r="Y32" s="151">
        <f t="shared" si="10"/>
        <v>0.13686799191966509</v>
      </c>
      <c r="AA32" s="151">
        <f t="shared" si="11"/>
        <v>11.40866439637554</v>
      </c>
      <c r="AB32" s="43">
        <f t="shared" si="12"/>
        <v>80273381</v>
      </c>
      <c r="AC32" s="43">
        <v>50499415</v>
      </c>
      <c r="AD32" s="151">
        <f t="shared" si="13"/>
        <v>62.909291188320573</v>
      </c>
      <c r="AE32" s="43">
        <v>19726054</v>
      </c>
      <c r="AF32" s="151">
        <f t="shared" si="14"/>
        <v>24.573593081871064</v>
      </c>
      <c r="AG32" s="43">
        <v>0</v>
      </c>
      <c r="AH32" s="151">
        <f t="shared" si="15"/>
        <v>0</v>
      </c>
      <c r="AI32" s="43">
        <v>84880</v>
      </c>
      <c r="AJ32" s="43">
        <v>2585</v>
      </c>
      <c r="AK32" s="43"/>
      <c r="AL32" s="192">
        <v>34157</v>
      </c>
      <c r="AM32" s="43">
        <v>34157</v>
      </c>
      <c r="AN32" s="43">
        <v>34157</v>
      </c>
      <c r="AO32" s="43">
        <v>34157</v>
      </c>
      <c r="AP32" s="43">
        <v>34157</v>
      </c>
      <c r="AQ32" s="43">
        <v>34157</v>
      </c>
      <c r="AR32" s="43">
        <v>34157</v>
      </c>
    </row>
    <row r="33" spans="1:44" x14ac:dyDescent="0.25">
      <c r="A33" s="117">
        <v>27</v>
      </c>
      <c r="B33" s="117"/>
      <c r="C33" s="117" t="s">
        <v>57</v>
      </c>
      <c r="D33" s="51">
        <v>22410627</v>
      </c>
      <c r="E33" s="152">
        <f t="shared" si="0"/>
        <v>1771.8712049335863</v>
      </c>
      <c r="F33" s="169"/>
      <c r="G33" s="152">
        <f t="shared" si="1"/>
        <v>99.603590562551773</v>
      </c>
      <c r="H33" s="51">
        <v>2060722</v>
      </c>
      <c r="I33" s="152">
        <f t="shared" si="2"/>
        <v>162.92868437697661</v>
      </c>
      <c r="J33" s="169"/>
      <c r="K33" s="152">
        <f t="shared" si="3"/>
        <v>108.97750355244969</v>
      </c>
      <c r="L33" s="51">
        <v>1117167</v>
      </c>
      <c r="M33" s="152">
        <f t="shared" si="4"/>
        <v>88.327561669829223</v>
      </c>
      <c r="N33" s="169"/>
      <c r="O33" s="152">
        <f t="shared" si="5"/>
        <v>77.681304798098409</v>
      </c>
      <c r="P33" s="51">
        <v>3412244</v>
      </c>
      <c r="Q33" s="152">
        <f t="shared" si="6"/>
        <v>269.78526249209364</v>
      </c>
      <c r="R33" s="169"/>
      <c r="S33" s="152">
        <f t="shared" si="7"/>
        <v>96.813711158794177</v>
      </c>
      <c r="T33" s="51">
        <v>2059022</v>
      </c>
      <c r="U33" s="152">
        <f t="shared" si="8"/>
        <v>162.79427577482605</v>
      </c>
      <c r="V33" s="169"/>
      <c r="W33" s="152">
        <f t="shared" si="9"/>
        <v>135.65050714566368</v>
      </c>
      <c r="X33" s="51">
        <v>0</v>
      </c>
      <c r="Y33" s="152">
        <f t="shared" si="10"/>
        <v>0</v>
      </c>
      <c r="Z33" s="169"/>
      <c r="AA33" s="152">
        <f t="shared" si="11"/>
        <v>0</v>
      </c>
      <c r="AB33" s="51">
        <f t="shared" si="12"/>
        <v>31059782</v>
      </c>
      <c r="AC33" s="51">
        <v>16480638</v>
      </c>
      <c r="AD33" s="152">
        <f t="shared" si="13"/>
        <v>53.061022772149528</v>
      </c>
      <c r="AE33" s="51">
        <v>1227167</v>
      </c>
      <c r="AF33" s="152">
        <f t="shared" si="14"/>
        <v>3.95098394444623</v>
      </c>
      <c r="AG33" s="51">
        <v>418642</v>
      </c>
      <c r="AH33" s="152">
        <f t="shared" si="15"/>
        <v>1.3478587840700234</v>
      </c>
      <c r="AI33" s="51">
        <v>2072169</v>
      </c>
      <c r="AJ33" s="51">
        <v>2456</v>
      </c>
      <c r="AK33" s="51"/>
      <c r="AL33" s="193">
        <v>12648</v>
      </c>
      <c r="AM33" s="51">
        <v>12648</v>
      </c>
      <c r="AN33" s="51">
        <v>12648</v>
      </c>
      <c r="AO33" s="51">
        <v>12648</v>
      </c>
      <c r="AP33" s="51">
        <v>12648</v>
      </c>
      <c r="AQ33" s="51">
        <v>12648</v>
      </c>
      <c r="AR33" s="51">
        <v>0</v>
      </c>
    </row>
    <row r="34" spans="1:44" x14ac:dyDescent="0.25">
      <c r="A34" s="114">
        <v>28</v>
      </c>
      <c r="B34" s="114"/>
      <c r="C34" s="114" t="s">
        <v>59</v>
      </c>
      <c r="D34" s="43">
        <v>172002381</v>
      </c>
      <c r="E34" s="151">
        <f t="shared" si="0"/>
        <v>1790.1064786387053</v>
      </c>
      <c r="G34" s="151">
        <f t="shared" si="1"/>
        <v>100.62866435508447</v>
      </c>
      <c r="H34" s="43">
        <v>14779502</v>
      </c>
      <c r="I34" s="151">
        <f t="shared" si="2"/>
        <v>153.81695373887703</v>
      </c>
      <c r="K34" s="151">
        <f t="shared" si="3"/>
        <v>102.88297414665786</v>
      </c>
      <c r="L34" s="43">
        <v>9906714</v>
      </c>
      <c r="M34" s="151">
        <f t="shared" si="4"/>
        <v>103.10364781183327</v>
      </c>
      <c r="O34" s="151">
        <f t="shared" si="5"/>
        <v>90.676406549130292</v>
      </c>
      <c r="P34" s="43">
        <v>24163109</v>
      </c>
      <c r="Q34" s="151">
        <f t="shared" si="6"/>
        <v>251.47639069573816</v>
      </c>
      <c r="S34" s="151">
        <f t="shared" si="7"/>
        <v>90.243486346059271</v>
      </c>
      <c r="T34" s="43">
        <v>14439453</v>
      </c>
      <c r="U34" s="151">
        <f t="shared" si="8"/>
        <v>150.27791018369152</v>
      </c>
      <c r="W34" s="151">
        <f t="shared" si="9"/>
        <v>125.22107815022177</v>
      </c>
      <c r="X34" s="43">
        <v>0</v>
      </c>
      <c r="Y34" s="151">
        <f t="shared" si="10"/>
        <v>0</v>
      </c>
      <c r="AA34" s="151">
        <f t="shared" si="11"/>
        <v>0</v>
      </c>
      <c r="AB34" s="43">
        <f t="shared" si="12"/>
        <v>235291159</v>
      </c>
      <c r="AC34" s="43">
        <v>129715647</v>
      </c>
      <c r="AD34" s="151">
        <f t="shared" si="13"/>
        <v>55.129843191430751</v>
      </c>
      <c r="AE34" s="43">
        <v>52459883</v>
      </c>
      <c r="AF34" s="151">
        <f t="shared" si="14"/>
        <v>22.295730627090837</v>
      </c>
      <c r="AG34" s="43">
        <v>1205354</v>
      </c>
      <c r="AH34" s="151">
        <f t="shared" si="15"/>
        <v>0.51228189156057491</v>
      </c>
      <c r="AI34" s="43">
        <v>18255</v>
      </c>
      <c r="AJ34" s="43">
        <v>15243</v>
      </c>
      <c r="AK34" s="43"/>
      <c r="AL34" s="192">
        <v>96085</v>
      </c>
      <c r="AM34" s="43">
        <v>96085</v>
      </c>
      <c r="AN34" s="43">
        <v>96085</v>
      </c>
      <c r="AO34" s="43">
        <v>96085</v>
      </c>
      <c r="AP34" s="43">
        <v>96085</v>
      </c>
      <c r="AQ34" s="43">
        <v>96085</v>
      </c>
      <c r="AR34" s="43">
        <v>0</v>
      </c>
    </row>
    <row r="35" spans="1:44" x14ac:dyDescent="0.25">
      <c r="A35" s="117">
        <v>29</v>
      </c>
      <c r="B35" s="117"/>
      <c r="C35" s="117" t="s">
        <v>61</v>
      </c>
      <c r="D35" s="51">
        <v>30302733</v>
      </c>
      <c r="E35" s="152">
        <f t="shared" si="0"/>
        <v>1797.9549661801352</v>
      </c>
      <c r="F35" s="169"/>
      <c r="G35" s="152">
        <f t="shared" si="1"/>
        <v>101.06985756226294</v>
      </c>
      <c r="H35" s="51">
        <v>1436942</v>
      </c>
      <c r="I35" s="152">
        <f t="shared" si="2"/>
        <v>85.258217633796136</v>
      </c>
      <c r="J35" s="169"/>
      <c r="K35" s="152">
        <f t="shared" si="3"/>
        <v>57.026347144404291</v>
      </c>
      <c r="L35" s="51">
        <v>600724</v>
      </c>
      <c r="M35" s="152">
        <f t="shared" si="4"/>
        <v>35.642814762074288</v>
      </c>
      <c r="N35" s="169"/>
      <c r="O35" s="152">
        <f t="shared" si="5"/>
        <v>31.346731473745749</v>
      </c>
      <c r="P35" s="51">
        <v>2896037</v>
      </c>
      <c r="Q35" s="152">
        <f t="shared" si="6"/>
        <v>171.8308413433013</v>
      </c>
      <c r="R35" s="169"/>
      <c r="S35" s="152">
        <f t="shared" si="7"/>
        <v>61.662306118261313</v>
      </c>
      <c r="T35" s="51">
        <v>1299738</v>
      </c>
      <c r="U35" s="152">
        <f t="shared" si="8"/>
        <v>77.11747953008188</v>
      </c>
      <c r="V35" s="169"/>
      <c r="W35" s="152">
        <f t="shared" si="9"/>
        <v>64.259171019750312</v>
      </c>
      <c r="X35" s="51">
        <v>58160</v>
      </c>
      <c r="Y35" s="152">
        <f t="shared" si="10"/>
        <v>3.4508128634152131</v>
      </c>
      <c r="Z35" s="169"/>
      <c r="AA35" s="152">
        <f t="shared" si="11"/>
        <v>287.6433364822629</v>
      </c>
      <c r="AB35" s="51">
        <f t="shared" si="12"/>
        <v>36594334</v>
      </c>
      <c r="AC35" s="51">
        <v>25846523</v>
      </c>
      <c r="AD35" s="152">
        <f t="shared" si="13"/>
        <v>70.629849418765218</v>
      </c>
      <c r="AE35" s="51">
        <v>3247854</v>
      </c>
      <c r="AF35" s="152">
        <f t="shared" si="14"/>
        <v>8.8752920055875322</v>
      </c>
      <c r="AG35" s="51">
        <v>79975</v>
      </c>
      <c r="AH35" s="152">
        <f t="shared" si="15"/>
        <v>0.21854476160161843</v>
      </c>
      <c r="AI35" s="51">
        <v>1762586</v>
      </c>
      <c r="AJ35" s="51">
        <v>3856</v>
      </c>
      <c r="AK35" s="51"/>
      <c r="AL35" s="193">
        <v>16854</v>
      </c>
      <c r="AM35" s="51">
        <v>16854</v>
      </c>
      <c r="AN35" s="51">
        <v>16854</v>
      </c>
      <c r="AO35" s="51">
        <v>16854</v>
      </c>
      <c r="AP35" s="51">
        <v>16854</v>
      </c>
      <c r="AQ35" s="51">
        <v>16854</v>
      </c>
      <c r="AR35" s="51">
        <v>16854</v>
      </c>
    </row>
    <row r="36" spans="1:44" x14ac:dyDescent="0.25">
      <c r="A36" s="114">
        <v>30</v>
      </c>
      <c r="B36" s="114"/>
      <c r="C36" s="114" t="s">
        <v>63</v>
      </c>
      <c r="D36" s="43">
        <v>380033051</v>
      </c>
      <c r="E36" s="151">
        <f t="shared" si="0"/>
        <v>1659.2793721483615</v>
      </c>
      <c r="G36" s="151">
        <f t="shared" si="1"/>
        <v>93.27437725280268</v>
      </c>
      <c r="H36" s="43">
        <v>32736091</v>
      </c>
      <c r="I36" s="151">
        <f t="shared" si="2"/>
        <v>142.93051716986486</v>
      </c>
      <c r="K36" s="151">
        <f t="shared" si="3"/>
        <v>95.60140378101211</v>
      </c>
      <c r="L36" s="43">
        <v>27979480</v>
      </c>
      <c r="M36" s="151">
        <f t="shared" si="4"/>
        <v>122.16246425218853</v>
      </c>
      <c r="O36" s="151">
        <f t="shared" si="5"/>
        <v>107.43803452804413</v>
      </c>
      <c r="P36" s="43">
        <v>67638071</v>
      </c>
      <c r="Q36" s="151">
        <f t="shared" si="6"/>
        <v>295.31761957779378</v>
      </c>
      <c r="S36" s="151">
        <f t="shared" si="7"/>
        <v>105.97611766411841</v>
      </c>
      <c r="T36" s="43">
        <v>17830713</v>
      </c>
      <c r="U36" s="151">
        <f t="shared" si="8"/>
        <v>77.851476848516597</v>
      </c>
      <c r="W36" s="151">
        <f t="shared" si="9"/>
        <v>64.870784100218486</v>
      </c>
      <c r="X36" s="43">
        <v>350644</v>
      </c>
      <c r="Y36" s="151">
        <f t="shared" si="10"/>
        <v>1.5309625166459275</v>
      </c>
      <c r="AA36" s="151">
        <f t="shared" si="11"/>
        <v>127.61374891870794</v>
      </c>
      <c r="AB36" s="43">
        <f t="shared" si="12"/>
        <v>526568050</v>
      </c>
      <c r="AC36" s="43">
        <v>182314237</v>
      </c>
      <c r="AD36" s="151">
        <f t="shared" si="13"/>
        <v>34.623110346326555</v>
      </c>
      <c r="AE36" s="43">
        <v>95344388</v>
      </c>
      <c r="AF36" s="151">
        <f t="shared" si="14"/>
        <v>18.10675524274593</v>
      </c>
      <c r="AG36" s="43">
        <v>9614753</v>
      </c>
      <c r="AH36" s="151">
        <f t="shared" si="15"/>
        <v>1.8259279118814746</v>
      </c>
      <c r="AI36" s="43">
        <v>651306</v>
      </c>
      <c r="AJ36" s="43">
        <v>18264</v>
      </c>
      <c r="AK36" s="43"/>
      <c r="AL36" s="192">
        <v>229035</v>
      </c>
      <c r="AM36" s="43">
        <v>229035</v>
      </c>
      <c r="AN36" s="43">
        <v>229035</v>
      </c>
      <c r="AO36" s="43">
        <v>229035</v>
      </c>
      <c r="AP36" s="43">
        <v>229035</v>
      </c>
      <c r="AQ36" s="43">
        <v>229035</v>
      </c>
      <c r="AR36" s="43">
        <v>229035</v>
      </c>
    </row>
    <row r="37" spans="1:44" x14ac:dyDescent="0.25">
      <c r="A37" s="117">
        <v>31</v>
      </c>
      <c r="B37" s="117"/>
      <c r="C37" s="117" t="s">
        <v>65</v>
      </c>
      <c r="D37" s="51">
        <v>206635931</v>
      </c>
      <c r="E37" s="152">
        <f t="shared" si="0"/>
        <v>2086.283315664597</v>
      </c>
      <c r="F37" s="169"/>
      <c r="G37" s="152">
        <f t="shared" si="1"/>
        <v>117.27788599551643</v>
      </c>
      <c r="H37" s="51">
        <v>18081418</v>
      </c>
      <c r="I37" s="152">
        <f t="shared" si="2"/>
        <v>182.55760512898178</v>
      </c>
      <c r="J37" s="169"/>
      <c r="K37" s="152">
        <f t="shared" si="3"/>
        <v>122.10662681986051</v>
      </c>
      <c r="L37" s="51">
        <v>12861313</v>
      </c>
      <c r="M37" s="152">
        <f t="shared" si="4"/>
        <v>129.85322833055682</v>
      </c>
      <c r="N37" s="169"/>
      <c r="O37" s="152">
        <f t="shared" si="5"/>
        <v>114.20181898226916</v>
      </c>
      <c r="P37" s="51">
        <v>41856744</v>
      </c>
      <c r="Q37" s="152">
        <f t="shared" si="6"/>
        <v>422.60330152960773</v>
      </c>
      <c r="R37" s="169"/>
      <c r="S37" s="152">
        <f t="shared" si="7"/>
        <v>151.65318368804253</v>
      </c>
      <c r="T37" s="51">
        <v>14983286</v>
      </c>
      <c r="U37" s="152">
        <f t="shared" si="8"/>
        <v>151.27756070473018</v>
      </c>
      <c r="V37" s="169"/>
      <c r="W37" s="152">
        <f t="shared" si="9"/>
        <v>126.05405031402736</v>
      </c>
      <c r="X37" s="51">
        <v>0</v>
      </c>
      <c r="Y37" s="152">
        <f t="shared" si="10"/>
        <v>0</v>
      </c>
      <c r="Z37" s="169"/>
      <c r="AA37" s="152">
        <f t="shared" si="11"/>
        <v>0</v>
      </c>
      <c r="AB37" s="51">
        <f t="shared" si="12"/>
        <v>294418692</v>
      </c>
      <c r="AC37" s="51">
        <v>147497408</v>
      </c>
      <c r="AD37" s="152">
        <f t="shared" si="13"/>
        <v>50.097840934637397</v>
      </c>
      <c r="AE37" s="51">
        <v>47246549</v>
      </c>
      <c r="AF37" s="152">
        <f t="shared" si="14"/>
        <v>16.047401297469253</v>
      </c>
      <c r="AG37" s="51">
        <v>0</v>
      </c>
      <c r="AH37" s="152">
        <f t="shared" si="15"/>
        <v>0</v>
      </c>
      <c r="AI37" s="51">
        <v>2745364</v>
      </c>
      <c r="AJ37" s="51">
        <v>30703</v>
      </c>
      <c r="AK37" s="51"/>
      <c r="AL37" s="193">
        <v>99045</v>
      </c>
      <c r="AM37" s="51">
        <v>99045</v>
      </c>
      <c r="AN37" s="51">
        <v>99045</v>
      </c>
      <c r="AO37" s="51">
        <v>99045</v>
      </c>
      <c r="AP37" s="51">
        <v>99045</v>
      </c>
      <c r="AQ37" s="51">
        <v>99045</v>
      </c>
      <c r="AR37" s="51">
        <v>0</v>
      </c>
    </row>
    <row r="38" spans="1:44" x14ac:dyDescent="0.25">
      <c r="A38" s="114">
        <v>32</v>
      </c>
      <c r="B38" s="114"/>
      <c r="C38" s="114" t="s">
        <v>67</v>
      </c>
      <c r="D38" s="43">
        <v>47815623</v>
      </c>
      <c r="E38" s="151">
        <f t="shared" si="0"/>
        <v>1913.7731839103462</v>
      </c>
      <c r="G38" s="151">
        <f t="shared" si="1"/>
        <v>107.58043818819327</v>
      </c>
      <c r="H38" s="43">
        <v>3981241</v>
      </c>
      <c r="I38" s="151">
        <f t="shared" si="2"/>
        <v>159.34524714828896</v>
      </c>
      <c r="K38" s="151">
        <f t="shared" si="3"/>
        <v>106.58066321207269</v>
      </c>
      <c r="L38" s="43">
        <v>2191056</v>
      </c>
      <c r="M38" s="151">
        <f t="shared" si="4"/>
        <v>87.694856914148488</v>
      </c>
      <c r="O38" s="151">
        <f t="shared" si="5"/>
        <v>77.124860919833509</v>
      </c>
      <c r="P38" s="43">
        <v>4397556</v>
      </c>
      <c r="Q38" s="151">
        <f t="shared" si="6"/>
        <v>176.0078447068241</v>
      </c>
      <c r="S38" s="151">
        <f t="shared" si="7"/>
        <v>63.161243433850444</v>
      </c>
      <c r="T38" s="43">
        <v>3655429</v>
      </c>
      <c r="U38" s="151">
        <f t="shared" si="8"/>
        <v>146.30494296577947</v>
      </c>
      <c r="W38" s="151">
        <f t="shared" si="9"/>
        <v>121.91055009008093</v>
      </c>
      <c r="X38" s="43">
        <v>0</v>
      </c>
      <c r="Y38" s="151">
        <f t="shared" si="10"/>
        <v>0</v>
      </c>
      <c r="AA38" s="151">
        <f t="shared" si="11"/>
        <v>0</v>
      </c>
      <c r="AB38" s="43">
        <f t="shared" si="12"/>
        <v>62040905</v>
      </c>
      <c r="AC38" s="43">
        <v>33336085</v>
      </c>
      <c r="AD38" s="151">
        <f t="shared" si="13"/>
        <v>53.732428629143946</v>
      </c>
      <c r="AE38" s="43">
        <v>4931956</v>
      </c>
      <c r="AF38" s="151">
        <f t="shared" si="14"/>
        <v>7.9495229800403466</v>
      </c>
      <c r="AG38" s="43">
        <v>0</v>
      </c>
      <c r="AH38" s="151">
        <f t="shared" si="15"/>
        <v>0</v>
      </c>
      <c r="AI38" s="43">
        <v>1906119</v>
      </c>
      <c r="AJ38" s="43">
        <v>0</v>
      </c>
      <c r="AK38" s="43"/>
      <c r="AL38" s="192">
        <v>24985</v>
      </c>
      <c r="AM38" s="43">
        <v>24985</v>
      </c>
      <c r="AN38" s="43">
        <v>24985</v>
      </c>
      <c r="AO38" s="43">
        <v>24985</v>
      </c>
      <c r="AP38" s="43">
        <v>24985</v>
      </c>
      <c r="AQ38" s="43">
        <v>24985</v>
      </c>
      <c r="AR38" s="43">
        <v>0</v>
      </c>
    </row>
    <row r="39" spans="1:44" x14ac:dyDescent="0.25">
      <c r="A39" s="117">
        <v>33</v>
      </c>
      <c r="B39" s="117"/>
      <c r="C39" s="117" t="s">
        <v>69</v>
      </c>
      <c r="D39" s="51">
        <v>36642778</v>
      </c>
      <c r="E39" s="152">
        <f t="shared" si="0"/>
        <v>1427.5109275780123</v>
      </c>
      <c r="F39" s="169"/>
      <c r="G39" s="152">
        <f t="shared" si="1"/>
        <v>80.245795268950289</v>
      </c>
      <c r="H39" s="51">
        <v>3288701</v>
      </c>
      <c r="I39" s="152">
        <f t="shared" si="2"/>
        <v>128.11956055942966</v>
      </c>
      <c r="J39" s="169"/>
      <c r="K39" s="152">
        <f t="shared" si="3"/>
        <v>85.694854281757927</v>
      </c>
      <c r="L39" s="51">
        <v>1645793</v>
      </c>
      <c r="M39" s="152">
        <f t="shared" si="4"/>
        <v>64.115976469671594</v>
      </c>
      <c r="N39" s="169"/>
      <c r="O39" s="152">
        <f t="shared" si="5"/>
        <v>56.387979203885727</v>
      </c>
      <c r="P39" s="51">
        <v>4907485</v>
      </c>
      <c r="Q39" s="152">
        <f t="shared" si="6"/>
        <v>191.18333398262496</v>
      </c>
      <c r="R39" s="169"/>
      <c r="S39" s="152">
        <f t="shared" si="7"/>
        <v>68.607039182177573</v>
      </c>
      <c r="T39" s="51">
        <v>2758096</v>
      </c>
      <c r="U39" s="152">
        <f t="shared" si="8"/>
        <v>107.44851766722506</v>
      </c>
      <c r="V39" s="169"/>
      <c r="W39" s="152">
        <f t="shared" si="9"/>
        <v>89.532914128807334</v>
      </c>
      <c r="X39" s="51">
        <v>46048</v>
      </c>
      <c r="Y39" s="152">
        <f t="shared" si="10"/>
        <v>1.7939148389107484</v>
      </c>
      <c r="Z39" s="169"/>
      <c r="AA39" s="152">
        <f t="shared" si="11"/>
        <v>149.53220300640834</v>
      </c>
      <c r="AB39" s="51">
        <f t="shared" si="12"/>
        <v>49288901</v>
      </c>
      <c r="AC39" s="51">
        <v>24847639</v>
      </c>
      <c r="AD39" s="152">
        <f t="shared" si="13"/>
        <v>50.41223986714575</v>
      </c>
      <c r="AE39" s="51">
        <v>5270220</v>
      </c>
      <c r="AF39" s="152">
        <f t="shared" si="14"/>
        <v>10.692508644086018</v>
      </c>
      <c r="AG39" s="51">
        <v>0</v>
      </c>
      <c r="AH39" s="152">
        <f t="shared" si="15"/>
        <v>0</v>
      </c>
      <c r="AI39" s="51">
        <v>343387</v>
      </c>
      <c r="AJ39" s="51">
        <v>38073</v>
      </c>
      <c r="AK39" s="51"/>
      <c r="AL39" s="193">
        <v>25669</v>
      </c>
      <c r="AM39" s="51">
        <v>25669</v>
      </c>
      <c r="AN39" s="51">
        <v>25669</v>
      </c>
      <c r="AO39" s="51">
        <v>25669</v>
      </c>
      <c r="AP39" s="51">
        <v>25669</v>
      </c>
      <c r="AQ39" s="51">
        <v>25669</v>
      </c>
      <c r="AR39" s="51">
        <v>25669</v>
      </c>
    </row>
    <row r="40" spans="1:44" x14ac:dyDescent="0.25">
      <c r="A40" s="114">
        <v>34</v>
      </c>
      <c r="B40" s="114"/>
      <c r="C40" s="114" t="s">
        <v>71</v>
      </c>
      <c r="D40" s="43">
        <v>168496542</v>
      </c>
      <c r="E40" s="151">
        <f t="shared" si="0"/>
        <v>1673.4188300724998</v>
      </c>
      <c r="G40" s="151">
        <f t="shared" si="1"/>
        <v>94.069209729300354</v>
      </c>
      <c r="H40" s="43">
        <v>8106932</v>
      </c>
      <c r="I40" s="151">
        <f t="shared" si="2"/>
        <v>80.5137749528255</v>
      </c>
      <c r="K40" s="151">
        <f t="shared" si="3"/>
        <v>53.852949402337124</v>
      </c>
      <c r="L40" s="43">
        <v>11857286</v>
      </c>
      <c r="M40" s="151">
        <f t="shared" si="4"/>
        <v>117.76031383454166</v>
      </c>
      <c r="O40" s="151">
        <f t="shared" si="5"/>
        <v>103.56648207153485</v>
      </c>
      <c r="P40" s="43">
        <v>37576213</v>
      </c>
      <c r="Q40" s="151">
        <f t="shared" si="6"/>
        <v>373.18713874267553</v>
      </c>
      <c r="S40" s="151">
        <f t="shared" si="7"/>
        <v>133.91996110042911</v>
      </c>
      <c r="T40" s="43">
        <v>11131290</v>
      </c>
      <c r="U40" s="151">
        <f t="shared" si="8"/>
        <v>110.55010428046479</v>
      </c>
      <c r="W40" s="151">
        <f t="shared" si="9"/>
        <v>92.117352648157478</v>
      </c>
      <c r="X40" s="43">
        <v>54953</v>
      </c>
      <c r="Y40" s="151">
        <f t="shared" si="10"/>
        <v>0.54576422683483961</v>
      </c>
      <c r="AA40" s="151">
        <f t="shared" si="11"/>
        <v>45.49230843658961</v>
      </c>
      <c r="AB40" s="43">
        <f t="shared" si="12"/>
        <v>237223216</v>
      </c>
      <c r="AC40" s="43">
        <v>122576174</v>
      </c>
      <c r="AD40" s="151">
        <f t="shared" si="13"/>
        <v>51.671238619410673</v>
      </c>
      <c r="AE40" s="43">
        <v>33711091</v>
      </c>
      <c r="AF40" s="151">
        <f t="shared" si="14"/>
        <v>14.210704824101194</v>
      </c>
      <c r="AG40" s="43">
        <v>0</v>
      </c>
      <c r="AH40" s="151">
        <f t="shared" si="15"/>
        <v>0</v>
      </c>
      <c r="AI40" s="43">
        <v>4595145</v>
      </c>
      <c r="AJ40" s="43">
        <v>22369</v>
      </c>
      <c r="AK40" s="43"/>
      <c r="AL40" s="192">
        <v>100690</v>
      </c>
      <c r="AM40" s="43">
        <v>100690</v>
      </c>
      <c r="AN40" s="43">
        <v>100690</v>
      </c>
      <c r="AO40" s="43">
        <v>100690</v>
      </c>
      <c r="AP40" s="43">
        <v>100690</v>
      </c>
      <c r="AQ40" s="43">
        <v>100690</v>
      </c>
      <c r="AR40" s="43">
        <v>100690</v>
      </c>
    </row>
    <row r="41" spans="1:44" x14ac:dyDescent="0.25">
      <c r="A41" s="117">
        <v>35</v>
      </c>
      <c r="B41" s="117"/>
      <c r="C41" s="117" t="s">
        <v>73</v>
      </c>
      <c r="D41" s="51">
        <v>804313241</v>
      </c>
      <c r="E41" s="152">
        <f t="shared" si="0"/>
        <v>1773.1577936751139</v>
      </c>
      <c r="F41" s="169"/>
      <c r="G41" s="152">
        <f t="shared" si="1"/>
        <v>99.675914588065979</v>
      </c>
      <c r="H41" s="51">
        <v>43325334</v>
      </c>
      <c r="I41" s="152">
        <f t="shared" si="2"/>
        <v>95.513351925133094</v>
      </c>
      <c r="J41" s="169"/>
      <c r="K41" s="152">
        <f t="shared" si="3"/>
        <v>63.885660701980321</v>
      </c>
      <c r="L41" s="51">
        <v>51664119</v>
      </c>
      <c r="M41" s="152">
        <f t="shared" si="4"/>
        <v>113.89671410147595</v>
      </c>
      <c r="N41" s="169"/>
      <c r="O41" s="152">
        <f t="shared" si="5"/>
        <v>100.16856795720639</v>
      </c>
      <c r="P41" s="51">
        <v>131649238</v>
      </c>
      <c r="Q41" s="152">
        <f t="shared" si="6"/>
        <v>290.2288070016865</v>
      </c>
      <c r="R41" s="169"/>
      <c r="S41" s="152">
        <f t="shared" si="7"/>
        <v>104.14997332126748</v>
      </c>
      <c r="T41" s="51">
        <v>44014573</v>
      </c>
      <c r="U41" s="152">
        <f t="shared" si="8"/>
        <v>97.032821507699424</v>
      </c>
      <c r="V41" s="169"/>
      <c r="W41" s="152">
        <f t="shared" si="9"/>
        <v>80.853896027034011</v>
      </c>
      <c r="X41" s="51">
        <v>0</v>
      </c>
      <c r="Y41" s="152">
        <f t="shared" si="10"/>
        <v>0</v>
      </c>
      <c r="Z41" s="169"/>
      <c r="AA41" s="152">
        <f t="shared" si="11"/>
        <v>0</v>
      </c>
      <c r="AB41" s="51">
        <f t="shared" si="12"/>
        <v>1074966505</v>
      </c>
      <c r="AC41" s="51">
        <v>475384273</v>
      </c>
      <c r="AD41" s="152">
        <f t="shared" si="13"/>
        <v>44.223170748934173</v>
      </c>
      <c r="AE41" s="51">
        <v>108196631</v>
      </c>
      <c r="AF41" s="152">
        <f t="shared" si="14"/>
        <v>10.065116494025087</v>
      </c>
      <c r="AG41" s="51">
        <v>21018117</v>
      </c>
      <c r="AH41" s="152">
        <f t="shared" si="15"/>
        <v>1.9552345958909669</v>
      </c>
      <c r="AI41" s="51">
        <v>9243591</v>
      </c>
      <c r="AJ41" s="51">
        <v>20629</v>
      </c>
      <c r="AK41" s="51"/>
      <c r="AL41" s="193">
        <v>453605</v>
      </c>
      <c r="AM41" s="51">
        <v>453605</v>
      </c>
      <c r="AN41" s="51">
        <v>453605</v>
      </c>
      <c r="AO41" s="51">
        <v>453605</v>
      </c>
      <c r="AP41" s="51">
        <v>453605</v>
      </c>
      <c r="AQ41" s="51">
        <v>453605</v>
      </c>
      <c r="AR41" s="51">
        <v>0</v>
      </c>
    </row>
    <row r="42" spans="1:44" x14ac:dyDescent="0.25">
      <c r="A42" s="114">
        <v>36</v>
      </c>
      <c r="B42" s="114"/>
      <c r="C42" s="114" t="s">
        <v>75</v>
      </c>
      <c r="D42" s="43">
        <v>38778432</v>
      </c>
      <c r="E42" s="151">
        <f t="shared" si="0"/>
        <v>1711.9964681471017</v>
      </c>
      <c r="G42" s="151">
        <f t="shared" si="1"/>
        <v>96.237804860229744</v>
      </c>
      <c r="H42" s="43">
        <v>3542265</v>
      </c>
      <c r="I42" s="151">
        <f t="shared" si="2"/>
        <v>156.38448633614411</v>
      </c>
      <c r="K42" s="151">
        <f t="shared" si="3"/>
        <v>104.60031013209003</v>
      </c>
      <c r="L42" s="43">
        <v>2451211</v>
      </c>
      <c r="M42" s="151">
        <f t="shared" si="4"/>
        <v>108.21645843450621</v>
      </c>
      <c r="O42" s="151">
        <f t="shared" si="5"/>
        <v>95.172962243030724</v>
      </c>
      <c r="P42" s="43">
        <v>5011344</v>
      </c>
      <c r="Q42" s="151">
        <f t="shared" si="6"/>
        <v>221.24162288640679</v>
      </c>
      <c r="S42" s="151">
        <f t="shared" si="7"/>
        <v>79.393597621201295</v>
      </c>
      <c r="T42" s="43">
        <v>3463875</v>
      </c>
      <c r="U42" s="151">
        <f t="shared" si="8"/>
        <v>152.92371197739615</v>
      </c>
      <c r="W42" s="151">
        <f t="shared" si="9"/>
        <v>127.42572787402023</v>
      </c>
      <c r="X42" s="43">
        <v>35346</v>
      </c>
      <c r="Y42" s="151">
        <f t="shared" si="10"/>
        <v>1.5604609068032316</v>
      </c>
      <c r="AA42" s="151">
        <f t="shared" si="11"/>
        <v>130.07259432746909</v>
      </c>
      <c r="AB42" s="43">
        <f t="shared" si="12"/>
        <v>53282473</v>
      </c>
      <c r="AC42" s="43">
        <v>26967926</v>
      </c>
      <c r="AD42" s="151">
        <f t="shared" si="13"/>
        <v>50.613127510053822</v>
      </c>
      <c r="AE42" s="43">
        <v>6448337</v>
      </c>
      <c r="AF42" s="151">
        <f t="shared" si="14"/>
        <v>12.102172885256284</v>
      </c>
      <c r="AG42" s="43">
        <v>0</v>
      </c>
      <c r="AH42" s="151">
        <f t="shared" si="15"/>
        <v>0</v>
      </c>
      <c r="AI42" s="43">
        <v>709069</v>
      </c>
      <c r="AJ42" s="43">
        <v>4254</v>
      </c>
      <c r="AK42" s="43"/>
      <c r="AL42" s="192">
        <v>22651</v>
      </c>
      <c r="AM42" s="43">
        <v>22651</v>
      </c>
      <c r="AN42" s="43">
        <v>22651</v>
      </c>
      <c r="AO42" s="43">
        <v>22651</v>
      </c>
      <c r="AP42" s="43">
        <v>22651</v>
      </c>
      <c r="AQ42" s="43">
        <v>22651</v>
      </c>
      <c r="AR42" s="43">
        <v>22651</v>
      </c>
    </row>
    <row r="43" spans="1:44" x14ac:dyDescent="0.25">
      <c r="A43" s="117">
        <v>37</v>
      </c>
      <c r="B43" s="117"/>
      <c r="C43" s="117" t="s">
        <v>77</v>
      </c>
      <c r="D43" s="51">
        <v>11198207</v>
      </c>
      <c r="E43" s="152">
        <f t="shared" si="0"/>
        <v>714.3991706539075</v>
      </c>
      <c r="F43" s="169"/>
      <c r="G43" s="152">
        <f t="shared" si="1"/>
        <v>40.159082835089848</v>
      </c>
      <c r="H43" s="51">
        <v>1170021</v>
      </c>
      <c r="I43" s="152">
        <f t="shared" si="2"/>
        <v>74.642488038277506</v>
      </c>
      <c r="J43" s="169"/>
      <c r="K43" s="152">
        <f t="shared" si="3"/>
        <v>49.925843545966373</v>
      </c>
      <c r="L43" s="51">
        <v>954810</v>
      </c>
      <c r="M43" s="152">
        <f t="shared" si="4"/>
        <v>60.912918660287083</v>
      </c>
      <c r="N43" s="169"/>
      <c r="O43" s="152">
        <f t="shared" si="5"/>
        <v>53.570990879144986</v>
      </c>
      <c r="P43" s="51">
        <v>1852012</v>
      </c>
      <c r="Q43" s="152">
        <f t="shared" si="6"/>
        <v>118.15068580542265</v>
      </c>
      <c r="R43" s="169"/>
      <c r="S43" s="152">
        <f t="shared" si="7"/>
        <v>42.39892966397619</v>
      </c>
      <c r="T43" s="51">
        <v>561276</v>
      </c>
      <c r="U43" s="152">
        <f t="shared" si="8"/>
        <v>35.807081339712916</v>
      </c>
      <c r="V43" s="169"/>
      <c r="W43" s="152">
        <f t="shared" si="9"/>
        <v>29.836729332280338</v>
      </c>
      <c r="X43" s="51">
        <v>0</v>
      </c>
      <c r="Y43" s="152">
        <f t="shared" si="10"/>
        <v>0</v>
      </c>
      <c r="Z43" s="169"/>
      <c r="AA43" s="152">
        <f t="shared" si="11"/>
        <v>0</v>
      </c>
      <c r="AB43" s="51">
        <f t="shared" si="12"/>
        <v>15736326</v>
      </c>
      <c r="AC43" s="51">
        <v>5863401</v>
      </c>
      <c r="AD43" s="152">
        <f t="shared" si="13"/>
        <v>37.260291887699836</v>
      </c>
      <c r="AE43" s="51">
        <v>1279104</v>
      </c>
      <c r="AF43" s="152">
        <f t="shared" si="14"/>
        <v>8.1283521960589784</v>
      </c>
      <c r="AG43" s="51">
        <v>28350</v>
      </c>
      <c r="AH43" s="152">
        <f t="shared" si="15"/>
        <v>0.18015641007945565</v>
      </c>
      <c r="AI43" s="51">
        <v>325509</v>
      </c>
      <c r="AJ43" s="51">
        <v>0</v>
      </c>
      <c r="AK43" s="51"/>
      <c r="AL43" s="193">
        <v>15675</v>
      </c>
      <c r="AM43" s="51">
        <v>15675</v>
      </c>
      <c r="AN43" s="51">
        <v>15675</v>
      </c>
      <c r="AO43" s="51">
        <v>15675</v>
      </c>
      <c r="AP43" s="51">
        <v>15675</v>
      </c>
      <c r="AQ43" s="51">
        <v>15675</v>
      </c>
      <c r="AR43" s="51">
        <v>0</v>
      </c>
    </row>
    <row r="44" spans="1:44" x14ac:dyDescent="0.25">
      <c r="A44" s="114">
        <v>38</v>
      </c>
      <c r="B44" s="114"/>
      <c r="C44" s="114" t="s">
        <v>79</v>
      </c>
      <c r="D44" s="110">
        <v>75097693</v>
      </c>
      <c r="E44" s="151">
        <f t="shared" si="0"/>
        <v>2613.5481659358252</v>
      </c>
      <c r="G44" s="151">
        <f t="shared" si="1"/>
        <v>146.91743999820653</v>
      </c>
      <c r="H44" s="110">
        <v>4174370</v>
      </c>
      <c r="I44" s="151">
        <f t="shared" si="2"/>
        <v>145.2763276954131</v>
      </c>
      <c r="K44" s="151">
        <f t="shared" si="3"/>
        <v>97.170437348421373</v>
      </c>
      <c r="L44" s="110">
        <v>3370639</v>
      </c>
      <c r="M44" s="151">
        <f t="shared" si="4"/>
        <v>117.30490011832673</v>
      </c>
      <c r="O44" s="151">
        <f t="shared" si="5"/>
        <v>103.16596007104344</v>
      </c>
      <c r="P44" s="110">
        <v>2662702</v>
      </c>
      <c r="Q44" s="151">
        <f t="shared" si="6"/>
        <v>92.667293102248209</v>
      </c>
      <c r="S44" s="151">
        <f t="shared" si="7"/>
        <v>33.254094257766567</v>
      </c>
      <c r="T44" s="110">
        <v>4087084</v>
      </c>
      <c r="U44" s="151">
        <f t="shared" si="8"/>
        <v>142.23860235261364</v>
      </c>
      <c r="W44" s="151">
        <f t="shared" si="9"/>
        <v>118.52221739977236</v>
      </c>
      <c r="X44" s="110">
        <v>59028</v>
      </c>
      <c r="Y44" s="151">
        <f t="shared" si="10"/>
        <v>2.0542910837335562</v>
      </c>
      <c r="AA44" s="151">
        <f t="shared" si="11"/>
        <v>171.23592753913542</v>
      </c>
      <c r="AB44" s="110">
        <f t="shared" si="12"/>
        <v>89451516</v>
      </c>
      <c r="AC44" s="110">
        <v>34989058</v>
      </c>
      <c r="AD44" s="151">
        <f t="shared" si="13"/>
        <v>39.115109016151273</v>
      </c>
      <c r="AE44" s="110">
        <v>12966344</v>
      </c>
      <c r="AF44" s="151">
        <f t="shared" si="14"/>
        <v>14.495387646644245</v>
      </c>
      <c r="AG44" s="110">
        <v>3893918</v>
      </c>
      <c r="AH44" s="151">
        <f t="shared" si="15"/>
        <v>4.353104535422295</v>
      </c>
      <c r="AI44" s="110">
        <v>654542</v>
      </c>
      <c r="AJ44" s="110">
        <v>13060</v>
      </c>
      <c r="AK44" s="110"/>
      <c r="AL44" s="192">
        <v>28734</v>
      </c>
      <c r="AM44" s="110">
        <v>28734</v>
      </c>
      <c r="AN44" s="110">
        <v>28734</v>
      </c>
      <c r="AO44" s="110">
        <v>28734</v>
      </c>
      <c r="AP44" s="110">
        <v>28734</v>
      </c>
      <c r="AQ44" s="110">
        <v>28734</v>
      </c>
      <c r="AR44" s="110">
        <v>28734</v>
      </c>
    </row>
    <row r="45" spans="1:44" ht="13.5" thickBot="1" x14ac:dyDescent="0.3">
      <c r="A45" s="129">
        <f>A44</f>
        <v>38</v>
      </c>
      <c r="B45" s="129"/>
      <c r="C45" s="223" t="s">
        <v>247</v>
      </c>
      <c r="D45" s="153">
        <f>SUM(D7:D44)</f>
        <v>4490343265</v>
      </c>
      <c r="E45" s="154">
        <f>IFERROR(IF(D45=0,0,IF(ISNONTEXT(F45),D45/$AL45,D45/AM45)),0)</f>
        <v>1778.9230236844107</v>
      </c>
      <c r="F45" s="170"/>
      <c r="G45" s="155">
        <f t="shared" si="1"/>
        <v>100</v>
      </c>
      <c r="H45" s="153">
        <f>SUM(H7:H44)</f>
        <v>377383651</v>
      </c>
      <c r="I45" s="154">
        <f>IFERROR(IF(H45=0,0,IF(ISNONTEXT(J45),H45/$AL45,H45/AN45)),0)</f>
        <v>149.50671383159442</v>
      </c>
      <c r="J45" s="170"/>
      <c r="K45" s="155">
        <f t="shared" si="3"/>
        <v>100</v>
      </c>
      <c r="L45" s="153">
        <f>SUM(L7:L44)</f>
        <v>287013362</v>
      </c>
      <c r="M45" s="154">
        <f>IFERROR(IF(L45=0,0,IF(ISNONTEXT(N45),L45/$AL45,L45/AO45)),0)</f>
        <v>113.70504383184797</v>
      </c>
      <c r="N45" s="170"/>
      <c r="O45" s="155">
        <f t="shared" si="5"/>
        <v>100</v>
      </c>
      <c r="P45" s="153">
        <f>SUM(P7:P44)</f>
        <v>703402228</v>
      </c>
      <c r="Q45" s="154">
        <f>IFERROR(IF(P45=0,0,IF(ISNONTEXT(R45),P45/$AL45,P45/AP45)),0)</f>
        <v>278.66431238194241</v>
      </c>
      <c r="R45" s="170"/>
      <c r="S45" s="155">
        <f t="shared" si="7"/>
        <v>100</v>
      </c>
      <c r="T45" s="153">
        <f>SUM(T7:T44)</f>
        <v>302928472</v>
      </c>
      <c r="U45" s="154">
        <f>IFERROR(IF(T45=0,0,IF(ISNONTEXT(V45),T45/$AL45,T45/AQ45)),0)</f>
        <v>120.01007530330497</v>
      </c>
      <c r="V45" s="170"/>
      <c r="W45" s="155">
        <f t="shared" si="9"/>
        <v>100</v>
      </c>
      <c r="X45" s="153">
        <f>SUM(X7:X44)</f>
        <v>1029339</v>
      </c>
      <c r="Y45" s="154">
        <f>IF(X45=0,0,IF(ISNONTEXT(Z45),X45/$AL45,X45/AR45))</f>
        <v>1.199684618325237</v>
      </c>
      <c r="Z45" s="170" t="s">
        <v>343</v>
      </c>
      <c r="AA45" s="155">
        <f t="shared" si="11"/>
        <v>100</v>
      </c>
      <c r="AB45" s="153">
        <f t="shared" si="12"/>
        <v>6162100317</v>
      </c>
      <c r="AC45" s="153">
        <f>SUM(AC7:AC44)</f>
        <v>2839347800</v>
      </c>
      <c r="AD45" s="155">
        <f t="shared" si="13"/>
        <v>46.077597798380665</v>
      </c>
      <c r="AE45" s="153">
        <f>SUM(AE7:AE44)</f>
        <v>880213041</v>
      </c>
      <c r="AF45" s="155">
        <f t="shared" si="14"/>
        <v>14.284302359889672</v>
      </c>
      <c r="AG45" s="153">
        <f>SUM(AG7:AG44)</f>
        <v>62288329</v>
      </c>
      <c r="AH45" s="155">
        <f t="shared" si="15"/>
        <v>1.0108295190871688</v>
      </c>
      <c r="AI45" s="153">
        <f>SUM(AI7:AI44)</f>
        <v>84753370</v>
      </c>
      <c r="AJ45" s="153">
        <f>SUM(AJ7:AJ44)</f>
        <v>307587</v>
      </c>
      <c r="AK45" s="153"/>
      <c r="AL45" s="195">
        <f t="shared" ref="AL45:AR45" si="16">SUM(AL7:AL44)</f>
        <v>2524192</v>
      </c>
      <c r="AM45" s="156">
        <f t="shared" si="16"/>
        <v>2524192</v>
      </c>
      <c r="AN45" s="156">
        <f t="shared" si="16"/>
        <v>2518625</v>
      </c>
      <c r="AO45" s="156">
        <f t="shared" si="16"/>
        <v>2511294</v>
      </c>
      <c r="AP45" s="156">
        <f t="shared" si="16"/>
        <v>2518625</v>
      </c>
      <c r="AQ45" s="156">
        <f t="shared" si="16"/>
        <v>2518625</v>
      </c>
      <c r="AR45" s="156">
        <f t="shared" si="16"/>
        <v>858008</v>
      </c>
    </row>
    <row r="47" spans="1:44" x14ac:dyDescent="0.25">
      <c r="C47" s="194"/>
      <c r="D47" s="194"/>
      <c r="E47" s="194"/>
      <c r="F47" s="218"/>
      <c r="G47" s="194"/>
      <c r="H47" s="194"/>
      <c r="I47" s="194"/>
      <c r="J47" s="218"/>
      <c r="K47" s="194"/>
      <c r="L47" s="194"/>
      <c r="M47" s="194"/>
      <c r="N47" s="218"/>
      <c r="O47" s="194"/>
    </row>
    <row r="48" spans="1:44" s="344" customFormat="1" ht="15.5" x14ac:dyDescent="0.35">
      <c r="A48" s="311" t="str">
        <f>A1</f>
        <v>AMENDED COMPARATIVE REPORT</v>
      </c>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row>
    <row r="49" spans="1:44" s="344" customFormat="1" ht="15.5" x14ac:dyDescent="0.35">
      <c r="A49" s="313" t="str">
        <f>A2</f>
        <v>EXHIBIT C6: EDUCATION EXPENDITURES BY ACTIVITY</v>
      </c>
      <c r="B49" s="313"/>
      <c r="C49" s="313"/>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row>
    <row r="50" spans="1:44" s="344" customFormat="1" ht="15.5" x14ac:dyDescent="0.35">
      <c r="A50" s="313" t="str">
        <f>A3</f>
        <v>FOR THE YEAR ENDED JUNE 30, 2024</v>
      </c>
      <c r="B50" s="313"/>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row>
    <row r="51" spans="1:44" customFormat="1" ht="13.5" thickBot="1" x14ac:dyDescent="0.35">
      <c r="F51" s="180"/>
      <c r="J51" s="180"/>
      <c r="N51" s="180"/>
      <c r="R51" s="180"/>
      <c r="V51" s="180"/>
      <c r="Z51" s="180"/>
    </row>
    <row r="52" spans="1:44" customFormat="1" ht="14.5" x14ac:dyDescent="0.25">
      <c r="A52" s="70"/>
      <c r="B52" s="70"/>
      <c r="C52" s="70"/>
      <c r="D52" s="70"/>
      <c r="E52" s="70"/>
      <c r="F52" s="168"/>
      <c r="G52" s="75"/>
      <c r="H52" s="70"/>
      <c r="I52" s="70"/>
      <c r="J52" s="168"/>
      <c r="K52" s="75"/>
      <c r="L52" s="70"/>
      <c r="M52" s="70"/>
      <c r="N52" s="168"/>
      <c r="O52" s="75"/>
      <c r="P52" s="70"/>
      <c r="Q52" s="70"/>
      <c r="R52" s="168"/>
      <c r="S52" s="75"/>
      <c r="T52" s="70"/>
      <c r="U52" s="70"/>
      <c r="V52" s="168"/>
      <c r="W52" s="75"/>
      <c r="X52" s="70"/>
      <c r="Y52" s="70"/>
      <c r="Z52" s="168"/>
      <c r="AA52" s="75"/>
      <c r="AB52" s="75"/>
      <c r="AC52" s="442" t="s">
        <v>337</v>
      </c>
      <c r="AD52" s="443"/>
      <c r="AE52" s="443"/>
      <c r="AF52" s="443"/>
      <c r="AG52" s="443"/>
      <c r="AH52" s="443"/>
      <c r="AI52" s="444"/>
      <c r="AJ52" s="190" t="s">
        <v>363</v>
      </c>
    </row>
    <row r="53" spans="1:44" ht="58.5" thickBot="1" x14ac:dyDescent="0.4">
      <c r="A53" s="215" t="s">
        <v>0</v>
      </c>
      <c r="B53" s="213"/>
      <c r="C53" s="214" t="s">
        <v>332</v>
      </c>
      <c r="D53" s="142" t="s">
        <v>364</v>
      </c>
      <c r="E53" s="142" t="s">
        <v>348</v>
      </c>
      <c r="F53" s="216"/>
      <c r="G53" s="142" t="s">
        <v>349</v>
      </c>
      <c r="H53" s="142" t="s">
        <v>365</v>
      </c>
      <c r="I53" s="142" t="s">
        <v>348</v>
      </c>
      <c r="J53" s="216"/>
      <c r="K53" s="142" t="s">
        <v>349</v>
      </c>
      <c r="L53" s="142" t="s">
        <v>366</v>
      </c>
      <c r="M53" s="142" t="s">
        <v>348</v>
      </c>
      <c r="N53" s="216"/>
      <c r="O53" s="142" t="s">
        <v>349</v>
      </c>
      <c r="P53" s="142" t="s">
        <v>367</v>
      </c>
      <c r="Q53" s="142" t="s">
        <v>348</v>
      </c>
      <c r="R53" s="216"/>
      <c r="S53" s="142" t="s">
        <v>349</v>
      </c>
      <c r="T53" s="142" t="s">
        <v>370</v>
      </c>
      <c r="U53" s="142" t="s">
        <v>348</v>
      </c>
      <c r="V53" s="216"/>
      <c r="W53" s="142" t="s">
        <v>349</v>
      </c>
      <c r="X53" s="142" t="s">
        <v>371</v>
      </c>
      <c r="Y53" s="142" t="s">
        <v>348</v>
      </c>
      <c r="Z53" s="216"/>
      <c r="AA53" s="142" t="s">
        <v>349</v>
      </c>
      <c r="AB53" s="142" t="s">
        <v>247</v>
      </c>
      <c r="AC53" s="142" t="s">
        <v>340</v>
      </c>
      <c r="AD53" s="142" t="s">
        <v>350</v>
      </c>
      <c r="AE53" s="142" t="s">
        <v>354</v>
      </c>
      <c r="AF53" s="142" t="s">
        <v>350</v>
      </c>
      <c r="AG53" s="142" t="s">
        <v>355</v>
      </c>
      <c r="AH53" s="142" t="s">
        <v>350</v>
      </c>
      <c r="AI53" s="142" t="s">
        <v>344</v>
      </c>
      <c r="AJ53" s="142" t="s">
        <v>369</v>
      </c>
      <c r="AK53" s="188"/>
      <c r="AL53" s="212" t="s">
        <v>548</v>
      </c>
      <c r="AM53" s="212" t="s">
        <v>571</v>
      </c>
      <c r="AN53" s="212" t="s">
        <v>572</v>
      </c>
      <c r="AO53" s="212" t="s">
        <v>573</v>
      </c>
      <c r="AP53" s="212" t="s">
        <v>574</v>
      </c>
      <c r="AQ53" s="212" t="s">
        <v>575</v>
      </c>
      <c r="AR53" s="212" t="s">
        <v>576</v>
      </c>
    </row>
    <row r="54" spans="1:44" x14ac:dyDescent="0.25">
      <c r="A54" s="143">
        <v>1</v>
      </c>
      <c r="B54" s="143"/>
      <c r="C54" s="143" t="s">
        <v>81</v>
      </c>
      <c r="D54" s="148">
        <v>54242215</v>
      </c>
      <c r="E54" s="159">
        <f t="shared" ref="E54:E85" si="17">IFERROR((D54/$AL54),0)</f>
        <v>1632.0319833915032</v>
      </c>
      <c r="F54" s="171"/>
      <c r="G54" s="149">
        <f>IF(E$149,E54/E$149*100,0)</f>
        <v>82.26127346769475</v>
      </c>
      <c r="H54" s="148">
        <v>4326077</v>
      </c>
      <c r="I54" s="159">
        <f t="shared" ref="I54:I85" si="18">IFERROR((H54/$AL54),0)</f>
        <v>130.16238416175233</v>
      </c>
      <c r="J54" s="171"/>
      <c r="K54" s="149">
        <f>IF(I$149,I54/I$149*100,0)</f>
        <v>91.566254036490037</v>
      </c>
      <c r="L54" s="148">
        <v>6059996</v>
      </c>
      <c r="M54" s="159">
        <f t="shared" ref="M54:M85" si="19">IFERROR((L54/$AL54),0)</f>
        <v>182.33229028763992</v>
      </c>
      <c r="N54" s="171"/>
      <c r="O54" s="149">
        <f>IF(M$149,M54/M$149*100,0)</f>
        <v>124.78224376697662</v>
      </c>
      <c r="P54" s="148">
        <v>9625287</v>
      </c>
      <c r="Q54" s="159">
        <f t="shared" ref="Q54:Q85" si="20">IFERROR((P54/$AL54),0)</f>
        <v>289.60425442291489</v>
      </c>
      <c r="R54" s="171"/>
      <c r="S54" s="149">
        <f>IF(Q$149,Q54/Q$149*100,0)</f>
        <v>105.5692782476368</v>
      </c>
      <c r="T54" s="148">
        <v>5155306</v>
      </c>
      <c r="U54" s="159">
        <f t="shared" ref="U54:U85" si="21">IFERROR((T54/$AL54),0)</f>
        <v>155.11210735347214</v>
      </c>
      <c r="V54" s="171"/>
      <c r="W54" s="149">
        <f>IF(U$149,U54/U$149*100,0)</f>
        <v>129.06126603883672</v>
      </c>
      <c r="X54" s="148">
        <v>51284</v>
      </c>
      <c r="Y54" s="159">
        <f t="shared" ref="Y54:Y85" si="22">IFERROR((X54/$AL54),0)</f>
        <v>1.543025634853773</v>
      </c>
      <c r="Z54" s="171"/>
      <c r="AA54" s="149">
        <f>IF(Y$149,Y54/Y$149*100,0)</f>
        <v>78.589540158740562</v>
      </c>
      <c r="AB54" s="148">
        <f t="shared" ref="AB54:AB85" si="23">(D54+H54+L54+P54+T54+X54)</f>
        <v>79460165</v>
      </c>
      <c r="AC54" s="148">
        <v>46300835</v>
      </c>
      <c r="AD54" s="149">
        <f t="shared" ref="AD54:AD85" si="24">IF($AB54,AC54/$AB54*100,0)</f>
        <v>58.269240946076565</v>
      </c>
      <c r="AE54" s="148">
        <v>13035879</v>
      </c>
      <c r="AF54" s="149">
        <f t="shared" ref="AF54:AF85" si="25">IF($AB54,AE54/$AB54*100,0)</f>
        <v>16.40555239219551</v>
      </c>
      <c r="AG54" s="148">
        <v>0</v>
      </c>
      <c r="AH54" s="149">
        <f t="shared" ref="AH54:AH85" si="26">IF($AB54,AG54/$AB54*100,0)</f>
        <v>0</v>
      </c>
      <c r="AI54" s="148">
        <v>514907</v>
      </c>
      <c r="AJ54" s="148">
        <v>0</v>
      </c>
      <c r="AK54" s="148"/>
      <c r="AL54" s="191">
        <v>33236</v>
      </c>
      <c r="AM54" s="150">
        <v>33236</v>
      </c>
      <c r="AN54" s="150">
        <v>33236</v>
      </c>
      <c r="AO54" s="150">
        <v>33236</v>
      </c>
      <c r="AP54" s="150">
        <v>33236</v>
      </c>
      <c r="AQ54" s="150">
        <v>33236</v>
      </c>
      <c r="AR54" s="150">
        <v>33236</v>
      </c>
    </row>
    <row r="55" spans="1:44" x14ac:dyDescent="0.25">
      <c r="A55" s="114">
        <v>2</v>
      </c>
      <c r="B55" s="114"/>
      <c r="C55" s="114" t="s">
        <v>82</v>
      </c>
      <c r="D55" s="43">
        <v>210986608</v>
      </c>
      <c r="E55" s="151">
        <f t="shared" si="17"/>
        <v>1816.5324241485002</v>
      </c>
      <c r="G55" s="151">
        <f>IF(E$149,E55/E$149*100,0)</f>
        <v>91.560871371702689</v>
      </c>
      <c r="H55" s="43">
        <v>23379252</v>
      </c>
      <c r="I55" s="151">
        <f t="shared" si="18"/>
        <v>201.28845955160656</v>
      </c>
      <c r="K55" s="151">
        <f>IF(I$149,I55/I$149*100,0)</f>
        <v>141.60181791854498</v>
      </c>
      <c r="L55" s="43">
        <v>14874606</v>
      </c>
      <c r="M55" s="151">
        <f t="shared" si="19"/>
        <v>128.06596755863208</v>
      </c>
      <c r="O55" s="151">
        <f>IF(M$149,M55/M$149*100,0)</f>
        <v>87.644151000050456</v>
      </c>
      <c r="P55" s="43">
        <v>23470381</v>
      </c>
      <c r="Q55" s="151">
        <f t="shared" si="20"/>
        <v>202.0730533457313</v>
      </c>
      <c r="S55" s="151">
        <f>IF(Q$149,Q55/Q$149*100,0)</f>
        <v>73.661578064569738</v>
      </c>
      <c r="T55" s="43">
        <v>10367366</v>
      </c>
      <c r="U55" s="151">
        <f t="shared" si="21"/>
        <v>89.259961428522232</v>
      </c>
      <c r="W55" s="151">
        <f>IF(U$149,U55/U$149*100,0)</f>
        <v>74.268887355716402</v>
      </c>
      <c r="X55" s="43">
        <v>0</v>
      </c>
      <c r="Y55" s="151">
        <f t="shared" si="22"/>
        <v>0</v>
      </c>
      <c r="AA55" s="151">
        <f>IF(Y$149,Y55/Y$149*100,0)</f>
        <v>0</v>
      </c>
      <c r="AB55" s="43">
        <f t="shared" si="23"/>
        <v>283078213</v>
      </c>
      <c r="AC55" s="43">
        <v>78830478</v>
      </c>
      <c r="AD55" s="151">
        <f t="shared" si="24"/>
        <v>27.847596310776485</v>
      </c>
      <c r="AE55" s="43">
        <v>13202081</v>
      </c>
      <c r="AF55" s="151">
        <f t="shared" si="25"/>
        <v>4.6637573623513022</v>
      </c>
      <c r="AG55" s="43">
        <v>0</v>
      </c>
      <c r="AH55" s="151">
        <f t="shared" si="26"/>
        <v>0</v>
      </c>
      <c r="AI55" s="43">
        <v>5711642</v>
      </c>
      <c r="AJ55" s="43">
        <v>93949</v>
      </c>
      <c r="AK55" s="43"/>
      <c r="AL55" s="192">
        <v>116148</v>
      </c>
      <c r="AM55" s="43">
        <v>116148</v>
      </c>
      <c r="AN55" s="43">
        <v>116148</v>
      </c>
      <c r="AO55" s="43">
        <v>116148</v>
      </c>
      <c r="AP55" s="43">
        <v>116148</v>
      </c>
      <c r="AQ55" s="43">
        <v>116148</v>
      </c>
      <c r="AR55" s="43">
        <v>0</v>
      </c>
    </row>
    <row r="56" spans="1:44" ht="14.5" x14ac:dyDescent="0.25">
      <c r="A56" s="117">
        <v>3</v>
      </c>
      <c r="B56" s="221" t="s">
        <v>368</v>
      </c>
      <c r="C56" s="117" t="s">
        <v>248</v>
      </c>
      <c r="D56" s="51">
        <v>31191675</v>
      </c>
      <c r="E56" s="152">
        <f t="shared" si="17"/>
        <v>2087.3770327243524</v>
      </c>
      <c r="F56" s="169"/>
      <c r="G56" s="152">
        <f>IF(E$149,E56/E$149*100,0)</f>
        <v>105.21257834806299</v>
      </c>
      <c r="H56" s="51">
        <v>4264322</v>
      </c>
      <c r="I56" s="152">
        <f t="shared" si="18"/>
        <v>285.37254901960785</v>
      </c>
      <c r="J56" s="169"/>
      <c r="K56" s="152">
        <f>IF(I$149,I56/I$149*100,0)</f>
        <v>200.75304771690296</v>
      </c>
      <c r="L56" s="51">
        <v>2929590</v>
      </c>
      <c r="M56" s="152">
        <f t="shared" si="19"/>
        <v>196.05099377635014</v>
      </c>
      <c r="N56" s="169"/>
      <c r="O56" s="152">
        <f>IF(M$149,M56/M$149*100,0)</f>
        <v>134.17087482181921</v>
      </c>
      <c r="P56" s="51">
        <v>6104514</v>
      </c>
      <c r="Q56" s="152">
        <f t="shared" si="20"/>
        <v>408.51997590845212</v>
      </c>
      <c r="R56" s="169"/>
      <c r="S56" s="152">
        <f>IF(Q$149,Q56/Q$149*100,0)</f>
        <v>148.91756024902111</v>
      </c>
      <c r="T56" s="51">
        <v>2075559</v>
      </c>
      <c r="U56" s="152">
        <f t="shared" si="21"/>
        <v>138.89841397309777</v>
      </c>
      <c r="V56" s="169"/>
      <c r="W56" s="152">
        <f>IF(U$149,U56/U$149*100,0)</f>
        <v>115.57063767629336</v>
      </c>
      <c r="X56" s="51">
        <v>10000</v>
      </c>
      <c r="Y56" s="152">
        <f t="shared" si="22"/>
        <v>0.66920966338753929</v>
      </c>
      <c r="Z56" s="169"/>
      <c r="AA56" s="152">
        <f>IF(Y$149,Y56/Y$149*100,0)</f>
        <v>34.084255327615672</v>
      </c>
      <c r="AB56" s="51">
        <f t="shared" si="23"/>
        <v>46575660</v>
      </c>
      <c r="AC56" s="51">
        <v>30161695</v>
      </c>
      <c r="AD56" s="152">
        <f t="shared" si="24"/>
        <v>64.758491881811224</v>
      </c>
      <c r="AE56" s="51">
        <v>7585994</v>
      </c>
      <c r="AF56" s="152">
        <f t="shared" si="25"/>
        <v>16.287464310758022</v>
      </c>
      <c r="AG56" s="51">
        <v>0</v>
      </c>
      <c r="AH56" s="152">
        <f t="shared" si="26"/>
        <v>0</v>
      </c>
      <c r="AI56" s="51">
        <v>790954</v>
      </c>
      <c r="AJ56" s="51">
        <v>0</v>
      </c>
      <c r="AK56" s="51"/>
      <c r="AL56" s="193">
        <v>14943</v>
      </c>
      <c r="AM56" s="51">
        <v>14943</v>
      </c>
      <c r="AN56" s="51">
        <v>14943</v>
      </c>
      <c r="AO56" s="51">
        <v>14943</v>
      </c>
      <c r="AP56" s="51">
        <v>14943</v>
      </c>
      <c r="AQ56" s="51">
        <v>14943</v>
      </c>
      <c r="AR56" s="51">
        <v>14943</v>
      </c>
    </row>
    <row r="57" spans="1:44" x14ac:dyDescent="0.25">
      <c r="A57" s="114">
        <v>4</v>
      </c>
      <c r="B57" s="114"/>
      <c r="C57" s="114" t="s">
        <v>84</v>
      </c>
      <c r="D57" s="43">
        <v>15745322</v>
      </c>
      <c r="E57" s="151">
        <f t="shared" si="17"/>
        <v>1165.19810552801</v>
      </c>
      <c r="G57" s="151">
        <f>IF(E$149,E57/E$149*100,0)</f>
        <v>58.730883327233265</v>
      </c>
      <c r="H57" s="43">
        <v>1999211</v>
      </c>
      <c r="I57" s="151">
        <f t="shared" si="18"/>
        <v>147.9472359949678</v>
      </c>
      <c r="K57" s="151">
        <f>IF(I$149,I57/I$149*100,0)</f>
        <v>104.07748968609079</v>
      </c>
      <c r="L57" s="43">
        <v>1919018</v>
      </c>
      <c r="M57" s="151">
        <f t="shared" si="19"/>
        <v>142.01272848368237</v>
      </c>
      <c r="O57" s="151">
        <f>IF(M$149,M57/M$149*100,0)</f>
        <v>97.188857090035569</v>
      </c>
      <c r="P57" s="43">
        <v>4790369</v>
      </c>
      <c r="Q57" s="151">
        <f t="shared" si="20"/>
        <v>354.50077702952711</v>
      </c>
      <c r="S57" s="151">
        <f>IF(Q$149,Q57/Q$149*100,0)</f>
        <v>129.22597164122462</v>
      </c>
      <c r="T57" s="43">
        <v>1563811</v>
      </c>
      <c r="U57" s="151">
        <f t="shared" si="21"/>
        <v>115.72641160364094</v>
      </c>
      <c r="W57" s="151">
        <f>IF(U$149,U57/U$149*100,0)</f>
        <v>96.290337682418766</v>
      </c>
      <c r="X57" s="43">
        <v>1150</v>
      </c>
      <c r="Y57" s="151">
        <f t="shared" si="22"/>
        <v>8.5103233922889071E-2</v>
      </c>
      <c r="AA57" s="151">
        <f>IF(Y$149,Y57/Y$149*100,0)</f>
        <v>4.3344866533312008</v>
      </c>
      <c r="AB57" s="43">
        <f t="shared" si="23"/>
        <v>26018881</v>
      </c>
      <c r="AC57" s="43">
        <v>15080624</v>
      </c>
      <c r="AD57" s="151">
        <f t="shared" si="24"/>
        <v>57.960309668966936</v>
      </c>
      <c r="AE57" s="43">
        <v>3652245</v>
      </c>
      <c r="AF57" s="151">
        <f t="shared" si="25"/>
        <v>14.036902663108378</v>
      </c>
      <c r="AG57" s="43">
        <v>0</v>
      </c>
      <c r="AH57" s="151">
        <f t="shared" si="26"/>
        <v>0</v>
      </c>
      <c r="AI57" s="43">
        <v>20160</v>
      </c>
      <c r="AJ57" s="43">
        <v>0</v>
      </c>
      <c r="AK57" s="43"/>
      <c r="AL57" s="192">
        <v>13513</v>
      </c>
      <c r="AM57" s="43">
        <v>13513</v>
      </c>
      <c r="AN57" s="43">
        <v>13513</v>
      </c>
      <c r="AO57" s="43">
        <v>13513</v>
      </c>
      <c r="AP57" s="43">
        <v>13513</v>
      </c>
      <c r="AQ57" s="43">
        <v>13513</v>
      </c>
      <c r="AR57" s="43">
        <v>13513</v>
      </c>
    </row>
    <row r="58" spans="1:44" x14ac:dyDescent="0.25">
      <c r="A58" s="117">
        <v>5</v>
      </c>
      <c r="B58" s="117"/>
      <c r="C58" s="117" t="s">
        <v>85</v>
      </c>
      <c r="D58" s="51">
        <v>45639669</v>
      </c>
      <c r="E58" s="152">
        <f t="shared" si="17"/>
        <v>1461.7323447458605</v>
      </c>
      <c r="F58" s="169"/>
      <c r="G58" s="152">
        <f>IF(E$149,E58/E$149*100,0)</f>
        <v>73.677455694119772</v>
      </c>
      <c r="H58" s="51">
        <v>5673989</v>
      </c>
      <c r="I58" s="152">
        <f t="shared" si="18"/>
        <v>181.72465810460238</v>
      </c>
      <c r="J58" s="169"/>
      <c r="K58" s="152">
        <f>IF(I$149,I58/I$149*100,0)</f>
        <v>127.83913198779489</v>
      </c>
      <c r="L58" s="51">
        <v>4209208</v>
      </c>
      <c r="M58" s="152">
        <f t="shared" si="19"/>
        <v>134.8111328187554</v>
      </c>
      <c r="N58" s="169"/>
      <c r="O58" s="152">
        <f>IF(M$149,M58/M$149*100,0)</f>
        <v>92.260321039978407</v>
      </c>
      <c r="P58" s="51">
        <v>5210989</v>
      </c>
      <c r="Q58" s="152">
        <f t="shared" si="20"/>
        <v>166.89584601095348</v>
      </c>
      <c r="R58" s="169"/>
      <c r="S58" s="152">
        <f>IF(Q$149,Q58/Q$149*100,0)</f>
        <v>60.838450184421689</v>
      </c>
      <c r="T58" s="51">
        <v>3153453</v>
      </c>
      <c r="U58" s="152">
        <f t="shared" si="21"/>
        <v>100.9977580629664</v>
      </c>
      <c r="V58" s="169"/>
      <c r="W58" s="152">
        <f>IF(U$149,U58/U$149*100,0)</f>
        <v>84.03533898863499</v>
      </c>
      <c r="X58" s="51">
        <v>6759</v>
      </c>
      <c r="Y58" s="152">
        <f t="shared" si="22"/>
        <v>0.2164750344297473</v>
      </c>
      <c r="Z58" s="169"/>
      <c r="AA58" s="152">
        <f>IF(Y$149,Y58/Y$149*100,0)</f>
        <v>11.025528693367171</v>
      </c>
      <c r="AB58" s="51">
        <f t="shared" si="23"/>
        <v>63894067</v>
      </c>
      <c r="AC58" s="51">
        <v>36511935</v>
      </c>
      <c r="AD58" s="158">
        <f t="shared" si="24"/>
        <v>57.144484166268519</v>
      </c>
      <c r="AE58" s="51">
        <v>6289407</v>
      </c>
      <c r="AF58" s="158">
        <f t="shared" si="25"/>
        <v>9.8434914152514352</v>
      </c>
      <c r="AG58" s="51">
        <v>707219</v>
      </c>
      <c r="AH58" s="158">
        <f t="shared" si="26"/>
        <v>1.1068617685582607</v>
      </c>
      <c r="AI58" s="51">
        <v>1576526</v>
      </c>
      <c r="AJ58" s="51">
        <v>0</v>
      </c>
      <c r="AK58" s="51"/>
      <c r="AL58" s="193">
        <v>31223</v>
      </c>
      <c r="AM58" s="51">
        <v>31223</v>
      </c>
      <c r="AN58" s="51">
        <v>31223</v>
      </c>
      <c r="AO58" s="51">
        <v>31223</v>
      </c>
      <c r="AP58" s="51">
        <v>31223</v>
      </c>
      <c r="AQ58" s="51">
        <v>31223</v>
      </c>
      <c r="AR58" s="51">
        <v>31223</v>
      </c>
    </row>
    <row r="59" spans="1:44" x14ac:dyDescent="0.25">
      <c r="A59" s="114">
        <v>6</v>
      </c>
      <c r="B59" s="114"/>
      <c r="C59" s="114" t="s">
        <v>86</v>
      </c>
      <c r="D59" s="43">
        <v>22617004</v>
      </c>
      <c r="E59" s="151">
        <f t="shared" si="17"/>
        <v>1352.0447154471544</v>
      </c>
      <c r="G59" s="151">
        <f>IF(E$149,E59/E$149*100,0)</f>
        <v>68.14873802094445</v>
      </c>
      <c r="H59" s="43">
        <v>1402301</v>
      </c>
      <c r="I59" s="151">
        <f t="shared" si="18"/>
        <v>83.82956719273075</v>
      </c>
      <c r="K59" s="151">
        <f>IF(I$149,I59/I$149*100,0)</f>
        <v>58.972179211159094</v>
      </c>
      <c r="L59" s="43">
        <v>1990340</v>
      </c>
      <c r="M59" s="151">
        <f t="shared" si="19"/>
        <v>118.98254423720708</v>
      </c>
      <c r="O59" s="151">
        <f>IF(M$149,M59/M$149*100,0)</f>
        <v>81.427753776362806</v>
      </c>
      <c r="P59" s="43">
        <v>3075179</v>
      </c>
      <c r="Q59" s="151">
        <f t="shared" si="20"/>
        <v>183.83423003347681</v>
      </c>
      <c r="S59" s="151">
        <f>IF(Q$149,Q59/Q$149*100,0)</f>
        <v>67.012989917970572</v>
      </c>
      <c r="T59" s="43">
        <v>1555230</v>
      </c>
      <c r="U59" s="151">
        <f t="shared" si="21"/>
        <v>92.971664275466281</v>
      </c>
      <c r="W59" s="151">
        <f>IF(U$149,U59/U$149*100,0)</f>
        <v>77.357215383488693</v>
      </c>
      <c r="X59" s="43">
        <v>391</v>
      </c>
      <c r="Y59" s="151">
        <f t="shared" si="22"/>
        <v>2.3373983739837397E-2</v>
      </c>
      <c r="AA59" s="151">
        <f>IF(Y$149,Y59/Y$149*100,0)</f>
        <v>1.190486141188303</v>
      </c>
      <c r="AB59" s="43">
        <f t="shared" si="23"/>
        <v>30640445</v>
      </c>
      <c r="AC59" s="43">
        <v>22547791</v>
      </c>
      <c r="AD59" s="160">
        <f t="shared" si="24"/>
        <v>73.588327454121512</v>
      </c>
      <c r="AE59" s="43">
        <v>4201095</v>
      </c>
      <c r="AF59" s="160">
        <f t="shared" si="25"/>
        <v>13.710946430445119</v>
      </c>
      <c r="AG59" s="43">
        <v>0</v>
      </c>
      <c r="AH59" s="160">
        <f t="shared" si="26"/>
        <v>0</v>
      </c>
      <c r="AI59" s="43">
        <v>169491</v>
      </c>
      <c r="AJ59" s="43">
        <v>2884</v>
      </c>
      <c r="AK59" s="43"/>
      <c r="AL59" s="192">
        <v>16728</v>
      </c>
      <c r="AM59" s="43">
        <v>16728</v>
      </c>
      <c r="AN59" s="43">
        <v>16728</v>
      </c>
      <c r="AO59" s="43">
        <v>16728</v>
      </c>
      <c r="AP59" s="43">
        <v>16728</v>
      </c>
      <c r="AQ59" s="43">
        <v>16728</v>
      </c>
      <c r="AR59" s="43">
        <v>16728</v>
      </c>
    </row>
    <row r="60" spans="1:44" x14ac:dyDescent="0.25">
      <c r="A60" s="117">
        <v>7</v>
      </c>
      <c r="B60" s="117"/>
      <c r="C60" s="117" t="s">
        <v>87</v>
      </c>
      <c r="D60" s="51">
        <v>535951090</v>
      </c>
      <c r="E60" s="152">
        <f t="shared" si="17"/>
        <v>2210.2989949645125</v>
      </c>
      <c r="F60" s="169"/>
      <c r="G60" s="152">
        <f>IF(E$149,E60/E$149*100,0)</f>
        <v>111.40836204220999</v>
      </c>
      <c r="H60" s="51">
        <v>64823296</v>
      </c>
      <c r="I60" s="152">
        <f t="shared" si="18"/>
        <v>267.33571154615453</v>
      </c>
      <c r="J60" s="169"/>
      <c r="K60" s="152">
        <f>IF(I$149,I60/I$149*100,0)</f>
        <v>188.06454594471111</v>
      </c>
      <c r="L60" s="51">
        <v>19835803</v>
      </c>
      <c r="M60" s="152">
        <f t="shared" si="19"/>
        <v>81.804209849100332</v>
      </c>
      <c r="N60" s="169"/>
      <c r="O60" s="152">
        <f>IF(M$149,M60/M$149*100,0)</f>
        <v>55.98412019314889</v>
      </c>
      <c r="P60" s="51">
        <v>49338865</v>
      </c>
      <c r="Q60" s="152">
        <f t="shared" si="20"/>
        <v>203.47685778974673</v>
      </c>
      <c r="R60" s="169"/>
      <c r="S60" s="152">
        <f>IF(Q$149,Q60/Q$149*100,0)</f>
        <v>74.173306119983991</v>
      </c>
      <c r="T60" s="51">
        <v>34986063</v>
      </c>
      <c r="U60" s="152">
        <f t="shared" si="21"/>
        <v>144.28491951880369</v>
      </c>
      <c r="V60" s="169"/>
      <c r="W60" s="152">
        <f>IF(U$149,U60/U$149*100,0)</f>
        <v>120.05248784979278</v>
      </c>
      <c r="X60" s="51">
        <v>569358</v>
      </c>
      <c r="Y60" s="152">
        <f t="shared" si="22"/>
        <v>2.348071379377183</v>
      </c>
      <c r="Z60" s="169"/>
      <c r="AA60" s="152">
        <f>IF(Y$149,Y60/Y$149*100,0)</f>
        <v>119.59221272603165</v>
      </c>
      <c r="AB60" s="51">
        <f t="shared" si="23"/>
        <v>705504475</v>
      </c>
      <c r="AC60" s="51">
        <v>117018508</v>
      </c>
      <c r="AD60" s="158">
        <f t="shared" si="24"/>
        <v>16.586501169960687</v>
      </c>
      <c r="AE60" s="51">
        <v>23061486</v>
      </c>
      <c r="AF60" s="158">
        <f t="shared" si="25"/>
        <v>3.2687937238101856</v>
      </c>
      <c r="AG60" s="51">
        <v>4465871</v>
      </c>
      <c r="AH60" s="158">
        <f t="shared" si="26"/>
        <v>0.63300392247689141</v>
      </c>
      <c r="AI60" s="51">
        <v>15291631</v>
      </c>
      <c r="AJ60" s="51">
        <v>2946</v>
      </c>
      <c r="AK60" s="51"/>
      <c r="AL60" s="193">
        <v>242479</v>
      </c>
      <c r="AM60" s="51">
        <v>242479</v>
      </c>
      <c r="AN60" s="51">
        <v>242479</v>
      </c>
      <c r="AO60" s="51">
        <v>242479</v>
      </c>
      <c r="AP60" s="51">
        <v>242479</v>
      </c>
      <c r="AQ60" s="51">
        <v>242479</v>
      </c>
      <c r="AR60" s="51">
        <v>242479</v>
      </c>
    </row>
    <row r="61" spans="1:44" x14ac:dyDescent="0.25">
      <c r="A61" s="114">
        <v>8</v>
      </c>
      <c r="B61" s="114"/>
      <c r="C61" s="114" t="s">
        <v>88</v>
      </c>
      <c r="D61" s="43">
        <v>113994886</v>
      </c>
      <c r="E61" s="151">
        <f t="shared" si="17"/>
        <v>1463.1048220451016</v>
      </c>
      <c r="G61" s="151">
        <f>IF(E$149,E61/E$149*100,0)</f>
        <v>73.746634320268043</v>
      </c>
      <c r="H61" s="43">
        <v>7558719</v>
      </c>
      <c r="I61" s="151">
        <f t="shared" si="18"/>
        <v>97.014862731508217</v>
      </c>
      <c r="K61" s="151">
        <f>IF(I$149,I61/I$149*100,0)</f>
        <v>68.247732425900111</v>
      </c>
      <c r="L61" s="43">
        <v>10058119</v>
      </c>
      <c r="M61" s="151">
        <f t="shared" si="19"/>
        <v>129.09423331151413</v>
      </c>
      <c r="O61" s="151">
        <f>IF(M$149,M61/M$149*100,0)</f>
        <v>88.347862381237775</v>
      </c>
      <c r="P61" s="43">
        <v>12406829</v>
      </c>
      <c r="Q61" s="151">
        <f t="shared" si="20"/>
        <v>159.23952357116272</v>
      </c>
      <c r="S61" s="151">
        <f>IF(Q$149,Q61/Q$149*100,0)</f>
        <v>58.047495211710689</v>
      </c>
      <c r="T61" s="43">
        <v>8414412</v>
      </c>
      <c r="U61" s="151">
        <f t="shared" si="21"/>
        <v>107.99753571291055</v>
      </c>
      <c r="W61" s="151">
        <f>IF(U$149,U61/U$149*100,0)</f>
        <v>89.859514682628117</v>
      </c>
      <c r="X61" s="43">
        <v>142585</v>
      </c>
      <c r="Y61" s="151">
        <f t="shared" si="22"/>
        <v>1.8300540346283676</v>
      </c>
      <c r="AA61" s="151">
        <f>IF(Y$149,Y61/Y$149*100,0)</f>
        <v>93.20850010422599</v>
      </c>
      <c r="AB61" s="43">
        <f t="shared" si="23"/>
        <v>152575550</v>
      </c>
      <c r="AC61" s="43">
        <v>82674706</v>
      </c>
      <c r="AD61" s="160">
        <f t="shared" si="24"/>
        <v>54.186077651366816</v>
      </c>
      <c r="AE61" s="43">
        <v>13067142</v>
      </c>
      <c r="AF61" s="160">
        <f t="shared" si="25"/>
        <v>8.5643748293878019</v>
      </c>
      <c r="AG61" s="43">
        <v>3599625</v>
      </c>
      <c r="AH61" s="160">
        <f t="shared" si="26"/>
        <v>2.3592410448463075</v>
      </c>
      <c r="AI61" s="43">
        <v>3472979</v>
      </c>
      <c r="AJ61" s="43">
        <v>32644</v>
      </c>
      <c r="AK61" s="43"/>
      <c r="AL61" s="192">
        <v>77913</v>
      </c>
      <c r="AM61" s="43">
        <v>77913</v>
      </c>
      <c r="AN61" s="43">
        <v>77913</v>
      </c>
      <c r="AO61" s="43">
        <v>77913</v>
      </c>
      <c r="AP61" s="43">
        <v>77913</v>
      </c>
      <c r="AQ61" s="43">
        <v>77913</v>
      </c>
      <c r="AR61" s="43">
        <v>77913</v>
      </c>
    </row>
    <row r="62" spans="1:44" x14ac:dyDescent="0.25">
      <c r="A62" s="117">
        <v>9</v>
      </c>
      <c r="B62" s="117"/>
      <c r="C62" s="117" t="s">
        <v>89</v>
      </c>
      <c r="D62" s="51">
        <v>8140534</v>
      </c>
      <c r="E62" s="152">
        <f t="shared" si="17"/>
        <v>1924.476122931442</v>
      </c>
      <c r="F62" s="169"/>
      <c r="G62" s="152">
        <f>IF(E$149,E62/E$149*100,0)</f>
        <v>97.001687614926979</v>
      </c>
      <c r="H62" s="51">
        <v>685673</v>
      </c>
      <c r="I62" s="152">
        <f t="shared" si="18"/>
        <v>162.09763593380615</v>
      </c>
      <c r="J62" s="169"/>
      <c r="K62" s="152">
        <f>IF(I$149,I62/I$149*100,0)</f>
        <v>114.03197172682727</v>
      </c>
      <c r="L62" s="51">
        <v>1039282</v>
      </c>
      <c r="M62" s="152">
        <f t="shared" si="19"/>
        <v>245.69314420803784</v>
      </c>
      <c r="N62" s="169"/>
      <c r="O62" s="152">
        <f>IF(M$149,M62/M$149*100,0)</f>
        <v>168.14433561974838</v>
      </c>
      <c r="P62" s="51">
        <v>1876972</v>
      </c>
      <c r="Q62" s="152">
        <f t="shared" si="20"/>
        <v>443.72860520094565</v>
      </c>
      <c r="R62" s="169"/>
      <c r="S62" s="152">
        <f>IF(Q$149,Q62/Q$149*100,0)</f>
        <v>161.75214235798833</v>
      </c>
      <c r="T62" s="51">
        <v>1125873</v>
      </c>
      <c r="U62" s="152">
        <f t="shared" si="21"/>
        <v>266.16382978723402</v>
      </c>
      <c r="V62" s="169"/>
      <c r="W62" s="152">
        <f>IF(U$149,U62/U$149*100,0)</f>
        <v>221.46202145139586</v>
      </c>
      <c r="X62" s="51">
        <v>6000</v>
      </c>
      <c r="Y62" s="152">
        <f t="shared" si="22"/>
        <v>1.4184397163120568</v>
      </c>
      <c r="Z62" s="169"/>
      <c r="AA62" s="152">
        <f>IF(Y$149,Y62/Y$149*100,0)</f>
        <v>72.244117356107949</v>
      </c>
      <c r="AB62" s="51">
        <f t="shared" si="23"/>
        <v>12874334</v>
      </c>
      <c r="AC62" s="51">
        <v>2373391</v>
      </c>
      <c r="AD62" s="158">
        <f t="shared" si="24"/>
        <v>18.435058465936958</v>
      </c>
      <c r="AE62" s="51">
        <v>876272</v>
      </c>
      <c r="AF62" s="158">
        <f t="shared" si="25"/>
        <v>6.8063481963416521</v>
      </c>
      <c r="AG62" s="51">
        <v>23094</v>
      </c>
      <c r="AH62" s="158">
        <f t="shared" si="26"/>
        <v>0.17938015279081621</v>
      </c>
      <c r="AI62" s="51">
        <v>27043</v>
      </c>
      <c r="AJ62" s="51">
        <v>0</v>
      </c>
      <c r="AK62" s="51"/>
      <c r="AL62" s="193">
        <v>4230</v>
      </c>
      <c r="AM62" s="51">
        <v>4230</v>
      </c>
      <c r="AN62" s="51">
        <v>4230</v>
      </c>
      <c r="AO62" s="51">
        <v>4230</v>
      </c>
      <c r="AP62" s="51">
        <v>4230</v>
      </c>
      <c r="AQ62" s="51">
        <v>4230</v>
      </c>
      <c r="AR62" s="51">
        <v>4230</v>
      </c>
    </row>
    <row r="63" spans="1:44" x14ac:dyDescent="0.25">
      <c r="A63" s="114">
        <v>10</v>
      </c>
      <c r="B63" s="114"/>
      <c r="C63" s="114" t="s">
        <v>90</v>
      </c>
      <c r="D63" s="43">
        <v>92629890</v>
      </c>
      <c r="E63" s="151">
        <f t="shared" si="17"/>
        <v>1146.9915427382707</v>
      </c>
      <c r="G63" s="151">
        <f>IF(E$149,E63/E$149*100,0)</f>
        <v>57.81319601730619</v>
      </c>
      <c r="H63" s="43">
        <v>6357936</v>
      </c>
      <c r="I63" s="151">
        <f t="shared" si="18"/>
        <v>78.727274978640153</v>
      </c>
      <c r="K63" s="151">
        <f>IF(I$149,I63/I$149*100,0)</f>
        <v>55.382833579142712</v>
      </c>
      <c r="L63" s="43">
        <v>10212592</v>
      </c>
      <c r="M63" s="151">
        <f t="shared" si="19"/>
        <v>126.45763320496786</v>
      </c>
      <c r="O63" s="151">
        <f>IF(M$149,M63/M$149*100,0)</f>
        <v>86.543459679488805</v>
      </c>
      <c r="P63" s="43">
        <v>17048542</v>
      </c>
      <c r="Q63" s="151">
        <f t="shared" si="20"/>
        <v>211.10392649735633</v>
      </c>
      <c r="S63" s="151">
        <f>IF(Q$149,Q63/Q$149*100,0)</f>
        <v>76.953597245927384</v>
      </c>
      <c r="T63" s="43">
        <v>10220377</v>
      </c>
      <c r="U63" s="151">
        <f t="shared" si="21"/>
        <v>126.55403112965737</v>
      </c>
      <c r="W63" s="151">
        <f>IF(U$149,U63/U$149*100,0)</f>
        <v>105.2994750609087</v>
      </c>
      <c r="X63" s="43">
        <v>1926</v>
      </c>
      <c r="Y63" s="151">
        <f t="shared" si="22"/>
        <v>2.3848735125496848E-2</v>
      </c>
      <c r="AA63" s="151">
        <f>IF(Y$149,Y63/Y$149*100,0)</f>
        <v>1.2146662275367954</v>
      </c>
      <c r="AB63" s="43">
        <f t="shared" si="23"/>
        <v>136471263</v>
      </c>
      <c r="AC63" s="43">
        <v>79903347</v>
      </c>
      <c r="AD63" s="160">
        <f t="shared" si="24"/>
        <v>58.549576843881049</v>
      </c>
      <c r="AE63" s="43">
        <v>11050671</v>
      </c>
      <c r="AF63" s="160">
        <f t="shared" si="25"/>
        <v>8.0974344027284335</v>
      </c>
      <c r="AG63" s="43">
        <v>173359</v>
      </c>
      <c r="AH63" s="160">
        <f t="shared" si="26"/>
        <v>0.12702967363905762</v>
      </c>
      <c r="AI63" s="43">
        <v>5782743</v>
      </c>
      <c r="AJ63" s="43">
        <v>4932</v>
      </c>
      <c r="AK63" s="43"/>
      <c r="AL63" s="192">
        <v>80759</v>
      </c>
      <c r="AM63" s="43">
        <v>80759</v>
      </c>
      <c r="AN63" s="43">
        <v>80759</v>
      </c>
      <c r="AO63" s="43">
        <v>80759</v>
      </c>
      <c r="AP63" s="43">
        <v>80759</v>
      </c>
      <c r="AQ63" s="43">
        <v>80759</v>
      </c>
      <c r="AR63" s="43">
        <v>80759</v>
      </c>
    </row>
    <row r="64" spans="1:44" x14ac:dyDescent="0.25">
      <c r="A64" s="117">
        <v>11</v>
      </c>
      <c r="B64" s="117"/>
      <c r="C64" s="117" t="s">
        <v>249</v>
      </c>
      <c r="D64" s="51">
        <v>8349097</v>
      </c>
      <c r="E64" s="152">
        <f t="shared" si="17"/>
        <v>1342.9462763390702</v>
      </c>
      <c r="F64" s="169"/>
      <c r="G64" s="152">
        <f>IF(E$149,E64/E$149*100,0)</f>
        <v>67.690138437593177</v>
      </c>
      <c r="H64" s="51">
        <v>942209</v>
      </c>
      <c r="I64" s="152">
        <f t="shared" si="18"/>
        <v>151.5536432362876</v>
      </c>
      <c r="J64" s="169"/>
      <c r="K64" s="152">
        <f>IF(I$149,I64/I$149*100,0)</f>
        <v>106.61451452429101</v>
      </c>
      <c r="L64" s="51">
        <v>627664</v>
      </c>
      <c r="M64" s="152">
        <f t="shared" si="19"/>
        <v>100.95930513109217</v>
      </c>
      <c r="N64" s="169"/>
      <c r="O64" s="152">
        <f>IF(M$149,M64/M$149*100,0)</f>
        <v>69.093239620577023</v>
      </c>
      <c r="P64" s="51">
        <v>1252689</v>
      </c>
      <c r="Q64" s="152">
        <f t="shared" si="20"/>
        <v>201.49412900112594</v>
      </c>
      <c r="R64" s="169"/>
      <c r="S64" s="152">
        <f>IF(Q$149,Q64/Q$149*100,0)</f>
        <v>73.450543094307434</v>
      </c>
      <c r="T64" s="51">
        <v>691606</v>
      </c>
      <c r="U64" s="152">
        <f t="shared" si="21"/>
        <v>111.24433006273122</v>
      </c>
      <c r="V64" s="169"/>
      <c r="W64" s="152">
        <f>IF(U$149,U64/U$149*100,0)</f>
        <v>92.56101488467678</v>
      </c>
      <c r="X64" s="51">
        <v>9343</v>
      </c>
      <c r="Y64" s="152">
        <f t="shared" si="22"/>
        <v>1.502814862473862</v>
      </c>
      <c r="Z64" s="169"/>
      <c r="AA64" s="152">
        <f>IF(Y$149,Y64/Y$149*100,0)</f>
        <v>76.541520968790749</v>
      </c>
      <c r="AB64" s="51">
        <f t="shared" si="23"/>
        <v>11872608</v>
      </c>
      <c r="AC64" s="51">
        <v>7530664</v>
      </c>
      <c r="AD64" s="158">
        <f t="shared" si="24"/>
        <v>63.428894477102247</v>
      </c>
      <c r="AE64" s="51">
        <v>1115242</v>
      </c>
      <c r="AF64" s="158">
        <f t="shared" si="25"/>
        <v>9.3934037070877778</v>
      </c>
      <c r="AG64" s="51">
        <v>0</v>
      </c>
      <c r="AH64" s="158">
        <f t="shared" si="26"/>
        <v>0</v>
      </c>
      <c r="AI64" s="51">
        <v>336057</v>
      </c>
      <c r="AJ64" s="51">
        <v>5809</v>
      </c>
      <c r="AK64" s="51"/>
      <c r="AL64" s="193">
        <v>6217</v>
      </c>
      <c r="AM64" s="51">
        <v>6217</v>
      </c>
      <c r="AN64" s="51">
        <v>6217</v>
      </c>
      <c r="AO64" s="51">
        <v>6217</v>
      </c>
      <c r="AP64" s="51">
        <v>6217</v>
      </c>
      <c r="AQ64" s="51">
        <v>6217</v>
      </c>
      <c r="AR64" s="51">
        <v>6217</v>
      </c>
    </row>
    <row r="65" spans="1:44" x14ac:dyDescent="0.25">
      <c r="A65" s="114">
        <v>12</v>
      </c>
      <c r="B65" s="114"/>
      <c r="C65" s="114" t="s">
        <v>92</v>
      </c>
      <c r="D65" s="43">
        <v>53278141</v>
      </c>
      <c r="E65" s="151">
        <f t="shared" si="17"/>
        <v>1592.0080380087252</v>
      </c>
      <c r="G65" s="151">
        <f>IF(E$149,E65/E$149*100,0)</f>
        <v>80.24389834888926</v>
      </c>
      <c r="H65" s="43">
        <v>3138880</v>
      </c>
      <c r="I65" s="151">
        <f t="shared" si="18"/>
        <v>93.793103448275858</v>
      </c>
      <c r="K65" s="151">
        <f>IF(I$149,I65/I$149*100,0)</f>
        <v>65.981298610380307</v>
      </c>
      <c r="L65" s="43">
        <v>5702338</v>
      </c>
      <c r="M65" s="151">
        <f t="shared" si="19"/>
        <v>170.39197991991873</v>
      </c>
      <c r="O65" s="151">
        <f>IF(M$149,M65/M$149*100,0)</f>
        <v>116.61068667959577</v>
      </c>
      <c r="P65" s="43">
        <v>8978748</v>
      </c>
      <c r="Q65" s="151">
        <f t="shared" si="20"/>
        <v>268.29462738301561</v>
      </c>
      <c r="S65" s="151">
        <f>IF(Q$149,Q65/Q$149*100,0)</f>
        <v>97.801291721294902</v>
      </c>
      <c r="T65" s="43">
        <v>2572473</v>
      </c>
      <c r="U65" s="151">
        <f t="shared" si="21"/>
        <v>76.868254347696165</v>
      </c>
      <c r="W65" s="151">
        <f>IF(U$149,U65/U$149*100,0)</f>
        <v>63.958348536271814</v>
      </c>
      <c r="X65" s="43">
        <v>52500</v>
      </c>
      <c r="Y65" s="151">
        <f t="shared" si="22"/>
        <v>1.5687563497280823</v>
      </c>
      <c r="AA65" s="151">
        <f>IF(Y$149,Y65/Y$149*100,0)</f>
        <v>79.90005957219104</v>
      </c>
      <c r="AB65" s="43">
        <f t="shared" si="23"/>
        <v>73723080</v>
      </c>
      <c r="AC65" s="43">
        <v>33818705</v>
      </c>
      <c r="AD65" s="160">
        <f t="shared" si="24"/>
        <v>45.87261546858867</v>
      </c>
      <c r="AE65" s="43">
        <v>6664160</v>
      </c>
      <c r="AF65" s="160">
        <f t="shared" si="25"/>
        <v>9.0394487045305212</v>
      </c>
      <c r="AG65" s="43">
        <v>58735</v>
      </c>
      <c r="AH65" s="160">
        <f t="shared" si="26"/>
        <v>7.9669758778390706E-2</v>
      </c>
      <c r="AI65" s="43">
        <v>3328876</v>
      </c>
      <c r="AJ65" s="43">
        <v>5361</v>
      </c>
      <c r="AK65" s="43"/>
      <c r="AL65" s="192">
        <v>33466</v>
      </c>
      <c r="AM65" s="43">
        <v>33466</v>
      </c>
      <c r="AN65" s="43">
        <v>33466</v>
      </c>
      <c r="AO65" s="43">
        <v>33466</v>
      </c>
      <c r="AP65" s="43">
        <v>33466</v>
      </c>
      <c r="AQ65" s="43">
        <v>33466</v>
      </c>
      <c r="AR65" s="43">
        <v>33466</v>
      </c>
    </row>
    <row r="66" spans="1:44" x14ac:dyDescent="0.25">
      <c r="A66" s="117">
        <v>13</v>
      </c>
      <c r="B66" s="117"/>
      <c r="C66" s="117" t="s">
        <v>93</v>
      </c>
      <c r="D66" s="51">
        <v>21128990</v>
      </c>
      <c r="E66" s="152">
        <f t="shared" si="17"/>
        <v>1403.2669190409777</v>
      </c>
      <c r="F66" s="169"/>
      <c r="G66" s="152">
        <f>IF(E$149,E66/E$149*100,0)</f>
        <v>70.73055243409901</v>
      </c>
      <c r="H66" s="51">
        <v>2375423</v>
      </c>
      <c r="I66" s="152">
        <f t="shared" si="18"/>
        <v>157.76203759048948</v>
      </c>
      <c r="J66" s="169"/>
      <c r="K66" s="152">
        <f>IF(I$149,I66/I$149*100,0)</f>
        <v>110.98197766086903</v>
      </c>
      <c r="L66" s="51">
        <v>2752777</v>
      </c>
      <c r="M66" s="152">
        <f t="shared" si="19"/>
        <v>182.82373646808793</v>
      </c>
      <c r="N66" s="169"/>
      <c r="O66" s="152">
        <f>IF(M$149,M66/M$149*100,0)</f>
        <v>125.11857342635989</v>
      </c>
      <c r="P66" s="51">
        <v>2367284</v>
      </c>
      <c r="Q66" s="152">
        <f t="shared" si="20"/>
        <v>157.22149166500631</v>
      </c>
      <c r="R66" s="169"/>
      <c r="S66" s="152">
        <f>IF(Q$149,Q66/Q$149*100,0)</f>
        <v>57.311863160178298</v>
      </c>
      <c r="T66" s="51">
        <v>1637716</v>
      </c>
      <c r="U66" s="152">
        <f t="shared" si="21"/>
        <v>108.76774921963207</v>
      </c>
      <c r="V66" s="169"/>
      <c r="W66" s="152">
        <f>IF(U$149,U66/U$149*100,0)</f>
        <v>90.500372008298797</v>
      </c>
      <c r="X66" s="51">
        <v>8605</v>
      </c>
      <c r="Y66" s="152">
        <f t="shared" si="22"/>
        <v>0.57149498572092716</v>
      </c>
      <c r="Z66" s="169"/>
      <c r="AA66" s="152">
        <f>IF(Y$149,Y66/Y$149*100,0)</f>
        <v>29.107441325879176</v>
      </c>
      <c r="AB66" s="51">
        <f t="shared" si="23"/>
        <v>30270795</v>
      </c>
      <c r="AC66" s="51">
        <v>15250786</v>
      </c>
      <c r="AD66" s="158">
        <f t="shared" si="24"/>
        <v>50.381187543967712</v>
      </c>
      <c r="AE66" s="51">
        <v>7016689</v>
      </c>
      <c r="AF66" s="158">
        <f t="shared" si="25"/>
        <v>23.179731487065339</v>
      </c>
      <c r="AG66" s="51">
        <v>62738</v>
      </c>
      <c r="AH66" s="158">
        <f t="shared" si="26"/>
        <v>0.20725587154219108</v>
      </c>
      <c r="AI66" s="51">
        <v>70886</v>
      </c>
      <c r="AJ66" s="51">
        <v>0</v>
      </c>
      <c r="AK66" s="51"/>
      <c r="AL66" s="193">
        <v>15057</v>
      </c>
      <c r="AM66" s="51">
        <v>15057</v>
      </c>
      <c r="AN66" s="51">
        <v>15057</v>
      </c>
      <c r="AO66" s="51">
        <v>15057</v>
      </c>
      <c r="AP66" s="51">
        <v>15057</v>
      </c>
      <c r="AQ66" s="51">
        <v>15057</v>
      </c>
      <c r="AR66" s="51">
        <v>15057</v>
      </c>
    </row>
    <row r="67" spans="1:44" x14ac:dyDescent="0.25">
      <c r="A67" s="114">
        <v>14</v>
      </c>
      <c r="B67" s="114"/>
      <c r="C67" s="114" t="s">
        <v>94</v>
      </c>
      <c r="D67" s="43">
        <v>27668491</v>
      </c>
      <c r="E67" s="151">
        <f t="shared" si="17"/>
        <v>1441.7430566411338</v>
      </c>
      <c r="G67" s="151">
        <f>IF(E$149,E67/E$149*100,0)</f>
        <v>72.669911533256965</v>
      </c>
      <c r="H67" s="43">
        <v>2788686</v>
      </c>
      <c r="I67" s="151">
        <f t="shared" si="18"/>
        <v>145.31217758324215</v>
      </c>
      <c r="K67" s="151">
        <f>IF(I$149,I67/I$149*100,0)</f>
        <v>102.22378648694517</v>
      </c>
      <c r="L67" s="43">
        <v>3206428</v>
      </c>
      <c r="M67" s="151">
        <f t="shared" si="19"/>
        <v>167.07977697879215</v>
      </c>
      <c r="O67" s="151">
        <f>IF(M$149,M67/M$149*100,0)</f>
        <v>114.34392353987246</v>
      </c>
      <c r="P67" s="43">
        <v>5518860</v>
      </c>
      <c r="Q67" s="151">
        <f t="shared" si="20"/>
        <v>287.57542598092857</v>
      </c>
      <c r="S67" s="151">
        <f>IF(Q$149,Q67/Q$149*100,0)</f>
        <v>104.8297105408862</v>
      </c>
      <c r="T67" s="43">
        <v>4983564</v>
      </c>
      <c r="U67" s="151">
        <f t="shared" si="21"/>
        <v>259.68235110207911</v>
      </c>
      <c r="W67" s="151">
        <f>IF(U$149,U67/U$149*100,0)</f>
        <v>216.06909720336424</v>
      </c>
      <c r="X67" s="43">
        <v>113778</v>
      </c>
      <c r="Y67" s="151">
        <f t="shared" si="22"/>
        <v>5.9287165858996405</v>
      </c>
      <c r="AA67" s="151">
        <f>IF(Y$149,Y67/Y$149*100,0)</f>
        <v>301.96200224600022</v>
      </c>
      <c r="AB67" s="43">
        <f t="shared" si="23"/>
        <v>44279807</v>
      </c>
      <c r="AC67" s="43">
        <v>29422800</v>
      </c>
      <c r="AD67" s="160">
        <f t="shared" si="24"/>
        <v>66.447444091163263</v>
      </c>
      <c r="AE67" s="43">
        <v>11912593</v>
      </c>
      <c r="AF67" s="160">
        <f t="shared" si="25"/>
        <v>26.902992147187994</v>
      </c>
      <c r="AG67" s="43">
        <v>0</v>
      </c>
      <c r="AH67" s="160">
        <f t="shared" si="26"/>
        <v>0</v>
      </c>
      <c r="AI67" s="43">
        <v>1580926</v>
      </c>
      <c r="AJ67" s="43">
        <v>0</v>
      </c>
      <c r="AK67" s="43"/>
      <c r="AL67" s="192">
        <v>19191</v>
      </c>
      <c r="AM67" s="43">
        <v>19191</v>
      </c>
      <c r="AN67" s="43">
        <v>19191</v>
      </c>
      <c r="AO67" s="43">
        <v>19191</v>
      </c>
      <c r="AP67" s="43">
        <v>19191</v>
      </c>
      <c r="AQ67" s="43">
        <v>19191</v>
      </c>
      <c r="AR67" s="43">
        <v>19191</v>
      </c>
    </row>
    <row r="68" spans="1:44" x14ac:dyDescent="0.25">
      <c r="A68" s="117">
        <v>15</v>
      </c>
      <c r="B68" s="117"/>
      <c r="C68" s="117" t="s">
        <v>95</v>
      </c>
      <c r="D68" s="51">
        <v>23260962</v>
      </c>
      <c r="E68" s="152">
        <f t="shared" si="17"/>
        <v>1395.1275715228214</v>
      </c>
      <c r="F68" s="169"/>
      <c r="G68" s="152">
        <f>IF(E$149,E68/E$149*100,0)</f>
        <v>70.320295099161086</v>
      </c>
      <c r="H68" s="51">
        <v>1852860</v>
      </c>
      <c r="I68" s="152">
        <f t="shared" si="18"/>
        <v>111.12937083908115</v>
      </c>
      <c r="J68" s="169"/>
      <c r="K68" s="152">
        <f>IF(I$149,I68/I$149*100,0)</f>
        <v>78.176965385954418</v>
      </c>
      <c r="L68" s="51">
        <v>2913910</v>
      </c>
      <c r="M68" s="152">
        <f t="shared" si="19"/>
        <v>174.76818808852636</v>
      </c>
      <c r="N68" s="169"/>
      <c r="O68" s="152">
        <f>IF(M$149,M68/M$149*100,0)</f>
        <v>119.60562012560673</v>
      </c>
      <c r="P68" s="51">
        <v>4467756</v>
      </c>
      <c r="Q68" s="152">
        <f t="shared" si="20"/>
        <v>267.96353385713428</v>
      </c>
      <c r="R68" s="169"/>
      <c r="S68" s="152">
        <f>IF(Q$149,Q68/Q$149*100,0)</f>
        <v>97.680598381932853</v>
      </c>
      <c r="T68" s="51">
        <v>1748235</v>
      </c>
      <c r="U68" s="152">
        <f t="shared" si="21"/>
        <v>104.85425538295448</v>
      </c>
      <c r="V68" s="169"/>
      <c r="W68" s="152">
        <f>IF(U$149,U68/U$149*100,0)</f>
        <v>87.24414347904667</v>
      </c>
      <c r="X68" s="51">
        <v>73367</v>
      </c>
      <c r="Y68" s="152">
        <f t="shared" si="22"/>
        <v>4.4003478678102317</v>
      </c>
      <c r="Z68" s="169"/>
      <c r="AA68" s="152">
        <f>IF(Y$149,Y68/Y$149*100,0)</f>
        <v>224.11896967769613</v>
      </c>
      <c r="AB68" s="51">
        <f t="shared" si="23"/>
        <v>34317090</v>
      </c>
      <c r="AC68" s="51">
        <v>19923352</v>
      </c>
      <c r="AD68" s="158">
        <f t="shared" si="24"/>
        <v>58.056647577052715</v>
      </c>
      <c r="AE68" s="51">
        <v>5433877</v>
      </c>
      <c r="AF68" s="158">
        <f t="shared" si="25"/>
        <v>15.834317536830774</v>
      </c>
      <c r="AG68" s="51">
        <v>30139</v>
      </c>
      <c r="AH68" s="158">
        <f t="shared" si="26"/>
        <v>8.7825045771654883E-2</v>
      </c>
      <c r="AI68" s="51">
        <v>535102</v>
      </c>
      <c r="AJ68" s="51">
        <v>0</v>
      </c>
      <c r="AK68" s="51"/>
      <c r="AL68" s="193">
        <v>16673</v>
      </c>
      <c r="AM68" s="51">
        <v>16673</v>
      </c>
      <c r="AN68" s="51">
        <v>16673</v>
      </c>
      <c r="AO68" s="51">
        <v>16673</v>
      </c>
      <c r="AP68" s="51">
        <v>16673</v>
      </c>
      <c r="AQ68" s="51">
        <v>16673</v>
      </c>
      <c r="AR68" s="51">
        <v>16673</v>
      </c>
    </row>
    <row r="69" spans="1:44" x14ac:dyDescent="0.25">
      <c r="A69" s="114">
        <v>16</v>
      </c>
      <c r="B69" s="114"/>
      <c r="C69" s="114" t="s">
        <v>96</v>
      </c>
      <c r="D69" s="43">
        <v>87667025</v>
      </c>
      <c r="E69" s="151">
        <f t="shared" si="17"/>
        <v>1564.7002391661313</v>
      </c>
      <c r="G69" s="151">
        <f>IF(E$149,E69/E$149*100,0)</f>
        <v>78.867470477835383</v>
      </c>
      <c r="H69" s="43">
        <v>7242451</v>
      </c>
      <c r="I69" s="151">
        <f t="shared" si="18"/>
        <v>129.26484971799815</v>
      </c>
      <c r="K69" s="151">
        <f>IF(I$149,I69/I$149*100,0)</f>
        <v>90.934859126105124</v>
      </c>
      <c r="L69" s="43">
        <v>6288673</v>
      </c>
      <c r="M69" s="151">
        <f t="shared" si="19"/>
        <v>112.24161133718854</v>
      </c>
      <c r="O69" s="151">
        <f>IF(M$149,M69/M$149*100,0)</f>
        <v>76.814480224980414</v>
      </c>
      <c r="P69" s="43">
        <v>10290788</v>
      </c>
      <c r="Q69" s="151">
        <f t="shared" si="20"/>
        <v>183.67223531091597</v>
      </c>
      <c r="S69" s="151">
        <f>IF(Q$149,Q69/Q$149*100,0)</f>
        <v>66.953938071599211</v>
      </c>
      <c r="T69" s="43">
        <v>4828956</v>
      </c>
      <c r="U69" s="151">
        <f t="shared" si="21"/>
        <v>86.188263011351467</v>
      </c>
      <c r="W69" s="151">
        <f>IF(U$149,U69/U$149*100,0)</f>
        <v>71.713075992093181</v>
      </c>
      <c r="X69" s="43">
        <v>0</v>
      </c>
      <c r="Y69" s="151">
        <f t="shared" si="22"/>
        <v>0</v>
      </c>
      <c r="AA69" s="151">
        <f>IF(Y$149,Y69/Y$149*100,0)</f>
        <v>0</v>
      </c>
      <c r="AB69" s="43">
        <f t="shared" si="23"/>
        <v>116317893</v>
      </c>
      <c r="AC69" s="43">
        <v>72387163</v>
      </c>
      <c r="AD69" s="160">
        <f t="shared" si="24"/>
        <v>62.232182111483056</v>
      </c>
      <c r="AE69" s="43">
        <v>12331044</v>
      </c>
      <c r="AF69" s="160">
        <f t="shared" si="25"/>
        <v>10.601158327377886</v>
      </c>
      <c r="AG69" s="43">
        <v>0</v>
      </c>
      <c r="AH69" s="160">
        <f t="shared" si="26"/>
        <v>0</v>
      </c>
      <c r="AI69" s="43">
        <v>328781</v>
      </c>
      <c r="AJ69" s="43">
        <v>453</v>
      </c>
      <c r="AK69" s="43"/>
      <c r="AL69" s="192">
        <v>56028</v>
      </c>
      <c r="AM69" s="43">
        <v>56028</v>
      </c>
      <c r="AN69" s="43">
        <v>56028</v>
      </c>
      <c r="AO69" s="43">
        <v>56028</v>
      </c>
      <c r="AP69" s="43">
        <v>56028</v>
      </c>
      <c r="AQ69" s="43">
        <v>56028</v>
      </c>
      <c r="AR69" s="43">
        <v>0</v>
      </c>
    </row>
    <row r="70" spans="1:44" x14ac:dyDescent="0.25">
      <c r="A70" s="117">
        <v>17</v>
      </c>
      <c r="B70" s="117"/>
      <c r="C70" s="117" t="s">
        <v>97</v>
      </c>
      <c r="D70" s="51">
        <v>48203527</v>
      </c>
      <c r="E70" s="152">
        <f t="shared" si="17"/>
        <v>1457.9296192118077</v>
      </c>
      <c r="F70" s="169"/>
      <c r="G70" s="152">
        <f>IF(E$149,E70/E$149*100,0)</f>
        <v>73.485782339514756</v>
      </c>
      <c r="H70" s="51">
        <v>2403357</v>
      </c>
      <c r="I70" s="152">
        <f t="shared" si="18"/>
        <v>72.690227747028402</v>
      </c>
      <c r="J70" s="169"/>
      <c r="K70" s="152">
        <f>IF(I$149,I70/I$149*100,0)</f>
        <v>51.135909216163157</v>
      </c>
      <c r="L70" s="51">
        <v>5422726</v>
      </c>
      <c r="M70" s="152">
        <f t="shared" si="19"/>
        <v>164.01191664398269</v>
      </c>
      <c r="N70" s="169"/>
      <c r="O70" s="152">
        <f>IF(M$149,M70/M$149*100,0)</f>
        <v>112.24438047189848</v>
      </c>
      <c r="P70" s="51">
        <v>7535158</v>
      </c>
      <c r="Q70" s="152">
        <f t="shared" si="20"/>
        <v>227.90303360251642</v>
      </c>
      <c r="R70" s="169"/>
      <c r="S70" s="152">
        <f>IF(Q$149,Q70/Q$149*100,0)</f>
        <v>83.077366442034091</v>
      </c>
      <c r="T70" s="51">
        <v>6105857</v>
      </c>
      <c r="U70" s="152">
        <f t="shared" si="21"/>
        <v>184.67341136617972</v>
      </c>
      <c r="V70" s="169"/>
      <c r="W70" s="152">
        <f>IF(U$149,U70/U$149*100,0)</f>
        <v>153.65779423211822</v>
      </c>
      <c r="X70" s="51">
        <v>7209</v>
      </c>
      <c r="Y70" s="152">
        <f t="shared" si="22"/>
        <v>0.21803829053624899</v>
      </c>
      <c r="Z70" s="169"/>
      <c r="AA70" s="152">
        <f>IF(Y$149,Y70/Y$149*100,0)</f>
        <v>11.105148613986282</v>
      </c>
      <c r="AB70" s="51">
        <f t="shared" si="23"/>
        <v>69677834</v>
      </c>
      <c r="AC70" s="51">
        <v>39088431</v>
      </c>
      <c r="AD70" s="158">
        <f t="shared" si="24"/>
        <v>56.098803243510694</v>
      </c>
      <c r="AE70" s="51">
        <v>12088659</v>
      </c>
      <c r="AF70" s="158">
        <f t="shared" si="25"/>
        <v>17.349361060793019</v>
      </c>
      <c r="AG70" s="51">
        <v>0</v>
      </c>
      <c r="AH70" s="158">
        <f t="shared" si="26"/>
        <v>0</v>
      </c>
      <c r="AI70" s="51">
        <v>297766</v>
      </c>
      <c r="AJ70" s="51">
        <v>0</v>
      </c>
      <c r="AK70" s="51"/>
      <c r="AL70" s="193">
        <v>33063</v>
      </c>
      <c r="AM70" s="51">
        <v>33063</v>
      </c>
      <c r="AN70" s="51">
        <v>33063</v>
      </c>
      <c r="AO70" s="51">
        <v>33063</v>
      </c>
      <c r="AP70" s="51">
        <v>33063</v>
      </c>
      <c r="AQ70" s="51">
        <v>33063</v>
      </c>
      <c r="AR70" s="51">
        <v>33063</v>
      </c>
    </row>
    <row r="71" spans="1:44" x14ac:dyDescent="0.25">
      <c r="A71" s="114">
        <v>18</v>
      </c>
      <c r="B71" s="114"/>
      <c r="C71" s="114" t="s">
        <v>98</v>
      </c>
      <c r="D71" s="43">
        <v>39596030</v>
      </c>
      <c r="E71" s="151">
        <f t="shared" si="17"/>
        <v>1372.5745285635053</v>
      </c>
      <c r="G71" s="151">
        <f>IF(E$149,E71/E$149*100,0)</f>
        <v>69.18352691490675</v>
      </c>
      <c r="H71" s="43">
        <v>2133208</v>
      </c>
      <c r="I71" s="151">
        <f t="shared" si="18"/>
        <v>73.946478092068773</v>
      </c>
      <c r="K71" s="151">
        <f>IF(I$149,I71/I$149*100,0)</f>
        <v>52.019652541611514</v>
      </c>
      <c r="L71" s="43">
        <v>10494641</v>
      </c>
      <c r="M71" s="151">
        <f t="shared" si="19"/>
        <v>363.79093871325568</v>
      </c>
      <c r="O71" s="151">
        <f>IF(M$149,M71/M$149*100,0)</f>
        <v>248.96659567607026</v>
      </c>
      <c r="P71" s="43">
        <v>15687996</v>
      </c>
      <c r="Q71" s="151">
        <f t="shared" si="20"/>
        <v>543.81572379367719</v>
      </c>
      <c r="S71" s="151">
        <f>IF(Q$149,Q71/Q$149*100,0)</f>
        <v>198.23684418937228</v>
      </c>
      <c r="T71" s="43">
        <v>3594642</v>
      </c>
      <c r="U71" s="151">
        <f t="shared" si="21"/>
        <v>124.60628119800333</v>
      </c>
      <c r="W71" s="151">
        <f>IF(U$149,U71/U$149*100,0)</f>
        <v>103.67884675280712</v>
      </c>
      <c r="X71" s="43">
        <v>41426</v>
      </c>
      <c r="Y71" s="151">
        <f t="shared" si="22"/>
        <v>1.4360094287298946</v>
      </c>
      <c r="AA71" s="151">
        <f>IF(Y$149,Y71/Y$149*100,0)</f>
        <v>73.138979754016219</v>
      </c>
      <c r="AB71" s="43">
        <f t="shared" si="23"/>
        <v>71547943</v>
      </c>
      <c r="AC71" s="43">
        <v>39578230</v>
      </c>
      <c r="AD71" s="160">
        <f t="shared" si="24"/>
        <v>55.317075991968068</v>
      </c>
      <c r="AE71" s="43">
        <v>11923810</v>
      </c>
      <c r="AF71" s="160">
        <f t="shared" si="25"/>
        <v>16.665482612127647</v>
      </c>
      <c r="AG71" s="43">
        <v>7999180</v>
      </c>
      <c r="AH71" s="160">
        <f t="shared" si="26"/>
        <v>11.180167681410492</v>
      </c>
      <c r="AI71" s="43">
        <v>1353596</v>
      </c>
      <c r="AJ71" s="43">
        <v>2847</v>
      </c>
      <c r="AK71" s="43"/>
      <c r="AL71" s="192">
        <v>28848</v>
      </c>
      <c r="AM71" s="43">
        <v>28848</v>
      </c>
      <c r="AN71" s="43">
        <v>28848</v>
      </c>
      <c r="AO71" s="43">
        <v>28848</v>
      </c>
      <c r="AP71" s="43">
        <v>28848</v>
      </c>
      <c r="AQ71" s="43">
        <v>28848</v>
      </c>
      <c r="AR71" s="43">
        <v>28848</v>
      </c>
    </row>
    <row r="72" spans="1:44" x14ac:dyDescent="0.25">
      <c r="A72" s="117">
        <v>19</v>
      </c>
      <c r="B72" s="117"/>
      <c r="C72" s="117" t="s">
        <v>99</v>
      </c>
      <c r="D72" s="51">
        <v>8524018</v>
      </c>
      <c r="E72" s="152">
        <f t="shared" si="17"/>
        <v>1326.0762289981333</v>
      </c>
      <c r="F72" s="169"/>
      <c r="G72" s="152">
        <f>IF(E$149,E72/E$149*100,0)</f>
        <v>66.839817125358906</v>
      </c>
      <c r="H72" s="51">
        <v>1495331</v>
      </c>
      <c r="I72" s="152">
        <f t="shared" si="18"/>
        <v>232.62772246421903</v>
      </c>
      <c r="J72" s="169"/>
      <c r="K72" s="152">
        <f>IF(I$149,I72/I$149*100,0)</f>
        <v>163.6482711058695</v>
      </c>
      <c r="L72" s="51">
        <v>1494474</v>
      </c>
      <c r="M72" s="152">
        <f t="shared" si="19"/>
        <v>232.49439950217797</v>
      </c>
      <c r="N72" s="169"/>
      <c r="O72" s="152">
        <f>IF(M$149,M72/M$149*100,0)</f>
        <v>159.11154731490942</v>
      </c>
      <c r="P72" s="51">
        <v>1177086</v>
      </c>
      <c r="Q72" s="152">
        <f t="shared" si="20"/>
        <v>183.11854387056627</v>
      </c>
      <c r="R72" s="169"/>
      <c r="S72" s="152">
        <f>IF(Q$149,Q72/Q$149*100,0)</f>
        <v>66.752101237930844</v>
      </c>
      <c r="T72" s="51">
        <v>596662</v>
      </c>
      <c r="U72" s="152">
        <f t="shared" si="21"/>
        <v>92.822339763534529</v>
      </c>
      <c r="V72" s="169"/>
      <c r="W72" s="152">
        <f>IF(U$149,U72/U$149*100,0)</f>
        <v>77.232969695067837</v>
      </c>
      <c r="X72" s="51">
        <v>1229</v>
      </c>
      <c r="Y72" s="152">
        <f t="shared" si="22"/>
        <v>0.19119477286869943</v>
      </c>
      <c r="Z72" s="169"/>
      <c r="AA72" s="152">
        <f>IF(Y$149,Y72/Y$149*100,0)</f>
        <v>9.7379518143455108</v>
      </c>
      <c r="AB72" s="51">
        <f t="shared" si="23"/>
        <v>13288800</v>
      </c>
      <c r="AC72" s="51">
        <v>4363126</v>
      </c>
      <c r="AD72" s="158">
        <f t="shared" si="24"/>
        <v>32.833107579314913</v>
      </c>
      <c r="AE72" s="51">
        <v>1809801</v>
      </c>
      <c r="AF72" s="158">
        <f t="shared" si="25"/>
        <v>13.618994943109989</v>
      </c>
      <c r="AG72" s="51">
        <v>138508</v>
      </c>
      <c r="AH72" s="158">
        <f t="shared" si="26"/>
        <v>1.0422912527842996</v>
      </c>
      <c r="AI72" s="51">
        <v>43710</v>
      </c>
      <c r="AJ72" s="51">
        <v>0</v>
      </c>
      <c r="AK72" s="51"/>
      <c r="AL72" s="193">
        <v>6428</v>
      </c>
      <c r="AM72" s="51">
        <v>6428</v>
      </c>
      <c r="AN72" s="51">
        <v>6428</v>
      </c>
      <c r="AO72" s="51">
        <v>6428</v>
      </c>
      <c r="AP72" s="51">
        <v>6428</v>
      </c>
      <c r="AQ72" s="51">
        <v>6428</v>
      </c>
      <c r="AR72" s="51">
        <v>6428</v>
      </c>
    </row>
    <row r="73" spans="1:44" x14ac:dyDescent="0.25">
      <c r="A73" s="114">
        <v>20</v>
      </c>
      <c r="B73" s="114"/>
      <c r="C73" s="114" t="s">
        <v>100</v>
      </c>
      <c r="D73" s="43">
        <v>19648090</v>
      </c>
      <c r="E73" s="151">
        <f t="shared" si="17"/>
        <v>1716.2901816911251</v>
      </c>
      <c r="G73" s="151">
        <f>IF(E$149,E73/E$149*100,0)</f>
        <v>86.508240906296564</v>
      </c>
      <c r="H73" s="43">
        <v>3699384</v>
      </c>
      <c r="I73" s="151">
        <f t="shared" si="18"/>
        <v>323.146750524109</v>
      </c>
      <c r="K73" s="151">
        <f>IF(I$149,I73/I$149*100,0)</f>
        <v>227.32633271979924</v>
      </c>
      <c r="L73" s="43">
        <v>1752703</v>
      </c>
      <c r="M73" s="151">
        <f t="shared" si="19"/>
        <v>153.10124039133473</v>
      </c>
      <c r="O73" s="151">
        <f>IF(M$149,M73/M$149*100,0)</f>
        <v>104.7774712279423</v>
      </c>
      <c r="P73" s="43">
        <v>2705565</v>
      </c>
      <c r="Q73" s="151">
        <f t="shared" si="20"/>
        <v>236.3351677148847</v>
      </c>
      <c r="S73" s="151">
        <f>IF(Q$149,Q73/Q$149*100,0)</f>
        <v>86.151127613477584</v>
      </c>
      <c r="T73" s="43">
        <v>2107743</v>
      </c>
      <c r="U73" s="151">
        <f t="shared" si="21"/>
        <v>184.11451781970649</v>
      </c>
      <c r="W73" s="151">
        <f>IF(U$149,U73/U$149*100,0)</f>
        <v>153.19276600241082</v>
      </c>
      <c r="X73" s="43">
        <v>5453</v>
      </c>
      <c r="Y73" s="151">
        <f t="shared" si="22"/>
        <v>0.47632774283717683</v>
      </c>
      <c r="AA73" s="151">
        <f>IF(Y$149,Y73/Y$149*100,0)</f>
        <v>24.2603735342168</v>
      </c>
      <c r="AB73" s="43">
        <f t="shared" si="23"/>
        <v>29918938</v>
      </c>
      <c r="AC73" s="43">
        <v>18660982</v>
      </c>
      <c r="AD73" s="160">
        <f t="shared" si="24"/>
        <v>62.371806111567196</v>
      </c>
      <c r="AE73" s="43">
        <v>5051740</v>
      </c>
      <c r="AF73" s="160">
        <f t="shared" si="25"/>
        <v>16.884757072593953</v>
      </c>
      <c r="AG73" s="43">
        <v>0</v>
      </c>
      <c r="AH73" s="160">
        <f t="shared" si="26"/>
        <v>0</v>
      </c>
      <c r="AI73" s="43">
        <v>59861</v>
      </c>
      <c r="AJ73" s="43">
        <v>0</v>
      </c>
      <c r="AK73" s="43"/>
      <c r="AL73" s="192">
        <v>11448</v>
      </c>
      <c r="AM73" s="43">
        <v>11448</v>
      </c>
      <c r="AN73" s="43">
        <v>11448</v>
      </c>
      <c r="AO73" s="43">
        <v>11448</v>
      </c>
      <c r="AP73" s="43">
        <v>11448</v>
      </c>
      <c r="AQ73" s="43">
        <v>11448</v>
      </c>
      <c r="AR73" s="43">
        <v>11448</v>
      </c>
    </row>
    <row r="74" spans="1:44" x14ac:dyDescent="0.25">
      <c r="A74" s="117">
        <v>21</v>
      </c>
      <c r="B74" s="117"/>
      <c r="C74" s="117" t="s">
        <v>101</v>
      </c>
      <c r="D74" s="51">
        <v>706679843</v>
      </c>
      <c r="E74" s="152">
        <f t="shared" si="17"/>
        <v>1822.735039450301</v>
      </c>
      <c r="F74" s="169"/>
      <c r="G74" s="152">
        <f>IF(E$149,E74/E$149*100,0)</f>
        <v>91.87350926038917</v>
      </c>
      <c r="H74" s="51">
        <v>38257047</v>
      </c>
      <c r="I74" s="152">
        <f t="shared" si="18"/>
        <v>98.676169645321295</v>
      </c>
      <c r="J74" s="169"/>
      <c r="K74" s="152">
        <f>IF(I$149,I74/I$149*100,0)</f>
        <v>69.41642376389639</v>
      </c>
      <c r="L74" s="51">
        <v>51510493</v>
      </c>
      <c r="M74" s="152">
        <f t="shared" si="19"/>
        <v>132.86070265125625</v>
      </c>
      <c r="N74" s="169"/>
      <c r="O74" s="152">
        <f>IF(M$149,M74/M$149*100,0)</f>
        <v>90.925510556177656</v>
      </c>
      <c r="P74" s="51">
        <v>86215656</v>
      </c>
      <c r="Q74" s="152">
        <f t="shared" si="20"/>
        <v>222.37551940531799</v>
      </c>
      <c r="R74" s="169"/>
      <c r="S74" s="152">
        <f>IF(Q$149,Q74/Q$149*100,0)</f>
        <v>81.062424757338903</v>
      </c>
      <c r="T74" s="51">
        <v>48116178</v>
      </c>
      <c r="U74" s="152">
        <f t="shared" si="21"/>
        <v>124.10576652747076</v>
      </c>
      <c r="V74" s="169"/>
      <c r="W74" s="152">
        <f>IF(U$149,U74/U$149*100,0)</f>
        <v>103.26239275606824</v>
      </c>
      <c r="X74" s="51">
        <v>0</v>
      </c>
      <c r="Y74" s="152">
        <f t="shared" si="22"/>
        <v>0</v>
      </c>
      <c r="Z74" s="169"/>
      <c r="AA74" s="152">
        <f>IF(Y$149,Y74/Y$149*100,0)</f>
        <v>0</v>
      </c>
      <c r="AB74" s="51">
        <f t="shared" si="23"/>
        <v>930779217</v>
      </c>
      <c r="AC74" s="51">
        <v>516213941</v>
      </c>
      <c r="AD74" s="158">
        <f t="shared" si="24"/>
        <v>55.460406890455957</v>
      </c>
      <c r="AE74" s="51">
        <v>83800999</v>
      </c>
      <c r="AF74" s="158">
        <f t="shared" si="25"/>
        <v>9.0033165190451392</v>
      </c>
      <c r="AG74" s="51">
        <v>2102229</v>
      </c>
      <c r="AH74" s="158">
        <f t="shared" si="26"/>
        <v>0.22585689082913846</v>
      </c>
      <c r="AI74" s="51">
        <v>14036859</v>
      </c>
      <c r="AJ74" s="51">
        <v>6382</v>
      </c>
      <c r="AK74" s="51"/>
      <c r="AL74" s="193">
        <v>387703</v>
      </c>
      <c r="AM74" s="51">
        <v>387703</v>
      </c>
      <c r="AN74" s="51">
        <v>387703</v>
      </c>
      <c r="AO74" s="51">
        <v>387703</v>
      </c>
      <c r="AP74" s="51">
        <v>387703</v>
      </c>
      <c r="AQ74" s="51">
        <v>387703</v>
      </c>
      <c r="AR74" s="51">
        <v>0</v>
      </c>
    </row>
    <row r="75" spans="1:44" x14ac:dyDescent="0.25">
      <c r="A75" s="114">
        <v>22</v>
      </c>
      <c r="B75" s="114"/>
      <c r="C75" s="114" t="s">
        <v>102</v>
      </c>
      <c r="D75" s="43">
        <v>22723942</v>
      </c>
      <c r="E75" s="151">
        <f t="shared" si="17"/>
        <v>1471.567284030566</v>
      </c>
      <c r="G75" s="151">
        <f>IF(E$149,E75/E$149*100,0)</f>
        <v>74.173177982819098</v>
      </c>
      <c r="H75" s="43">
        <v>1625841</v>
      </c>
      <c r="I75" s="151">
        <f t="shared" si="18"/>
        <v>105.28694469628286</v>
      </c>
      <c r="K75" s="151">
        <f>IF(I$149,I75/I$149*100,0)</f>
        <v>74.066952498390108</v>
      </c>
      <c r="L75" s="43">
        <v>1455695</v>
      </c>
      <c r="M75" s="151">
        <f t="shared" si="19"/>
        <v>94.268553296205155</v>
      </c>
      <c r="O75" s="151">
        <f>IF(M$149,M75/M$149*100,0)</f>
        <v>64.514308345550901</v>
      </c>
      <c r="P75" s="43">
        <v>3527630</v>
      </c>
      <c r="Q75" s="151">
        <f t="shared" si="20"/>
        <v>228.44385442300219</v>
      </c>
      <c r="S75" s="151">
        <f>IF(Q$149,Q75/Q$149*100,0)</f>
        <v>83.274511555781643</v>
      </c>
      <c r="T75" s="43">
        <v>1261297</v>
      </c>
      <c r="U75" s="151">
        <f t="shared" si="21"/>
        <v>81.67963994301256</v>
      </c>
      <c r="W75" s="151">
        <f>IF(U$149,U75/U$149*100,0)</f>
        <v>67.961669275880453</v>
      </c>
      <c r="X75" s="43">
        <v>16921</v>
      </c>
      <c r="Y75" s="151">
        <f t="shared" si="22"/>
        <v>1.0957777489962439</v>
      </c>
      <c r="AA75" s="151">
        <f>IF(Y$149,Y75/Y$149*100,0)</f>
        <v>55.810264887760987</v>
      </c>
      <c r="AB75" s="43">
        <f t="shared" si="23"/>
        <v>30611326</v>
      </c>
      <c r="AC75" s="43">
        <v>11943687</v>
      </c>
      <c r="AD75" s="160">
        <f t="shared" si="24"/>
        <v>39.017215392760185</v>
      </c>
      <c r="AE75" s="43">
        <v>1763106</v>
      </c>
      <c r="AF75" s="160">
        <f t="shared" si="25"/>
        <v>5.7596524894086585</v>
      </c>
      <c r="AG75" s="43">
        <v>0</v>
      </c>
      <c r="AH75" s="160">
        <f t="shared" si="26"/>
        <v>0</v>
      </c>
      <c r="AI75" s="43">
        <v>785722</v>
      </c>
      <c r="AJ75" s="43">
        <v>2309</v>
      </c>
      <c r="AK75" s="43"/>
      <c r="AL75" s="192">
        <v>15442</v>
      </c>
      <c r="AM75" s="43">
        <v>15442</v>
      </c>
      <c r="AN75" s="43">
        <v>15442</v>
      </c>
      <c r="AO75" s="43">
        <v>15442</v>
      </c>
      <c r="AP75" s="43">
        <v>15442</v>
      </c>
      <c r="AQ75" s="43">
        <v>15442</v>
      </c>
      <c r="AR75" s="43">
        <v>15442</v>
      </c>
    </row>
    <row r="76" spans="1:44" x14ac:dyDescent="0.25">
      <c r="A76" s="117">
        <v>23</v>
      </c>
      <c r="B76" s="117"/>
      <c r="C76" s="117" t="s">
        <v>103</v>
      </c>
      <c r="D76" s="51">
        <v>6087507</v>
      </c>
      <c r="E76" s="152">
        <f t="shared" si="17"/>
        <v>1253.8634397528322</v>
      </c>
      <c r="F76" s="169"/>
      <c r="G76" s="152">
        <f>IF(E$149,E76/E$149*100,0)</f>
        <v>63.199988945259001</v>
      </c>
      <c r="H76" s="51">
        <v>671125</v>
      </c>
      <c r="I76" s="152">
        <f t="shared" si="18"/>
        <v>138.23377960865088</v>
      </c>
      <c r="J76" s="169"/>
      <c r="K76" s="152">
        <f>IF(I$149,I76/I$149*100,0)</f>
        <v>97.244295743234161</v>
      </c>
      <c r="L76" s="51">
        <v>667382</v>
      </c>
      <c r="M76" s="152">
        <f t="shared" si="19"/>
        <v>137.46282183316168</v>
      </c>
      <c r="N76" s="169"/>
      <c r="O76" s="152">
        <f>IF(M$149,M76/M$149*100,0)</f>
        <v>94.075050095747244</v>
      </c>
      <c r="P76" s="51">
        <v>969222</v>
      </c>
      <c r="Q76" s="152">
        <f t="shared" si="20"/>
        <v>199.63377960865088</v>
      </c>
      <c r="R76" s="169"/>
      <c r="S76" s="152">
        <f>IF(Q$149,Q76/Q$149*100,0)</f>
        <v>72.772390962035175</v>
      </c>
      <c r="T76" s="51">
        <v>549158</v>
      </c>
      <c r="U76" s="152">
        <f t="shared" si="21"/>
        <v>113.11184346035016</v>
      </c>
      <c r="V76" s="169"/>
      <c r="W76" s="152">
        <f>IF(U$149,U76/U$149*100,0)</f>
        <v>94.114882261979176</v>
      </c>
      <c r="X76" s="51">
        <v>17000</v>
      </c>
      <c r="Y76" s="152">
        <f t="shared" si="22"/>
        <v>3.5015447991761071</v>
      </c>
      <c r="Z76" s="169"/>
      <c r="AA76" s="152">
        <f>IF(Y$149,Y76/Y$149*100,0)</f>
        <v>178.34103944654041</v>
      </c>
      <c r="AB76" s="51">
        <f t="shared" si="23"/>
        <v>8961394</v>
      </c>
      <c r="AC76" s="51">
        <v>5616793</v>
      </c>
      <c r="AD76" s="158">
        <f t="shared" si="24"/>
        <v>62.677670460644855</v>
      </c>
      <c r="AE76" s="51">
        <v>1496001</v>
      </c>
      <c r="AF76" s="158">
        <f t="shared" si="25"/>
        <v>16.693842498164909</v>
      </c>
      <c r="AG76" s="51">
        <v>25311</v>
      </c>
      <c r="AH76" s="158">
        <f t="shared" si="26"/>
        <v>0.28244489640785797</v>
      </c>
      <c r="AI76" s="51">
        <v>82439</v>
      </c>
      <c r="AJ76" s="51">
        <v>0</v>
      </c>
      <c r="AK76" s="51"/>
      <c r="AL76" s="193">
        <v>4855</v>
      </c>
      <c r="AM76" s="51">
        <v>4855</v>
      </c>
      <c r="AN76" s="51">
        <v>4855</v>
      </c>
      <c r="AO76" s="51">
        <v>4855</v>
      </c>
      <c r="AP76" s="51">
        <v>4855</v>
      </c>
      <c r="AQ76" s="51">
        <v>4855</v>
      </c>
      <c r="AR76" s="51">
        <v>4855</v>
      </c>
    </row>
    <row r="77" spans="1:44" x14ac:dyDescent="0.25">
      <c r="A77" s="114">
        <v>24</v>
      </c>
      <c r="B77" s="114"/>
      <c r="C77" s="114" t="s">
        <v>104</v>
      </c>
      <c r="D77" s="43">
        <v>91140071</v>
      </c>
      <c r="E77" s="151">
        <f t="shared" si="17"/>
        <v>1662.19968630884</v>
      </c>
      <c r="G77" s="151">
        <f>IF(E$149,E77/E$149*100,0)</f>
        <v>83.781852527927484</v>
      </c>
      <c r="H77" s="43">
        <v>4903526</v>
      </c>
      <c r="I77" s="151">
        <f t="shared" si="18"/>
        <v>89.429811602925355</v>
      </c>
      <c r="K77" s="151">
        <f>IF(I$149,I77/I$149*100,0)</f>
        <v>62.911822800454956</v>
      </c>
      <c r="L77" s="43">
        <v>6133939</v>
      </c>
      <c r="M77" s="151">
        <f t="shared" si="19"/>
        <v>111.86990935784502</v>
      </c>
      <c r="O77" s="151">
        <f>IF(M$149,M77/M$149*100,0)</f>
        <v>76.560099572371158</v>
      </c>
      <c r="P77" s="43">
        <v>9553981</v>
      </c>
      <c r="Q77" s="151">
        <f t="shared" si="20"/>
        <v>174.24415020699968</v>
      </c>
      <c r="S77" s="151">
        <f>IF(Q$149,Q77/Q$149*100,0)</f>
        <v>63.517123437570199</v>
      </c>
      <c r="T77" s="43">
        <v>5174283</v>
      </c>
      <c r="U77" s="151">
        <f t="shared" si="21"/>
        <v>94.367839360945453</v>
      </c>
      <c r="W77" s="151">
        <f>IF(U$149,U77/U$149*100,0)</f>
        <v>78.518904997654005</v>
      </c>
      <c r="X77" s="43">
        <v>79558</v>
      </c>
      <c r="Y77" s="151">
        <f t="shared" si="22"/>
        <v>1.450967518374642</v>
      </c>
      <c r="AA77" s="151">
        <f>IF(Y$149,Y77/Y$149*100,0)</f>
        <v>73.900826712537636</v>
      </c>
      <c r="AB77" s="43">
        <f t="shared" si="23"/>
        <v>116985358</v>
      </c>
      <c r="AC77" s="43">
        <v>71243459</v>
      </c>
      <c r="AD77" s="160">
        <f t="shared" si="24"/>
        <v>60.899466581108385</v>
      </c>
      <c r="AE77" s="43">
        <v>10143368</v>
      </c>
      <c r="AF77" s="160">
        <f t="shared" si="25"/>
        <v>8.6706303877789566</v>
      </c>
      <c r="AG77" s="43">
        <v>0</v>
      </c>
      <c r="AH77" s="160">
        <f t="shared" si="26"/>
        <v>0</v>
      </c>
      <c r="AI77" s="43">
        <v>1372929</v>
      </c>
      <c r="AJ77" s="43">
        <v>11222</v>
      </c>
      <c r="AK77" s="43"/>
      <c r="AL77" s="192">
        <v>54831</v>
      </c>
      <c r="AM77" s="43">
        <v>54831</v>
      </c>
      <c r="AN77" s="43">
        <v>54831</v>
      </c>
      <c r="AO77" s="43">
        <v>54831</v>
      </c>
      <c r="AP77" s="43">
        <v>54831</v>
      </c>
      <c r="AQ77" s="43">
        <v>54831</v>
      </c>
      <c r="AR77" s="43">
        <v>54831</v>
      </c>
    </row>
    <row r="78" spans="1:44" x14ac:dyDescent="0.25">
      <c r="A78" s="117">
        <v>25</v>
      </c>
      <c r="B78" s="117"/>
      <c r="C78" s="117" t="s">
        <v>105</v>
      </c>
      <c r="D78" s="51">
        <v>15560770</v>
      </c>
      <c r="E78" s="152">
        <f t="shared" si="17"/>
        <v>1581.5397906291289</v>
      </c>
      <c r="F78" s="169"/>
      <c r="G78" s="152">
        <f>IF(E$149,E78/E$149*100,0)</f>
        <v>79.716254669608574</v>
      </c>
      <c r="H78" s="51">
        <v>1554090</v>
      </c>
      <c r="I78" s="152">
        <f t="shared" si="18"/>
        <v>157.95202764508588</v>
      </c>
      <c r="J78" s="169"/>
      <c r="K78" s="152">
        <f>IF(I$149,I78/I$149*100,0)</f>
        <v>111.11563130985229</v>
      </c>
      <c r="L78" s="51">
        <v>1829894</v>
      </c>
      <c r="M78" s="152">
        <f t="shared" si="19"/>
        <v>185.98373818477486</v>
      </c>
      <c r="N78" s="169"/>
      <c r="O78" s="152">
        <f>IF(M$149,M78/M$149*100,0)</f>
        <v>127.28117503627571</v>
      </c>
      <c r="P78" s="51">
        <v>2881036</v>
      </c>
      <c r="Q78" s="152">
        <f t="shared" si="20"/>
        <v>292.81796930582374</v>
      </c>
      <c r="R78" s="169"/>
      <c r="S78" s="152">
        <f>IF(Q$149,Q78/Q$149*100,0)</f>
        <v>106.74077195154811</v>
      </c>
      <c r="T78" s="51">
        <v>1492154</v>
      </c>
      <c r="U78" s="152">
        <f t="shared" si="21"/>
        <v>151.6570789714402</v>
      </c>
      <c r="V78" s="169"/>
      <c r="W78" s="152">
        <f>IF(U$149,U78/U$149*100,0)</f>
        <v>126.18650439196534</v>
      </c>
      <c r="X78" s="51">
        <v>10593</v>
      </c>
      <c r="Y78" s="152">
        <f t="shared" si="22"/>
        <v>1.0766338042483992</v>
      </c>
      <c r="Z78" s="169"/>
      <c r="AA78" s="152">
        <f>IF(Y$149,Y78/Y$149*100,0)</f>
        <v>54.835223527090385</v>
      </c>
      <c r="AB78" s="51">
        <f t="shared" si="23"/>
        <v>23328537</v>
      </c>
      <c r="AC78" s="51">
        <v>14394481</v>
      </c>
      <c r="AD78" s="158">
        <f t="shared" si="24"/>
        <v>61.703316414569841</v>
      </c>
      <c r="AE78" s="51">
        <v>3536862</v>
      </c>
      <c r="AF78" s="158">
        <f t="shared" si="25"/>
        <v>15.1610964716733</v>
      </c>
      <c r="AG78" s="51">
        <v>13522</v>
      </c>
      <c r="AH78" s="158">
        <f t="shared" si="26"/>
        <v>5.7963343350678188E-2</v>
      </c>
      <c r="AI78" s="51">
        <v>54351</v>
      </c>
      <c r="AJ78" s="51">
        <v>0</v>
      </c>
      <c r="AK78" s="51"/>
      <c r="AL78" s="193">
        <v>9839</v>
      </c>
      <c r="AM78" s="51">
        <v>9839</v>
      </c>
      <c r="AN78" s="51">
        <v>9839</v>
      </c>
      <c r="AO78" s="51">
        <v>9839</v>
      </c>
      <c r="AP78" s="51">
        <v>9839</v>
      </c>
      <c r="AQ78" s="51">
        <v>9839</v>
      </c>
      <c r="AR78" s="51">
        <v>9839</v>
      </c>
    </row>
    <row r="79" spans="1:44" x14ac:dyDescent="0.25">
      <c r="A79" s="114">
        <v>26</v>
      </c>
      <c r="B79" s="114"/>
      <c r="C79" s="114" t="s">
        <v>106</v>
      </c>
      <c r="D79" s="43">
        <v>20320466</v>
      </c>
      <c r="E79" s="151">
        <f t="shared" si="17"/>
        <v>1493.8223921193855</v>
      </c>
      <c r="G79" s="151">
        <f>IF(E$149,E79/E$149*100,0)</f>
        <v>75.294928997001463</v>
      </c>
      <c r="H79" s="43">
        <v>3238566</v>
      </c>
      <c r="I79" s="151">
        <f t="shared" si="18"/>
        <v>238.07733588179079</v>
      </c>
      <c r="K79" s="151">
        <f>IF(I$149,I79/I$149*100,0)</f>
        <v>167.48194924420119</v>
      </c>
      <c r="L79" s="43">
        <v>2668451</v>
      </c>
      <c r="M79" s="151">
        <f t="shared" si="19"/>
        <v>196.16636036168492</v>
      </c>
      <c r="O79" s="151">
        <f>IF(M$149,M79/M$149*100,0)</f>
        <v>134.24982793183113</v>
      </c>
      <c r="P79" s="43">
        <v>8188051</v>
      </c>
      <c r="Q79" s="151">
        <f t="shared" si="20"/>
        <v>601.92979489818424</v>
      </c>
      <c r="S79" s="151">
        <f>IF(Q$149,Q79/Q$149*100,0)</f>
        <v>219.42113429850684</v>
      </c>
      <c r="T79" s="43">
        <v>1979967</v>
      </c>
      <c r="U79" s="151">
        <f t="shared" si="21"/>
        <v>145.55370138939941</v>
      </c>
      <c r="W79" s="151">
        <f>IF(U$149,U79/U$149*100,0)</f>
        <v>121.10817974477199</v>
      </c>
      <c r="X79" s="43">
        <v>75568</v>
      </c>
      <c r="Y79" s="151">
        <f t="shared" si="22"/>
        <v>5.5552451665073876</v>
      </c>
      <c r="AA79" s="151">
        <f>IF(Y$149,Y79/Y$149*100,0)</f>
        <v>282.94031754453334</v>
      </c>
      <c r="AB79" s="43">
        <f t="shared" si="23"/>
        <v>36471069</v>
      </c>
      <c r="AC79" s="43">
        <v>22200077</v>
      </c>
      <c r="AD79" s="160">
        <f t="shared" si="24"/>
        <v>60.870376461956731</v>
      </c>
      <c r="AE79" s="43">
        <v>6059964</v>
      </c>
      <c r="AF79" s="160">
        <f t="shared" si="25"/>
        <v>16.615811288668286</v>
      </c>
      <c r="AG79" s="43">
        <v>0</v>
      </c>
      <c r="AH79" s="160">
        <f t="shared" si="26"/>
        <v>0</v>
      </c>
      <c r="AI79" s="43">
        <v>182284</v>
      </c>
      <c r="AJ79" s="43">
        <v>0</v>
      </c>
      <c r="AK79" s="43"/>
      <c r="AL79" s="192">
        <v>13603</v>
      </c>
      <c r="AM79" s="43">
        <v>13603</v>
      </c>
      <c r="AN79" s="43">
        <v>13603</v>
      </c>
      <c r="AO79" s="43">
        <v>13603</v>
      </c>
      <c r="AP79" s="43">
        <v>13603</v>
      </c>
      <c r="AQ79" s="43">
        <v>13603</v>
      </c>
      <c r="AR79" s="43">
        <v>13603</v>
      </c>
    </row>
    <row r="80" spans="1:44" x14ac:dyDescent="0.25">
      <c r="A80" s="117">
        <v>27</v>
      </c>
      <c r="B80" s="117"/>
      <c r="C80" s="117" t="s">
        <v>107</v>
      </c>
      <c r="D80" s="51">
        <v>48382399</v>
      </c>
      <c r="E80" s="152">
        <f t="shared" si="17"/>
        <v>1717.0883699471201</v>
      </c>
      <c r="F80" s="169"/>
      <c r="G80" s="152">
        <f>IF(E$149,E80/E$149*100,0)</f>
        <v>86.548472950198459</v>
      </c>
      <c r="H80" s="51">
        <v>3272497</v>
      </c>
      <c r="I80" s="152">
        <f t="shared" si="18"/>
        <v>116.14071760655854</v>
      </c>
      <c r="J80" s="169"/>
      <c r="K80" s="152">
        <f>IF(I$149,I80/I$149*100,0)</f>
        <v>81.702332980677795</v>
      </c>
      <c r="L80" s="51">
        <v>3777096</v>
      </c>
      <c r="M80" s="152">
        <f t="shared" si="19"/>
        <v>134.04890513539411</v>
      </c>
      <c r="N80" s="169"/>
      <c r="O80" s="152">
        <f>IF(M$149,M80/M$149*100,0)</f>
        <v>91.738677394516159</v>
      </c>
      <c r="P80" s="51">
        <v>6948783</v>
      </c>
      <c r="Q80" s="152">
        <f t="shared" si="20"/>
        <v>246.61188203144408</v>
      </c>
      <c r="R80" s="169"/>
      <c r="S80" s="152">
        <f>IF(Q$149,Q80/Q$149*100,0)</f>
        <v>89.897292583733929</v>
      </c>
      <c r="T80" s="51">
        <v>3765854</v>
      </c>
      <c r="U80" s="152">
        <f t="shared" si="21"/>
        <v>133.64992724562586</v>
      </c>
      <c r="V80" s="169"/>
      <c r="W80" s="152">
        <f>IF(U$149,U80/U$149*100,0)</f>
        <v>111.20362627149089</v>
      </c>
      <c r="X80" s="51">
        <v>16026</v>
      </c>
      <c r="Y80" s="152">
        <f t="shared" si="22"/>
        <v>0.56876175604216206</v>
      </c>
      <c r="Z80" s="169"/>
      <c r="AA80" s="152">
        <f>IF(Y$149,Y80/Y$149*100,0)</f>
        <v>28.968232191079075</v>
      </c>
      <c r="AB80" s="51">
        <f t="shared" si="23"/>
        <v>66162655</v>
      </c>
      <c r="AC80" s="51">
        <v>47373927</v>
      </c>
      <c r="AD80" s="158">
        <f t="shared" si="24"/>
        <v>71.602215781697396</v>
      </c>
      <c r="AE80" s="51">
        <v>5054866</v>
      </c>
      <c r="AF80" s="158">
        <f t="shared" si="25"/>
        <v>7.6400591844447598</v>
      </c>
      <c r="AG80" s="51">
        <v>142487</v>
      </c>
      <c r="AH80" s="158">
        <f t="shared" si="26"/>
        <v>0.21535864907476884</v>
      </c>
      <c r="AI80" s="51">
        <v>980163</v>
      </c>
      <c r="AJ80" s="51">
        <v>0</v>
      </c>
      <c r="AK80" s="51"/>
      <c r="AL80" s="193">
        <v>28177</v>
      </c>
      <c r="AM80" s="51">
        <v>28177</v>
      </c>
      <c r="AN80" s="51">
        <v>28177</v>
      </c>
      <c r="AO80" s="51">
        <v>28177</v>
      </c>
      <c r="AP80" s="51">
        <v>28177</v>
      </c>
      <c r="AQ80" s="51">
        <v>28177</v>
      </c>
      <c r="AR80" s="51">
        <v>28177</v>
      </c>
    </row>
    <row r="81" spans="1:44" x14ac:dyDescent="0.25">
      <c r="A81" s="114">
        <v>28</v>
      </c>
      <c r="B81" s="114"/>
      <c r="C81" s="114" t="s">
        <v>108</v>
      </c>
      <c r="D81" s="43">
        <v>14208408</v>
      </c>
      <c r="E81" s="151">
        <f t="shared" si="17"/>
        <v>1359.1360244882342</v>
      </c>
      <c r="G81" s="151">
        <f>IF(E$149,E81/E$149*100,0)</f>
        <v>68.506169810399925</v>
      </c>
      <c r="H81" s="43">
        <v>1663502</v>
      </c>
      <c r="I81" s="151">
        <f t="shared" si="18"/>
        <v>159.12588482877368</v>
      </c>
      <c r="K81" s="151">
        <f>IF(I$149,I81/I$149*100,0)</f>
        <v>111.94141293467675</v>
      </c>
      <c r="L81" s="43">
        <v>1775026</v>
      </c>
      <c r="M81" s="151">
        <f t="shared" si="19"/>
        <v>169.79395446718959</v>
      </c>
      <c r="O81" s="151">
        <f>IF(M$149,M81/M$149*100,0)</f>
        <v>116.20141765926162</v>
      </c>
      <c r="P81" s="43">
        <v>2551766</v>
      </c>
      <c r="Q81" s="151">
        <f t="shared" si="20"/>
        <v>244.09470059307444</v>
      </c>
      <c r="S81" s="151">
        <f>IF(Q$149,Q81/Q$149*100,0)</f>
        <v>88.979705830056716</v>
      </c>
      <c r="T81" s="43">
        <v>963379</v>
      </c>
      <c r="U81" s="151">
        <f t="shared" si="21"/>
        <v>92.154103692366562</v>
      </c>
      <c r="W81" s="151">
        <f>IF(U$149,U81/U$149*100,0)</f>
        <v>76.676962850539425</v>
      </c>
      <c r="X81" s="43">
        <v>8744</v>
      </c>
      <c r="Y81" s="151">
        <f t="shared" si="22"/>
        <v>0.83642624832599966</v>
      </c>
      <c r="AA81" s="151">
        <f>IF(Y$149,Y81/Y$149*100,0)</f>
        <v>42.600947610873789</v>
      </c>
      <c r="AB81" s="43">
        <f t="shared" si="23"/>
        <v>21170825</v>
      </c>
      <c r="AC81" s="43">
        <v>10388727</v>
      </c>
      <c r="AD81" s="160">
        <f t="shared" si="24"/>
        <v>49.070959681542881</v>
      </c>
      <c r="AE81" s="43">
        <v>3121218</v>
      </c>
      <c r="AF81" s="160">
        <f t="shared" si="25"/>
        <v>14.743015446965341</v>
      </c>
      <c r="AG81" s="43">
        <v>0</v>
      </c>
      <c r="AH81" s="160">
        <f t="shared" si="26"/>
        <v>0</v>
      </c>
      <c r="AI81" s="43">
        <v>91786</v>
      </c>
      <c r="AJ81" s="43">
        <v>327</v>
      </c>
      <c r="AK81" s="43"/>
      <c r="AL81" s="192">
        <v>10454</v>
      </c>
      <c r="AM81" s="43">
        <v>10454</v>
      </c>
      <c r="AN81" s="43">
        <v>10454</v>
      </c>
      <c r="AO81" s="43">
        <v>10454</v>
      </c>
      <c r="AP81" s="43">
        <v>10454</v>
      </c>
      <c r="AQ81" s="43">
        <v>10454</v>
      </c>
      <c r="AR81" s="43">
        <v>10454</v>
      </c>
    </row>
    <row r="82" spans="1:44" x14ac:dyDescent="0.25">
      <c r="A82" s="117">
        <v>29</v>
      </c>
      <c r="B82" s="117"/>
      <c r="C82" s="117" t="s">
        <v>23</v>
      </c>
      <c r="D82" s="51">
        <v>2903055316</v>
      </c>
      <c r="E82" s="152">
        <f t="shared" si="17"/>
        <v>2547.8852130686555</v>
      </c>
      <c r="F82" s="169"/>
      <c r="G82" s="152">
        <f>IF(E$149,E82/E$149*100,0)</f>
        <v>128.42412673861057</v>
      </c>
      <c r="H82" s="51">
        <v>145128891</v>
      </c>
      <c r="I82" s="152">
        <f t="shared" si="18"/>
        <v>127.3733067813003</v>
      </c>
      <c r="J82" s="169"/>
      <c r="K82" s="152">
        <f>IF(I$149,I82/I$149*100,0)</f>
        <v>89.604202022841207</v>
      </c>
      <c r="L82" s="51">
        <v>178409943</v>
      </c>
      <c r="M82" s="152">
        <f t="shared" si="19"/>
        <v>156.58263662039076</v>
      </c>
      <c r="N82" s="169"/>
      <c r="O82" s="152">
        <f>IF(M$149,M82/M$149*100,0)</f>
        <v>107.16002470883252</v>
      </c>
      <c r="P82" s="51">
        <v>325360417</v>
      </c>
      <c r="Q82" s="152">
        <f t="shared" si="20"/>
        <v>285.55466746474895</v>
      </c>
      <c r="R82" s="169"/>
      <c r="S82" s="152">
        <f>IF(Q$149,Q82/Q$149*100,0)</f>
        <v>104.09308455971424</v>
      </c>
      <c r="T82" s="51">
        <v>149965629</v>
      </c>
      <c r="U82" s="152">
        <f t="shared" si="21"/>
        <v>131.61830106775685</v>
      </c>
      <c r="V82" s="169"/>
      <c r="W82" s="152">
        <f>IF(U$149,U82/U$149*100,0)</f>
        <v>109.51320860450697</v>
      </c>
      <c r="X82" s="51">
        <v>0</v>
      </c>
      <c r="Y82" s="152">
        <f t="shared" si="22"/>
        <v>0</v>
      </c>
      <c r="Z82" s="169"/>
      <c r="AA82" s="152">
        <f>IF(Y$149,Y82/Y$149*100,0)</f>
        <v>0</v>
      </c>
      <c r="AB82" s="51">
        <f t="shared" si="23"/>
        <v>3701920196</v>
      </c>
      <c r="AC82" s="51">
        <v>993707332</v>
      </c>
      <c r="AD82" s="158">
        <f t="shared" si="24"/>
        <v>26.843024143894862</v>
      </c>
      <c r="AE82" s="51">
        <v>151893775</v>
      </c>
      <c r="AF82" s="158">
        <f t="shared" si="25"/>
        <v>4.1031077645629503</v>
      </c>
      <c r="AG82" s="51">
        <v>11052283</v>
      </c>
      <c r="AH82" s="158">
        <f t="shared" si="26"/>
        <v>0.29855540948565601</v>
      </c>
      <c r="AI82" s="51">
        <v>77528836</v>
      </c>
      <c r="AJ82" s="51">
        <v>14141</v>
      </c>
      <c r="AK82" s="51"/>
      <c r="AL82" s="193">
        <v>1139398</v>
      </c>
      <c r="AM82" s="51">
        <v>1139398</v>
      </c>
      <c r="AN82" s="51">
        <v>1139398</v>
      </c>
      <c r="AO82" s="51">
        <v>1139398</v>
      </c>
      <c r="AP82" s="51">
        <v>1139398</v>
      </c>
      <c r="AQ82" s="51">
        <v>1139398</v>
      </c>
      <c r="AR82" s="51">
        <v>0</v>
      </c>
    </row>
    <row r="83" spans="1:44" x14ac:dyDescent="0.25">
      <c r="A83" s="114">
        <v>30</v>
      </c>
      <c r="B83" s="114"/>
      <c r="C83" s="114" t="s">
        <v>109</v>
      </c>
      <c r="D83" s="43">
        <v>132301294</v>
      </c>
      <c r="E83" s="151">
        <f t="shared" si="17"/>
        <v>1794.3781313151862</v>
      </c>
      <c r="G83" s="151">
        <f>IF(E$149,E83/E$149*100,0)</f>
        <v>90.444201870252456</v>
      </c>
      <c r="H83" s="43">
        <v>14933268</v>
      </c>
      <c r="I83" s="151">
        <f t="shared" si="18"/>
        <v>202.53716889774992</v>
      </c>
      <c r="K83" s="151">
        <f>IF(I$149,I83/I$149*100,0)</f>
        <v>142.48025632410318</v>
      </c>
      <c r="L83" s="43">
        <v>12291492</v>
      </c>
      <c r="M83" s="151">
        <f t="shared" si="19"/>
        <v>166.70724661268665</v>
      </c>
      <c r="O83" s="151">
        <f>IF(M$149,M83/M$149*100,0)</f>
        <v>114.08897596651262</v>
      </c>
      <c r="P83" s="43">
        <v>17866352</v>
      </c>
      <c r="Q83" s="151">
        <f t="shared" si="20"/>
        <v>242.31804803949493</v>
      </c>
      <c r="S83" s="151">
        <f>IF(Q$149,Q83/Q$149*100,0)</f>
        <v>88.332063660048007</v>
      </c>
      <c r="T83" s="43">
        <v>6800696</v>
      </c>
      <c r="U83" s="151">
        <f t="shared" si="21"/>
        <v>92.236589765498906</v>
      </c>
      <c r="W83" s="151">
        <f>IF(U$149,U83/U$149*100,0)</f>
        <v>76.745595513783258</v>
      </c>
      <c r="X83" s="43">
        <v>83265</v>
      </c>
      <c r="Y83" s="151">
        <f t="shared" si="22"/>
        <v>1.1293078894901738</v>
      </c>
      <c r="AA83" s="151">
        <f>IF(Y$149,Y83/Y$149*100,0)</f>
        <v>57.518025448152223</v>
      </c>
      <c r="AB83" s="43">
        <f t="shared" si="23"/>
        <v>184276367</v>
      </c>
      <c r="AC83" s="43">
        <v>68363497</v>
      </c>
      <c r="AD83" s="160">
        <f t="shared" si="24"/>
        <v>37.098352932039298</v>
      </c>
      <c r="AE83" s="43">
        <v>11251089</v>
      </c>
      <c r="AF83" s="160">
        <f t="shared" si="25"/>
        <v>6.1055517770219554</v>
      </c>
      <c r="AG83" s="43">
        <v>0</v>
      </c>
      <c r="AH83" s="160">
        <f t="shared" si="26"/>
        <v>0</v>
      </c>
      <c r="AI83" s="43">
        <v>3064586</v>
      </c>
      <c r="AJ83" s="43">
        <v>13273</v>
      </c>
      <c r="AK83" s="43"/>
      <c r="AL83" s="192">
        <v>73731</v>
      </c>
      <c r="AM83" s="43">
        <v>73731</v>
      </c>
      <c r="AN83" s="43">
        <v>73731</v>
      </c>
      <c r="AO83" s="43">
        <v>73731</v>
      </c>
      <c r="AP83" s="43">
        <v>73731</v>
      </c>
      <c r="AQ83" s="43">
        <v>73731</v>
      </c>
      <c r="AR83" s="43">
        <v>73731</v>
      </c>
    </row>
    <row r="84" spans="1:44" x14ac:dyDescent="0.25">
      <c r="A84" s="117">
        <v>31</v>
      </c>
      <c r="B84" s="117"/>
      <c r="C84" s="117" t="s">
        <v>110</v>
      </c>
      <c r="D84" s="51">
        <v>18060098</v>
      </c>
      <c r="E84" s="152">
        <f t="shared" si="17"/>
        <v>1202.0031946755407</v>
      </c>
      <c r="F84" s="169"/>
      <c r="G84" s="152">
        <f>IF(E$149,E84/E$149*100,0)</f>
        <v>60.586014558838322</v>
      </c>
      <c r="H84" s="51">
        <v>1247929</v>
      </c>
      <c r="I84" s="152">
        <f t="shared" si="18"/>
        <v>83.056838602329449</v>
      </c>
      <c r="J84" s="169"/>
      <c r="K84" s="152">
        <f>IF(I$149,I84/I$149*100,0)</f>
        <v>58.428582358154188</v>
      </c>
      <c r="L84" s="51">
        <v>3271749</v>
      </c>
      <c r="M84" s="152">
        <f t="shared" si="19"/>
        <v>217.75367720465891</v>
      </c>
      <c r="N84" s="169"/>
      <c r="O84" s="152">
        <f>IF(M$149,M84/M$149*100,0)</f>
        <v>149.02348008266765</v>
      </c>
      <c r="P84" s="51">
        <v>3089712</v>
      </c>
      <c r="Q84" s="152">
        <f t="shared" si="20"/>
        <v>205.63806988352746</v>
      </c>
      <c r="R84" s="169"/>
      <c r="S84" s="152">
        <f>IF(Q$149,Q84/Q$149*100,0)</f>
        <v>74.961131565902036</v>
      </c>
      <c r="T84" s="51">
        <v>1409349</v>
      </c>
      <c r="U84" s="152">
        <f t="shared" si="21"/>
        <v>93.800266222961724</v>
      </c>
      <c r="V84" s="169"/>
      <c r="W84" s="152">
        <f>IF(U$149,U84/U$149*100,0)</f>
        <v>78.046654900562046</v>
      </c>
      <c r="X84" s="51">
        <v>8283</v>
      </c>
      <c r="Y84" s="152">
        <f t="shared" si="22"/>
        <v>0.55128119800332775</v>
      </c>
      <c r="Z84" s="169"/>
      <c r="AA84" s="152">
        <f>IF(Y$149,Y84/Y$149*100,0)</f>
        <v>28.077910613161578</v>
      </c>
      <c r="AB84" s="51">
        <f t="shared" si="23"/>
        <v>27087120</v>
      </c>
      <c r="AC84" s="51">
        <v>16008764</v>
      </c>
      <c r="AD84" s="158">
        <f t="shared" si="24"/>
        <v>59.101019229803683</v>
      </c>
      <c r="AE84" s="51">
        <v>2887360</v>
      </c>
      <c r="AF84" s="158">
        <f t="shared" si="25"/>
        <v>10.659531172010904</v>
      </c>
      <c r="AG84" s="51">
        <v>0</v>
      </c>
      <c r="AH84" s="158">
        <f t="shared" si="26"/>
        <v>0</v>
      </c>
      <c r="AI84" s="51">
        <v>116745</v>
      </c>
      <c r="AJ84" s="51">
        <v>256</v>
      </c>
      <c r="AK84" s="51"/>
      <c r="AL84" s="193">
        <v>15025</v>
      </c>
      <c r="AM84" s="51">
        <v>15025</v>
      </c>
      <c r="AN84" s="51">
        <v>15025</v>
      </c>
      <c r="AO84" s="51">
        <v>15025</v>
      </c>
      <c r="AP84" s="51">
        <v>15025</v>
      </c>
      <c r="AQ84" s="51">
        <v>15025</v>
      </c>
      <c r="AR84" s="51">
        <v>15025</v>
      </c>
    </row>
    <row r="85" spans="1:44" x14ac:dyDescent="0.25">
      <c r="A85" s="114">
        <v>32</v>
      </c>
      <c r="B85" s="114"/>
      <c r="C85" s="114" t="s">
        <v>111</v>
      </c>
      <c r="D85" s="43">
        <v>43404270</v>
      </c>
      <c r="E85" s="151">
        <f t="shared" si="17"/>
        <v>1538.3947685546182</v>
      </c>
      <c r="G85" s="151">
        <f>IF(E$149,E85/E$149*100,0)</f>
        <v>77.541564163687497</v>
      </c>
      <c r="H85" s="43">
        <v>1805622</v>
      </c>
      <c r="I85" s="151">
        <f t="shared" si="18"/>
        <v>63.997377188629756</v>
      </c>
      <c r="K85" s="151">
        <f>IF(I$149,I85/I$149*100,0)</f>
        <v>45.020688081749825</v>
      </c>
      <c r="L85" s="43">
        <v>4111621</v>
      </c>
      <c r="M85" s="151">
        <f t="shared" si="19"/>
        <v>145.72981498546821</v>
      </c>
      <c r="O85" s="151">
        <f>IF(M$149,M85/M$149*100,0)</f>
        <v>99.732709269137061</v>
      </c>
      <c r="P85" s="43">
        <v>4218657</v>
      </c>
      <c r="Q85" s="151">
        <f t="shared" si="20"/>
        <v>149.52353441553839</v>
      </c>
      <c r="S85" s="151">
        <f>IF(Q$149,Q85/Q$149*100,0)</f>
        <v>54.505731073386734</v>
      </c>
      <c r="T85" s="43">
        <v>2203165</v>
      </c>
      <c r="U85" s="151">
        <f t="shared" si="21"/>
        <v>78.087651520521732</v>
      </c>
      <c r="W85" s="151">
        <f>IF(U$149,U85/U$149*100,0)</f>
        <v>64.972949817978431</v>
      </c>
      <c r="X85" s="43">
        <v>6726</v>
      </c>
      <c r="Y85" s="151">
        <f t="shared" si="22"/>
        <v>0.23839228751683561</v>
      </c>
      <c r="AA85" s="151">
        <f>IF(Y$149,Y85/Y$149*100,0)</f>
        <v>12.141820479290896</v>
      </c>
      <c r="AB85" s="43">
        <f t="shared" si="23"/>
        <v>55750061</v>
      </c>
      <c r="AC85" s="43">
        <v>28660740</v>
      </c>
      <c r="AD85" s="160">
        <f t="shared" si="24"/>
        <v>51.409342852557593</v>
      </c>
      <c r="AE85" s="43">
        <v>4362853</v>
      </c>
      <c r="AF85" s="160">
        <f t="shared" si="25"/>
        <v>7.8257367287903055</v>
      </c>
      <c r="AG85" s="43">
        <v>0</v>
      </c>
      <c r="AH85" s="160">
        <f t="shared" si="26"/>
        <v>0</v>
      </c>
      <c r="AI85" s="43">
        <v>474080</v>
      </c>
      <c r="AJ85" s="43">
        <v>4022</v>
      </c>
      <c r="AK85" s="43"/>
      <c r="AL85" s="192">
        <v>28214</v>
      </c>
      <c r="AM85" s="43">
        <v>28214</v>
      </c>
      <c r="AN85" s="43">
        <v>28214</v>
      </c>
      <c r="AO85" s="43">
        <v>28214</v>
      </c>
      <c r="AP85" s="43">
        <v>28214</v>
      </c>
      <c r="AQ85" s="43">
        <v>28214</v>
      </c>
      <c r="AR85" s="43">
        <v>28214</v>
      </c>
    </row>
    <row r="86" spans="1:44" x14ac:dyDescent="0.25">
      <c r="A86" s="117">
        <v>33</v>
      </c>
      <c r="B86" s="117"/>
      <c r="C86" s="117" t="s">
        <v>27</v>
      </c>
      <c r="D86" s="51">
        <v>71877446</v>
      </c>
      <c r="E86" s="152">
        <f t="shared" ref="E86:E117" si="27">IFERROR((D86/$AL86),0)</f>
        <v>1326.5927060647448</v>
      </c>
      <c r="F86" s="169"/>
      <c r="G86" s="152">
        <f>IF(E$149,E86/E$149*100,0)</f>
        <v>66.865849740925682</v>
      </c>
      <c r="H86" s="51">
        <v>4203471</v>
      </c>
      <c r="I86" s="152">
        <f t="shared" ref="I86:I117" si="28">IFERROR((H86/$AL86),0)</f>
        <v>77.580580266509173</v>
      </c>
      <c r="J86" s="169"/>
      <c r="K86" s="152">
        <f>IF(I$149,I86/I$149*100,0)</f>
        <v>54.576160130515618</v>
      </c>
      <c r="L86" s="51">
        <v>11334692</v>
      </c>
      <c r="M86" s="152">
        <f t="shared" ref="M86:M117" si="29">IFERROR((L86/$AL86),0)</f>
        <v>209.19663356834374</v>
      </c>
      <c r="N86" s="169"/>
      <c r="O86" s="152">
        <f>IF(M$149,M86/M$149*100,0)</f>
        <v>143.16731986405321</v>
      </c>
      <c r="P86" s="51">
        <v>10872296</v>
      </c>
      <c r="Q86" s="152">
        <f t="shared" ref="Q86:Q117" si="30">IFERROR((P86/$AL86),0)</f>
        <v>200.66250784393341</v>
      </c>
      <c r="R86" s="169"/>
      <c r="S86" s="152">
        <f>IF(Q$149,Q86/Q$149*100,0)</f>
        <v>73.147392695100692</v>
      </c>
      <c r="T86" s="51">
        <v>4860567</v>
      </c>
      <c r="U86" s="152">
        <f t="shared" ref="U86:U117" si="31">IFERROR((T86/$AL86),0)</f>
        <v>89.708150308220439</v>
      </c>
      <c r="V86" s="169"/>
      <c r="W86" s="152">
        <f>IF(U$149,U86/U$149*100,0)</f>
        <v>74.641803598202642</v>
      </c>
      <c r="X86" s="51">
        <v>0</v>
      </c>
      <c r="Y86" s="152">
        <f t="shared" ref="Y86:Y117" si="32">IFERROR((X86/$AL86),0)</f>
        <v>0</v>
      </c>
      <c r="Z86" s="169"/>
      <c r="AA86" s="152">
        <f>IF(Y$149,Y86/Y$149*100,0)</f>
        <v>0</v>
      </c>
      <c r="AB86" s="51">
        <f t="shared" ref="AB86:AB117" si="33">(D86+H86+L86+P86+T86+X86)</f>
        <v>103148472</v>
      </c>
      <c r="AC86" s="51">
        <v>53628392</v>
      </c>
      <c r="AD86" s="158">
        <f t="shared" ref="AD86:AD117" si="34">IF($AB86,AC86/$AB86*100,0)</f>
        <v>51.991455578711822</v>
      </c>
      <c r="AE86" s="51">
        <v>20280843</v>
      </c>
      <c r="AF86" s="158">
        <f t="shared" ref="AF86:AF117" si="35">IF($AB86,AE86/$AB86*100,0)</f>
        <v>19.661796832046143</v>
      </c>
      <c r="AG86" s="51">
        <v>0</v>
      </c>
      <c r="AH86" s="158">
        <f t="shared" ref="AH86:AH117" si="36">IF($AB86,AG86/$AB86*100,0)</f>
        <v>0</v>
      </c>
      <c r="AI86" s="51">
        <v>1943762</v>
      </c>
      <c r="AJ86" s="51">
        <v>0</v>
      </c>
      <c r="AK86" s="51"/>
      <c r="AL86" s="193">
        <v>54182</v>
      </c>
      <c r="AM86" s="51">
        <v>54182</v>
      </c>
      <c r="AN86" s="51">
        <v>54182</v>
      </c>
      <c r="AO86" s="51">
        <v>54182</v>
      </c>
      <c r="AP86" s="51">
        <v>54182</v>
      </c>
      <c r="AQ86" s="51">
        <v>54182</v>
      </c>
      <c r="AR86" s="51">
        <v>0</v>
      </c>
    </row>
    <row r="87" spans="1:44" x14ac:dyDescent="0.25">
      <c r="A87" s="114">
        <v>34</v>
      </c>
      <c r="B87" s="114"/>
      <c r="C87" s="114" t="s">
        <v>112</v>
      </c>
      <c r="D87" s="43">
        <v>180416887</v>
      </c>
      <c r="E87" s="151">
        <f t="shared" si="27"/>
        <v>1872.3407984723792</v>
      </c>
      <c r="G87" s="151">
        <f>IF(E$149,E87/E$149*100,0)</f>
        <v>94.373848071156743</v>
      </c>
      <c r="H87" s="43">
        <v>9025549</v>
      </c>
      <c r="I87" s="151">
        <f t="shared" si="28"/>
        <v>93.665864112329928</v>
      </c>
      <c r="K87" s="151">
        <f>IF(I$149,I87/I$149*100,0)</f>
        <v>65.891788653769652</v>
      </c>
      <c r="L87" s="43">
        <v>13747928</v>
      </c>
      <c r="M87" s="151">
        <f t="shared" si="29"/>
        <v>142.67404186427837</v>
      </c>
      <c r="O87" s="151">
        <f>IF(M$149,M87/M$149*100,0)</f>
        <v>97.641438294021498</v>
      </c>
      <c r="P87" s="43">
        <v>24637611</v>
      </c>
      <c r="Q87" s="151">
        <f t="shared" si="30"/>
        <v>255.68562355358605</v>
      </c>
      <c r="S87" s="151">
        <f>IF(Q$149,Q87/Q$149*100,0)</f>
        <v>93.204938548420927</v>
      </c>
      <c r="T87" s="43">
        <v>9109992</v>
      </c>
      <c r="U87" s="151">
        <f t="shared" si="31"/>
        <v>94.542201558754243</v>
      </c>
      <c r="W87" s="151">
        <f>IF(U$149,U87/U$149*100,0)</f>
        <v>78.663983330883241</v>
      </c>
      <c r="X87" s="43">
        <v>0</v>
      </c>
      <c r="Y87" s="151">
        <f t="shared" si="32"/>
        <v>0</v>
      </c>
      <c r="AA87" s="151">
        <f>IF(Y$149,Y87/Y$149*100,0)</f>
        <v>0</v>
      </c>
      <c r="AB87" s="43">
        <f t="shared" si="33"/>
        <v>236937967</v>
      </c>
      <c r="AC87" s="43">
        <v>112548054</v>
      </c>
      <c r="AD87" s="160">
        <f t="shared" si="34"/>
        <v>47.501063432354009</v>
      </c>
      <c r="AE87" s="43">
        <v>17453740</v>
      </c>
      <c r="AF87" s="160">
        <f t="shared" si="35"/>
        <v>7.366375351739217</v>
      </c>
      <c r="AG87" s="43">
        <v>0</v>
      </c>
      <c r="AH87" s="160">
        <f t="shared" si="36"/>
        <v>0</v>
      </c>
      <c r="AI87" s="43">
        <v>2488591</v>
      </c>
      <c r="AJ87" s="43">
        <v>18743</v>
      </c>
      <c r="AK87" s="43"/>
      <c r="AL87" s="192">
        <v>96359</v>
      </c>
      <c r="AM87" s="43">
        <v>96359</v>
      </c>
      <c r="AN87" s="43">
        <v>96359</v>
      </c>
      <c r="AO87" s="43">
        <v>96359</v>
      </c>
      <c r="AP87" s="43">
        <v>96359</v>
      </c>
      <c r="AQ87" s="43">
        <v>96359</v>
      </c>
      <c r="AR87" s="43">
        <v>0</v>
      </c>
    </row>
    <row r="88" spans="1:44" x14ac:dyDescent="0.25">
      <c r="A88" s="117">
        <v>35</v>
      </c>
      <c r="B88" s="117"/>
      <c r="C88" s="117" t="s">
        <v>113</v>
      </c>
      <c r="D88" s="51">
        <v>40573705</v>
      </c>
      <c r="E88" s="152">
        <f t="shared" si="27"/>
        <v>2442.7275737507525</v>
      </c>
      <c r="F88" s="169"/>
      <c r="G88" s="152">
        <f>IF(E$149,E88/E$149*100,0)</f>
        <v>123.12373960577328</v>
      </c>
      <c r="H88" s="51">
        <v>1975653</v>
      </c>
      <c r="I88" s="152">
        <f t="shared" si="28"/>
        <v>118.94358819987958</v>
      </c>
      <c r="J88" s="169"/>
      <c r="K88" s="152">
        <f>IF(I$149,I88/I$149*100,0)</f>
        <v>83.674088203450196</v>
      </c>
      <c r="L88" s="51">
        <v>1763893</v>
      </c>
      <c r="M88" s="152">
        <f t="shared" si="29"/>
        <v>106.19464178205899</v>
      </c>
      <c r="N88" s="169"/>
      <c r="O88" s="152">
        <f>IF(M$149,M88/M$149*100,0)</f>
        <v>72.676132443085578</v>
      </c>
      <c r="P88" s="51">
        <v>3281226</v>
      </c>
      <c r="Q88" s="152">
        <f t="shared" si="30"/>
        <v>197.54521372667068</v>
      </c>
      <c r="R88" s="169"/>
      <c r="S88" s="152">
        <f>IF(Q$149,Q88/Q$149*100,0)</f>
        <v>72.01104719941452</v>
      </c>
      <c r="T88" s="51">
        <v>2099013</v>
      </c>
      <c r="U88" s="152">
        <f t="shared" si="31"/>
        <v>126.37043949428056</v>
      </c>
      <c r="V88" s="169"/>
      <c r="W88" s="152">
        <f>IF(U$149,U88/U$149*100,0)</f>
        <v>105.14671736004222</v>
      </c>
      <c r="X88" s="51">
        <v>9542</v>
      </c>
      <c r="Y88" s="152">
        <f t="shared" si="32"/>
        <v>0.57447320891029496</v>
      </c>
      <c r="Z88" s="169"/>
      <c r="AA88" s="152">
        <f>IF(Y$149,Y88/Y$149*100,0)</f>
        <v>29.259128495330959</v>
      </c>
      <c r="AB88" s="51">
        <f t="shared" si="33"/>
        <v>49703032</v>
      </c>
      <c r="AC88" s="51">
        <v>34802492</v>
      </c>
      <c r="AD88" s="158">
        <f t="shared" si="34"/>
        <v>70.020863113542049</v>
      </c>
      <c r="AE88" s="51">
        <v>6963155</v>
      </c>
      <c r="AF88" s="158">
        <f t="shared" si="35"/>
        <v>14.009517568264245</v>
      </c>
      <c r="AG88" s="51">
        <v>0</v>
      </c>
      <c r="AH88" s="158">
        <f t="shared" si="36"/>
        <v>0</v>
      </c>
      <c r="AI88" s="51">
        <v>1326932</v>
      </c>
      <c r="AJ88" s="51">
        <v>0</v>
      </c>
      <c r="AK88" s="51"/>
      <c r="AL88" s="193">
        <v>16610</v>
      </c>
      <c r="AM88" s="51">
        <v>16610</v>
      </c>
      <c r="AN88" s="51">
        <v>16610</v>
      </c>
      <c r="AO88" s="51">
        <v>16610</v>
      </c>
      <c r="AP88" s="51">
        <v>16610</v>
      </c>
      <c r="AQ88" s="51">
        <v>16610</v>
      </c>
      <c r="AR88" s="51">
        <v>16610</v>
      </c>
    </row>
    <row r="89" spans="1:44" x14ac:dyDescent="0.25">
      <c r="A89" s="114">
        <v>36</v>
      </c>
      <c r="B89" s="114"/>
      <c r="C89" s="114" t="s">
        <v>114</v>
      </c>
      <c r="D89" s="43">
        <v>60608798</v>
      </c>
      <c r="E89" s="151">
        <f t="shared" si="27"/>
        <v>1547.6825923750671</v>
      </c>
      <c r="G89" s="151">
        <f>IF(E$149,E89/E$149*100,0)</f>
        <v>78.009709532766607</v>
      </c>
      <c r="H89" s="43">
        <v>2989388</v>
      </c>
      <c r="I89" s="151">
        <f t="shared" si="28"/>
        <v>76.335844334925056</v>
      </c>
      <c r="K89" s="151">
        <f>IF(I$149,I89/I$149*100,0)</f>
        <v>53.700516931032261</v>
      </c>
      <c r="L89" s="43">
        <v>6730791</v>
      </c>
      <c r="M89" s="151">
        <f t="shared" si="29"/>
        <v>171.87484997829472</v>
      </c>
      <c r="O89" s="151">
        <f>IF(M$149,M89/M$149*100,0)</f>
        <v>117.62551434839277</v>
      </c>
      <c r="P89" s="43">
        <v>9192077</v>
      </c>
      <c r="Q89" s="151">
        <f t="shared" si="30"/>
        <v>234.72528791399606</v>
      </c>
      <c r="S89" s="151">
        <f>IF(Q$149,Q89/Q$149*100,0)</f>
        <v>85.564279022513603</v>
      </c>
      <c r="T89" s="43">
        <v>4623906</v>
      </c>
      <c r="U89" s="151">
        <f t="shared" si="31"/>
        <v>118.07425755215648</v>
      </c>
      <c r="W89" s="151">
        <f>IF(U$149,U89/U$149*100,0)</f>
        <v>98.24386649296514</v>
      </c>
      <c r="X89" s="43">
        <v>14857</v>
      </c>
      <c r="Y89" s="151">
        <f t="shared" si="32"/>
        <v>0.37938254896453105</v>
      </c>
      <c r="AA89" s="151">
        <f>IF(Y$149,Y89/Y$149*100,0)</f>
        <v>19.322750960128328</v>
      </c>
      <c r="AB89" s="43">
        <f t="shared" si="33"/>
        <v>84159817</v>
      </c>
      <c r="AC89" s="43">
        <v>39930623</v>
      </c>
      <c r="AD89" s="160">
        <f t="shared" si="34"/>
        <v>47.446185630370366</v>
      </c>
      <c r="AE89" s="43">
        <v>7338769</v>
      </c>
      <c r="AF89" s="160">
        <f t="shared" si="35"/>
        <v>8.72003916073154</v>
      </c>
      <c r="AG89" s="43">
        <v>314803</v>
      </c>
      <c r="AH89" s="160">
        <f t="shared" si="36"/>
        <v>0.37405380765027091</v>
      </c>
      <c r="AI89" s="43">
        <v>875765</v>
      </c>
      <c r="AJ89" s="43">
        <v>0</v>
      </c>
      <c r="AK89" s="43"/>
      <c r="AL89" s="192">
        <v>39161</v>
      </c>
      <c r="AM89" s="43">
        <v>39161</v>
      </c>
      <c r="AN89" s="43">
        <v>39161</v>
      </c>
      <c r="AO89" s="43">
        <v>39161</v>
      </c>
      <c r="AP89" s="43">
        <v>39161</v>
      </c>
      <c r="AQ89" s="43">
        <v>39161</v>
      </c>
      <c r="AR89" s="43">
        <v>39161</v>
      </c>
    </row>
    <row r="90" spans="1:44" x14ac:dyDescent="0.25">
      <c r="A90" s="117">
        <v>37</v>
      </c>
      <c r="B90" s="117"/>
      <c r="C90" s="117" t="s">
        <v>115</v>
      </c>
      <c r="D90" s="51">
        <v>31256757</v>
      </c>
      <c r="E90" s="152">
        <f t="shared" si="27"/>
        <v>1173.7863607345375</v>
      </c>
      <c r="F90" s="169"/>
      <c r="G90" s="152">
        <f>IF(E$149,E90/E$149*100,0)</f>
        <v>59.163767496994687</v>
      </c>
      <c r="H90" s="51">
        <v>2749078</v>
      </c>
      <c r="I90" s="152">
        <f t="shared" si="28"/>
        <v>103.23624619775433</v>
      </c>
      <c r="J90" s="169"/>
      <c r="K90" s="152">
        <f>IF(I$149,I90/I$149*100,0)</f>
        <v>72.624333105100831</v>
      </c>
      <c r="L90" s="51">
        <v>3415065</v>
      </c>
      <c r="M90" s="152">
        <f t="shared" si="29"/>
        <v>128.24608509519697</v>
      </c>
      <c r="N90" s="169"/>
      <c r="O90" s="152">
        <f>IF(M$149,M90/M$149*100,0)</f>
        <v>87.767417538955286</v>
      </c>
      <c r="P90" s="51">
        <v>10442833</v>
      </c>
      <c r="Q90" s="152">
        <f t="shared" si="30"/>
        <v>392.16016373127042</v>
      </c>
      <c r="R90" s="169"/>
      <c r="S90" s="152">
        <f>IF(Q$149,Q90/Q$149*100,0)</f>
        <v>142.9539269893734</v>
      </c>
      <c r="T90" s="51">
        <v>1545293</v>
      </c>
      <c r="U90" s="152">
        <f t="shared" si="31"/>
        <v>58.030455518419771</v>
      </c>
      <c r="V90" s="169"/>
      <c r="W90" s="152">
        <f>IF(U$149,U90/U$149*100,0)</f>
        <v>48.284329223575625</v>
      </c>
      <c r="X90" s="51">
        <v>0</v>
      </c>
      <c r="Y90" s="152">
        <f t="shared" si="32"/>
        <v>0</v>
      </c>
      <c r="Z90" s="169"/>
      <c r="AA90" s="152">
        <f>IF(Y$149,Y90/Y$149*100,0)</f>
        <v>0</v>
      </c>
      <c r="AB90" s="51">
        <f t="shared" si="33"/>
        <v>49409026</v>
      </c>
      <c r="AC90" s="51">
        <v>10418464</v>
      </c>
      <c r="AD90" s="158">
        <f t="shared" si="34"/>
        <v>21.086155391931829</v>
      </c>
      <c r="AE90" s="51">
        <v>3690644</v>
      </c>
      <c r="AF90" s="158">
        <f t="shared" si="35"/>
        <v>7.4695744862487272</v>
      </c>
      <c r="AG90" s="51">
        <v>0</v>
      </c>
      <c r="AH90" s="158">
        <f t="shared" si="36"/>
        <v>0</v>
      </c>
      <c r="AI90" s="51">
        <v>967444</v>
      </c>
      <c r="AJ90" s="51">
        <v>13468</v>
      </c>
      <c r="AK90" s="51"/>
      <c r="AL90" s="193">
        <v>26629</v>
      </c>
      <c r="AM90" s="51">
        <v>26629</v>
      </c>
      <c r="AN90" s="51">
        <v>26629</v>
      </c>
      <c r="AO90" s="51">
        <v>26629</v>
      </c>
      <c r="AP90" s="51">
        <v>26629</v>
      </c>
      <c r="AQ90" s="51">
        <v>26629</v>
      </c>
      <c r="AR90" s="51">
        <v>0</v>
      </c>
    </row>
    <row r="91" spans="1:44" x14ac:dyDescent="0.25">
      <c r="A91" s="114">
        <v>38</v>
      </c>
      <c r="B91" s="114"/>
      <c r="C91" s="114" t="s">
        <v>116</v>
      </c>
      <c r="D91" s="43">
        <v>19215496</v>
      </c>
      <c r="E91" s="151">
        <f t="shared" si="27"/>
        <v>1268.1821541710665</v>
      </c>
      <c r="G91" s="151">
        <f>IF(E$149,E91/E$149*100,0)</f>
        <v>63.921712351694005</v>
      </c>
      <c r="H91" s="43">
        <v>1869026</v>
      </c>
      <c r="I91" s="151">
        <f t="shared" si="28"/>
        <v>123.35176874340021</v>
      </c>
      <c r="K91" s="151">
        <f>IF(I$149,I91/I$149*100,0)</f>
        <v>86.775142183723943</v>
      </c>
      <c r="L91" s="43">
        <v>3579187</v>
      </c>
      <c r="M91" s="151">
        <f t="shared" si="29"/>
        <v>236.21878299894402</v>
      </c>
      <c r="O91" s="151">
        <f>IF(M$149,M91/M$149*100,0)</f>
        <v>161.66039331822574</v>
      </c>
      <c r="P91" s="43">
        <v>4037308</v>
      </c>
      <c r="Q91" s="151">
        <f t="shared" si="30"/>
        <v>266.45380147835272</v>
      </c>
      <c r="S91" s="151">
        <f>IF(Q$149,Q91/Q$149*100,0)</f>
        <v>97.130256475206892</v>
      </c>
      <c r="T91" s="43">
        <v>1532145</v>
      </c>
      <c r="U91" s="151">
        <f t="shared" si="31"/>
        <v>101.11833421330518</v>
      </c>
      <c r="W91" s="151">
        <f>IF(U$149,U91/U$149*100,0)</f>
        <v>84.135664558845619</v>
      </c>
      <c r="X91" s="43">
        <v>18160</v>
      </c>
      <c r="Y91" s="151">
        <f t="shared" si="32"/>
        <v>1.1985216473072862</v>
      </c>
      <c r="AA91" s="151">
        <f>IF(Y$149,Y91/Y$149*100,0)</f>
        <v>61.043227672041901</v>
      </c>
      <c r="AB91" s="43">
        <f t="shared" si="33"/>
        <v>30251322</v>
      </c>
      <c r="AC91" s="43">
        <v>15516993</v>
      </c>
      <c r="AD91" s="160">
        <f t="shared" si="34"/>
        <v>51.293602970475135</v>
      </c>
      <c r="AE91" s="43">
        <v>5832603</v>
      </c>
      <c r="AF91" s="160">
        <f t="shared" si="35"/>
        <v>19.280489626205426</v>
      </c>
      <c r="AG91" s="43">
        <v>0</v>
      </c>
      <c r="AH91" s="160">
        <f t="shared" si="36"/>
        <v>0</v>
      </c>
      <c r="AI91" s="43">
        <v>36601</v>
      </c>
      <c r="AJ91" s="43">
        <v>0</v>
      </c>
      <c r="AK91" s="43"/>
      <c r="AL91" s="192">
        <v>15152</v>
      </c>
      <c r="AM91" s="43">
        <v>15152</v>
      </c>
      <c r="AN91" s="43">
        <v>15152</v>
      </c>
      <c r="AO91" s="43">
        <v>15152</v>
      </c>
      <c r="AP91" s="43">
        <v>15152</v>
      </c>
      <c r="AQ91" s="43">
        <v>15152</v>
      </c>
      <c r="AR91" s="43">
        <v>15152</v>
      </c>
    </row>
    <row r="92" spans="1:44" x14ac:dyDescent="0.25">
      <c r="A92" s="117">
        <v>39</v>
      </c>
      <c r="B92" s="117"/>
      <c r="C92" s="117" t="s">
        <v>118</v>
      </c>
      <c r="D92" s="51">
        <v>32709935</v>
      </c>
      <c r="E92" s="152">
        <f t="shared" si="27"/>
        <v>1530.6474029012634</v>
      </c>
      <c r="F92" s="169"/>
      <c r="G92" s="152">
        <f>IF(E$149,E92/E$149*100,0)</f>
        <v>77.151064362733564</v>
      </c>
      <c r="H92" s="51">
        <v>2605340</v>
      </c>
      <c r="I92" s="152">
        <f t="shared" si="28"/>
        <v>121.9157697707066</v>
      </c>
      <c r="J92" s="169"/>
      <c r="K92" s="152">
        <f>IF(I$149,I92/I$149*100,0)</f>
        <v>85.764949818421215</v>
      </c>
      <c r="L92" s="51">
        <v>2461578</v>
      </c>
      <c r="M92" s="152">
        <f t="shared" si="29"/>
        <v>115.1884885353299</v>
      </c>
      <c r="N92" s="169"/>
      <c r="O92" s="152">
        <f>IF(M$149,M92/M$149*100,0)</f>
        <v>78.831226399285157</v>
      </c>
      <c r="P92" s="51">
        <v>6330616</v>
      </c>
      <c r="Q92" s="152">
        <f t="shared" si="30"/>
        <v>296.23846513804398</v>
      </c>
      <c r="R92" s="169"/>
      <c r="S92" s="152">
        <f>IF(Q$149,Q92/Q$149*100,0)</f>
        <v>107.9876434002293</v>
      </c>
      <c r="T92" s="51">
        <v>1969943</v>
      </c>
      <c r="U92" s="152">
        <f t="shared" si="31"/>
        <v>92.182639213851189</v>
      </c>
      <c r="V92" s="169"/>
      <c r="W92" s="152">
        <f>IF(U$149,U92/U$149*100,0)</f>
        <v>76.70070587481213</v>
      </c>
      <c r="X92" s="51">
        <v>6847</v>
      </c>
      <c r="Y92" s="152">
        <f t="shared" si="32"/>
        <v>0.32040243331773516</v>
      </c>
      <c r="Z92" s="169"/>
      <c r="AA92" s="152">
        <f>IF(Y$149,Y92/Y$149*100,0)</f>
        <v>16.318769650621253</v>
      </c>
      <c r="AB92" s="51">
        <f t="shared" si="33"/>
        <v>46084259</v>
      </c>
      <c r="AC92" s="51">
        <v>25371024</v>
      </c>
      <c r="AD92" s="158">
        <f t="shared" si="34"/>
        <v>55.05355744138145</v>
      </c>
      <c r="AE92" s="51">
        <v>6146453</v>
      </c>
      <c r="AF92" s="158">
        <f t="shared" si="35"/>
        <v>13.337423956409932</v>
      </c>
      <c r="AG92" s="51">
        <v>0</v>
      </c>
      <c r="AH92" s="158">
        <f t="shared" si="36"/>
        <v>0</v>
      </c>
      <c r="AI92" s="51">
        <v>60985</v>
      </c>
      <c r="AJ92" s="51">
        <v>3535</v>
      </c>
      <c r="AK92" s="51"/>
      <c r="AL92" s="193">
        <v>21370</v>
      </c>
      <c r="AM92" s="51">
        <v>21370</v>
      </c>
      <c r="AN92" s="51">
        <v>21370</v>
      </c>
      <c r="AO92" s="51">
        <v>21370</v>
      </c>
      <c r="AP92" s="51">
        <v>21370</v>
      </c>
      <c r="AQ92" s="51">
        <v>21370</v>
      </c>
      <c r="AR92" s="51">
        <v>21370</v>
      </c>
    </row>
    <row r="93" spans="1:44" x14ac:dyDescent="0.25">
      <c r="A93" s="114">
        <v>40</v>
      </c>
      <c r="B93" s="114"/>
      <c r="C93" s="114" t="s">
        <v>120</v>
      </c>
      <c r="D93" s="110">
        <v>17341602</v>
      </c>
      <c r="E93" s="151">
        <f t="shared" si="27"/>
        <v>1595.6571586308428</v>
      </c>
      <c r="G93" s="151">
        <f>IF(E$149,E93/E$149*100,0)</f>
        <v>80.427829370136052</v>
      </c>
      <c r="H93" s="110">
        <v>773637</v>
      </c>
      <c r="I93" s="151">
        <f t="shared" si="28"/>
        <v>71.184854619065149</v>
      </c>
      <c r="K93" s="151">
        <f>IF(I$149,I93/I$149*100,0)</f>
        <v>50.076913722630287</v>
      </c>
      <c r="L93" s="110">
        <v>1041771</v>
      </c>
      <c r="M93" s="151">
        <f t="shared" si="29"/>
        <v>95.856735369893258</v>
      </c>
      <c r="O93" s="151">
        <f>IF(M$149,M93/M$149*100,0)</f>
        <v>65.601208106161906</v>
      </c>
      <c r="P93" s="110">
        <v>1672056</v>
      </c>
      <c r="Q93" s="151">
        <f t="shared" si="30"/>
        <v>153.8513065881487</v>
      </c>
      <c r="S93" s="151">
        <f>IF(Q$149,Q93/Q$149*100,0)</f>
        <v>56.08333146324663</v>
      </c>
      <c r="T93" s="110">
        <v>1134083</v>
      </c>
      <c r="U93" s="151">
        <f t="shared" si="31"/>
        <v>104.35066249539933</v>
      </c>
      <c r="W93" s="151">
        <f>IF(U$149,U93/U$149*100,0)</f>
        <v>86.825128247128575</v>
      </c>
      <c r="X93" s="110">
        <v>136924</v>
      </c>
      <c r="Y93" s="151">
        <f t="shared" si="32"/>
        <v>12.598822230401177</v>
      </c>
      <c r="AA93" s="151">
        <f>IF(Y$149,Y93/Y$149*100,0)</f>
        <v>641.68450819210022</v>
      </c>
      <c r="AB93" s="110">
        <f t="shared" si="33"/>
        <v>22100073</v>
      </c>
      <c r="AC93" s="110">
        <v>10736222</v>
      </c>
      <c r="AD93" s="160">
        <f t="shared" si="34"/>
        <v>48.58002957727787</v>
      </c>
      <c r="AE93" s="110">
        <v>5232951</v>
      </c>
      <c r="AF93" s="160">
        <f t="shared" si="35"/>
        <v>23.678433098388407</v>
      </c>
      <c r="AG93" s="110">
        <v>0</v>
      </c>
      <c r="AH93" s="160">
        <f t="shared" si="36"/>
        <v>0</v>
      </c>
      <c r="AI93" s="110">
        <v>211009</v>
      </c>
      <c r="AJ93" s="43">
        <v>5488</v>
      </c>
      <c r="AK93" s="43"/>
      <c r="AL93" s="192">
        <v>10868</v>
      </c>
      <c r="AM93" s="110">
        <v>10868</v>
      </c>
      <c r="AN93" s="110">
        <v>10868</v>
      </c>
      <c r="AO93" s="110">
        <v>10868</v>
      </c>
      <c r="AP93" s="110">
        <v>10868</v>
      </c>
      <c r="AQ93" s="110">
        <v>10868</v>
      </c>
      <c r="AR93" s="110">
        <v>10868</v>
      </c>
    </row>
    <row r="94" spans="1:44" x14ac:dyDescent="0.25">
      <c r="A94" s="117">
        <v>41</v>
      </c>
      <c r="B94" s="117"/>
      <c r="C94" s="117" t="s">
        <v>250</v>
      </c>
      <c r="D94" s="51">
        <v>58365088</v>
      </c>
      <c r="E94" s="152">
        <f t="shared" si="27"/>
        <v>1765.6427879961277</v>
      </c>
      <c r="F94" s="169"/>
      <c r="G94" s="152">
        <f>IF(E$149,E94/E$149*100,0)</f>
        <v>88.995819755800881</v>
      </c>
      <c r="H94" s="51">
        <v>4016284</v>
      </c>
      <c r="I94" s="152">
        <f t="shared" si="28"/>
        <v>121.4993949661181</v>
      </c>
      <c r="J94" s="169"/>
      <c r="K94" s="152">
        <f>IF(I$149,I94/I$149*100,0)</f>
        <v>85.472039686382104</v>
      </c>
      <c r="L94" s="51">
        <v>5067475</v>
      </c>
      <c r="M94" s="152">
        <f t="shared" si="29"/>
        <v>153.29970353339786</v>
      </c>
      <c r="N94" s="169"/>
      <c r="O94" s="152">
        <f>IF(M$149,M94/M$149*100,0)</f>
        <v>104.91329289799654</v>
      </c>
      <c r="P94" s="51">
        <v>6149394</v>
      </c>
      <c r="Q94" s="152">
        <f t="shared" si="30"/>
        <v>186.02958615682479</v>
      </c>
      <c r="R94" s="169"/>
      <c r="S94" s="152">
        <f>IF(Q$149,Q94/Q$149*100,0)</f>
        <v>67.813261868050176</v>
      </c>
      <c r="T94" s="51">
        <v>3957805</v>
      </c>
      <c r="U94" s="152">
        <f t="shared" si="31"/>
        <v>119.73030614714423</v>
      </c>
      <c r="V94" s="169"/>
      <c r="W94" s="152">
        <f>IF(U$149,U94/U$149*100,0)</f>
        <v>99.621784257978163</v>
      </c>
      <c r="X94" s="51">
        <v>96115</v>
      </c>
      <c r="Y94" s="152">
        <f t="shared" si="32"/>
        <v>2.9076415779283642</v>
      </c>
      <c r="Z94" s="169"/>
      <c r="AA94" s="152">
        <f>IF(Y$149,Y94/Y$149*100,0)</f>
        <v>148.09229956667571</v>
      </c>
      <c r="AB94" s="51">
        <f t="shared" si="33"/>
        <v>77652161</v>
      </c>
      <c r="AC94" s="51">
        <v>49504186</v>
      </c>
      <c r="AD94" s="158">
        <f t="shared" si="34"/>
        <v>63.751201978783314</v>
      </c>
      <c r="AE94" s="51">
        <v>13366254</v>
      </c>
      <c r="AF94" s="158">
        <f t="shared" si="35"/>
        <v>17.212983937433499</v>
      </c>
      <c r="AG94" s="51">
        <v>29637</v>
      </c>
      <c r="AH94" s="158">
        <f t="shared" si="36"/>
        <v>3.8166355730911337E-2</v>
      </c>
      <c r="AI94" s="51">
        <v>363114</v>
      </c>
      <c r="AJ94" s="51">
        <v>383</v>
      </c>
      <c r="AK94" s="51"/>
      <c r="AL94" s="193">
        <v>33056</v>
      </c>
      <c r="AM94" s="51">
        <v>33056</v>
      </c>
      <c r="AN94" s="51">
        <v>33056</v>
      </c>
      <c r="AO94" s="51">
        <v>33056</v>
      </c>
      <c r="AP94" s="51">
        <v>33056</v>
      </c>
      <c r="AQ94" s="51">
        <v>33056</v>
      </c>
      <c r="AR94" s="51">
        <v>33056</v>
      </c>
    </row>
    <row r="95" spans="1:44" x14ac:dyDescent="0.25">
      <c r="A95" s="114">
        <v>42</v>
      </c>
      <c r="B95" s="114"/>
      <c r="C95" s="114" t="s">
        <v>124</v>
      </c>
      <c r="D95" s="43">
        <v>193769430</v>
      </c>
      <c r="E95" s="151">
        <f t="shared" si="27"/>
        <v>1714.3792578698706</v>
      </c>
      <c r="G95" s="151">
        <f>IF(E$149,E95/E$149*100,0)</f>
        <v>86.411922311663702</v>
      </c>
      <c r="H95" s="43">
        <v>13018869</v>
      </c>
      <c r="I95" s="151">
        <f t="shared" si="28"/>
        <v>115.18472740785306</v>
      </c>
      <c r="K95" s="151">
        <f>IF(I$149,I95/I$149*100,0)</f>
        <v>81.029815786445397</v>
      </c>
      <c r="L95" s="43">
        <v>11759484</v>
      </c>
      <c r="M95" s="151">
        <f t="shared" si="29"/>
        <v>104.04229115424769</v>
      </c>
      <c r="O95" s="151">
        <f>IF(M$149,M95/M$149*100,0)</f>
        <v>71.203134213930113</v>
      </c>
      <c r="P95" s="43">
        <v>21334176</v>
      </c>
      <c r="Q95" s="151">
        <f t="shared" si="30"/>
        <v>188.75458744005803</v>
      </c>
      <c r="S95" s="151">
        <f>IF(Q$149,Q95/Q$149*100,0)</f>
        <v>68.806605074516753</v>
      </c>
      <c r="T95" s="43">
        <v>8667547</v>
      </c>
      <c r="U95" s="151">
        <f t="shared" si="31"/>
        <v>76.686311114256895</v>
      </c>
      <c r="W95" s="151">
        <f>IF(U$149,U95/U$149*100,0)</f>
        <v>63.806962390757327</v>
      </c>
      <c r="X95" s="43">
        <v>0</v>
      </c>
      <c r="Y95" s="151">
        <f t="shared" si="32"/>
        <v>0</v>
      </c>
      <c r="AA95" s="151">
        <f>IF(Y$149,Y95/Y$149*100,0)</f>
        <v>0</v>
      </c>
      <c r="AB95" s="43">
        <f t="shared" si="33"/>
        <v>248549506</v>
      </c>
      <c r="AC95" s="43">
        <v>115429097</v>
      </c>
      <c r="AD95" s="160">
        <f t="shared" si="34"/>
        <v>46.441088883113693</v>
      </c>
      <c r="AE95" s="43">
        <v>12869327</v>
      </c>
      <c r="AF95" s="160">
        <f t="shared" si="35"/>
        <v>5.1777721095128637</v>
      </c>
      <c r="AG95" s="43">
        <v>1665847</v>
      </c>
      <c r="AH95" s="160">
        <f t="shared" si="36"/>
        <v>0.67022744354197183</v>
      </c>
      <c r="AI95" s="43">
        <v>7111413</v>
      </c>
      <c r="AJ95" s="43">
        <v>6785</v>
      </c>
      <c r="AK95" s="43"/>
      <c r="AL95" s="192">
        <v>113026</v>
      </c>
      <c r="AM95" s="43">
        <v>113026</v>
      </c>
      <c r="AN95" s="43">
        <v>113026</v>
      </c>
      <c r="AO95" s="43">
        <v>113026</v>
      </c>
      <c r="AP95" s="43">
        <v>113026</v>
      </c>
      <c r="AQ95" s="43">
        <v>113026</v>
      </c>
      <c r="AR95" s="43">
        <v>0</v>
      </c>
    </row>
    <row r="96" spans="1:44" x14ac:dyDescent="0.25">
      <c r="A96" s="117">
        <v>43</v>
      </c>
      <c r="B96" s="117"/>
      <c r="C96" s="117" t="s">
        <v>126</v>
      </c>
      <c r="D96" s="51">
        <v>563307919</v>
      </c>
      <c r="E96" s="152">
        <f t="shared" si="27"/>
        <v>1657.1876717325943</v>
      </c>
      <c r="F96" s="169"/>
      <c r="G96" s="152">
        <f>IF(E$149,E96/E$149*100,0)</f>
        <v>83.52922592141708</v>
      </c>
      <c r="H96" s="51">
        <v>84447310</v>
      </c>
      <c r="I96" s="152">
        <f t="shared" si="28"/>
        <v>248.43435769803307</v>
      </c>
      <c r="J96" s="169"/>
      <c r="K96" s="152">
        <f>IF(I$149,I96/I$149*100,0)</f>
        <v>174.76787671698776</v>
      </c>
      <c r="L96" s="51">
        <v>36920222</v>
      </c>
      <c r="M96" s="152">
        <f t="shared" si="29"/>
        <v>108.61508363781853</v>
      </c>
      <c r="N96" s="169"/>
      <c r="O96" s="152">
        <f>IF(M$149,M96/M$149*100,0)</f>
        <v>74.332603522304254</v>
      </c>
      <c r="P96" s="51">
        <v>83987676</v>
      </c>
      <c r="Q96" s="152">
        <f t="shared" si="30"/>
        <v>247.08216687554057</v>
      </c>
      <c r="R96" s="169"/>
      <c r="S96" s="152">
        <f>IF(Q$149,Q96/Q$149*100,0)</f>
        <v>90.068725257128179</v>
      </c>
      <c r="T96" s="51">
        <v>27920148</v>
      </c>
      <c r="U96" s="152">
        <f t="shared" si="31"/>
        <v>82.137892079854552</v>
      </c>
      <c r="V96" s="169"/>
      <c r="W96" s="152">
        <f>IF(U$149,U96/U$149*100,0)</f>
        <v>68.342958666856575</v>
      </c>
      <c r="X96" s="51">
        <v>0</v>
      </c>
      <c r="Y96" s="152">
        <f t="shared" si="32"/>
        <v>0</v>
      </c>
      <c r="Z96" s="169"/>
      <c r="AA96" s="152">
        <f>IF(Y$149,Y96/Y$149*100,0)</f>
        <v>0</v>
      </c>
      <c r="AB96" s="51">
        <f t="shared" si="33"/>
        <v>796583275</v>
      </c>
      <c r="AC96" s="51">
        <v>411324764</v>
      </c>
      <c r="AD96" s="158">
        <f t="shared" si="34"/>
        <v>51.636128564210694</v>
      </c>
      <c r="AE96" s="51">
        <v>76288752</v>
      </c>
      <c r="AF96" s="158">
        <f t="shared" si="35"/>
        <v>9.5769964540116668</v>
      </c>
      <c r="AG96" s="51">
        <v>1987493</v>
      </c>
      <c r="AH96" s="158">
        <f t="shared" si="36"/>
        <v>0.24950222561476704</v>
      </c>
      <c r="AI96" s="51">
        <v>4398835</v>
      </c>
      <c r="AJ96" s="51">
        <v>3349</v>
      </c>
      <c r="AK96" s="51"/>
      <c r="AL96" s="193">
        <v>339918</v>
      </c>
      <c r="AM96" s="51">
        <v>339918</v>
      </c>
      <c r="AN96" s="51">
        <v>339918</v>
      </c>
      <c r="AO96" s="51">
        <v>339918</v>
      </c>
      <c r="AP96" s="51">
        <v>339918</v>
      </c>
      <c r="AQ96" s="51">
        <v>339918</v>
      </c>
      <c r="AR96" s="51">
        <v>0</v>
      </c>
    </row>
    <row r="97" spans="1:44" x14ac:dyDescent="0.25">
      <c r="A97" s="114">
        <v>44</v>
      </c>
      <c r="B97" s="114"/>
      <c r="C97" s="114" t="s">
        <v>128</v>
      </c>
      <c r="D97" s="43">
        <v>86362457</v>
      </c>
      <c r="E97" s="151">
        <f t="shared" si="27"/>
        <v>1778.1761036073135</v>
      </c>
      <c r="G97" s="151">
        <f>IF(E$149,E97/E$149*100,0)</f>
        <v>89.627551556060197</v>
      </c>
      <c r="H97" s="43">
        <v>4024372</v>
      </c>
      <c r="I97" s="151">
        <f t="shared" si="28"/>
        <v>82.860566628232576</v>
      </c>
      <c r="K97" s="151">
        <f>IF(I$149,I97/I$149*100,0)</f>
        <v>58.290509522779075</v>
      </c>
      <c r="L97" s="43">
        <v>7583062</v>
      </c>
      <c r="M97" s="151">
        <f t="shared" si="29"/>
        <v>156.13288585076594</v>
      </c>
      <c r="O97" s="151">
        <f>IF(M$149,M97/M$149*100,0)</f>
        <v>106.85223002210329</v>
      </c>
      <c r="P97" s="43">
        <v>11267150</v>
      </c>
      <c r="Q97" s="151">
        <f t="shared" si="30"/>
        <v>231.98711085488387</v>
      </c>
      <c r="S97" s="151">
        <f>IF(Q$149,Q97/Q$149*100,0)</f>
        <v>84.566132857773283</v>
      </c>
      <c r="T97" s="43">
        <v>7088660</v>
      </c>
      <c r="U97" s="151">
        <f t="shared" si="31"/>
        <v>145.95330258606489</v>
      </c>
      <c r="W97" s="151">
        <f>IF(U$149,U97/U$149*100,0)</f>
        <v>121.44066853131628</v>
      </c>
      <c r="X97" s="43">
        <v>62414</v>
      </c>
      <c r="Y97" s="151">
        <f t="shared" si="32"/>
        <v>1.2850848295173778</v>
      </c>
      <c r="AA97" s="151">
        <f>IF(Y$149,Y97/Y$149*100,0)</f>
        <v>65.452072561526236</v>
      </c>
      <c r="AB97" s="43">
        <f t="shared" si="33"/>
        <v>116388115</v>
      </c>
      <c r="AC97" s="43">
        <v>73816580</v>
      </c>
      <c r="AD97" s="160">
        <f t="shared" si="34"/>
        <v>63.422781613053878</v>
      </c>
      <c r="AE97" s="43">
        <v>21879035</v>
      </c>
      <c r="AF97" s="160">
        <f t="shared" si="35"/>
        <v>18.798341222383403</v>
      </c>
      <c r="AG97" s="43">
        <v>0</v>
      </c>
      <c r="AH97" s="160">
        <f t="shared" si="36"/>
        <v>0</v>
      </c>
      <c r="AI97" s="43">
        <v>973584</v>
      </c>
      <c r="AJ97" s="43">
        <v>0</v>
      </c>
      <c r="AK97" s="43"/>
      <c r="AL97" s="192">
        <v>48568</v>
      </c>
      <c r="AM97" s="43">
        <v>48568</v>
      </c>
      <c r="AN97" s="43">
        <v>48568</v>
      </c>
      <c r="AO97" s="43">
        <v>48568</v>
      </c>
      <c r="AP97" s="43">
        <v>48568</v>
      </c>
      <c r="AQ97" s="43">
        <v>48568</v>
      </c>
      <c r="AR97" s="43">
        <v>48568</v>
      </c>
    </row>
    <row r="98" spans="1:44" x14ac:dyDescent="0.25">
      <c r="A98" s="117">
        <v>45</v>
      </c>
      <c r="B98" s="117"/>
      <c r="C98" s="117" t="s">
        <v>130</v>
      </c>
      <c r="D98" s="51">
        <v>3865218</v>
      </c>
      <c r="E98" s="152">
        <f t="shared" si="27"/>
        <v>1717.1115059973345</v>
      </c>
      <c r="F98" s="169"/>
      <c r="G98" s="152">
        <f>IF(E$149,E98/E$149*100,0)</f>
        <v>86.549639104399489</v>
      </c>
      <c r="H98" s="51">
        <v>253815</v>
      </c>
      <c r="I98" s="152">
        <f t="shared" si="28"/>
        <v>112.75655264326966</v>
      </c>
      <c r="J98" s="169"/>
      <c r="K98" s="152">
        <f>IF(I$149,I98/I$149*100,0)</f>
        <v>79.321650491450967</v>
      </c>
      <c r="L98" s="51">
        <v>418524</v>
      </c>
      <c r="M98" s="152">
        <f t="shared" si="29"/>
        <v>185.92803198578409</v>
      </c>
      <c r="N98" s="169"/>
      <c r="O98" s="152">
        <f>IF(M$149,M98/M$149*100,0)</f>
        <v>127.24305153938533</v>
      </c>
      <c r="P98" s="51">
        <v>454513</v>
      </c>
      <c r="Q98" s="152">
        <f t="shared" si="30"/>
        <v>201.91603731674812</v>
      </c>
      <c r="R98" s="169"/>
      <c r="S98" s="152">
        <f>IF(Q$149,Q98/Q$149*100,0)</f>
        <v>73.604341098607009</v>
      </c>
      <c r="T98" s="51">
        <v>522613</v>
      </c>
      <c r="U98" s="152">
        <f t="shared" si="31"/>
        <v>232.16925810750777</v>
      </c>
      <c r="V98" s="169"/>
      <c r="W98" s="152">
        <f>IF(U$149,U98/U$149*100,0)</f>
        <v>193.17678611876374</v>
      </c>
      <c r="X98" s="51">
        <v>0</v>
      </c>
      <c r="Y98" s="152">
        <f t="shared" si="32"/>
        <v>0</v>
      </c>
      <c r="Z98" s="169"/>
      <c r="AA98" s="152">
        <f>IF(Y$149,Y98/Y$149*100,0)</f>
        <v>0</v>
      </c>
      <c r="AB98" s="51">
        <f t="shared" si="33"/>
        <v>5514683</v>
      </c>
      <c r="AC98" s="51">
        <v>2551977</v>
      </c>
      <c r="AD98" s="158">
        <f t="shared" si="34"/>
        <v>46.276041614722004</v>
      </c>
      <c r="AE98" s="51">
        <v>399178</v>
      </c>
      <c r="AF98" s="158">
        <f t="shared" si="35"/>
        <v>7.2384577681074331</v>
      </c>
      <c r="AG98" s="51">
        <v>8088</v>
      </c>
      <c r="AH98" s="158">
        <f t="shared" si="36"/>
        <v>0.14666300855371014</v>
      </c>
      <c r="AI98" s="51">
        <v>87368</v>
      </c>
      <c r="AJ98" s="51">
        <v>0</v>
      </c>
      <c r="AK98" s="51"/>
      <c r="AL98" s="193">
        <v>2251</v>
      </c>
      <c r="AM98" s="51">
        <v>2251</v>
      </c>
      <c r="AN98" s="51">
        <v>2251</v>
      </c>
      <c r="AO98" s="51">
        <v>2251</v>
      </c>
      <c r="AP98" s="51">
        <v>2251</v>
      </c>
      <c r="AQ98" s="51">
        <v>2251</v>
      </c>
      <c r="AR98" s="51">
        <v>0</v>
      </c>
    </row>
    <row r="99" spans="1:44" x14ac:dyDescent="0.25">
      <c r="A99" s="114">
        <v>46</v>
      </c>
      <c r="B99" s="114"/>
      <c r="C99" s="114" t="s">
        <v>132</v>
      </c>
      <c r="D99" s="43">
        <v>61257016</v>
      </c>
      <c r="E99" s="151">
        <f t="shared" si="27"/>
        <v>1498.7159249382232</v>
      </c>
      <c r="G99" s="151">
        <f>IF(E$149,E99/E$149*100,0)</f>
        <v>75.541583624809078</v>
      </c>
      <c r="H99" s="43">
        <v>3699853</v>
      </c>
      <c r="I99" s="151">
        <f t="shared" si="28"/>
        <v>90.520710493479797</v>
      </c>
      <c r="K99" s="151">
        <f>IF(I$149,I99/I$149*100,0)</f>
        <v>63.67924516740009</v>
      </c>
      <c r="L99" s="43">
        <v>5711376</v>
      </c>
      <c r="M99" s="151">
        <f t="shared" si="29"/>
        <v>139.73469038240404</v>
      </c>
      <c r="O99" s="151">
        <f>IF(M$149,M99/M$149*100,0)</f>
        <v>95.629842473284256</v>
      </c>
      <c r="P99" s="43">
        <v>8721256</v>
      </c>
      <c r="Q99" s="151">
        <f t="shared" si="30"/>
        <v>213.37450150466077</v>
      </c>
      <c r="S99" s="151">
        <f>IF(Q$149,Q99/Q$149*100,0)</f>
        <v>77.78128869405856</v>
      </c>
      <c r="T99" s="43">
        <v>3992989</v>
      </c>
      <c r="U99" s="151">
        <f t="shared" si="31"/>
        <v>97.692584346634703</v>
      </c>
      <c r="W99" s="151">
        <f>IF(U$149,U99/U$149*100,0)</f>
        <v>81.285264145437992</v>
      </c>
      <c r="X99" s="43">
        <v>0</v>
      </c>
      <c r="Y99" s="151">
        <f t="shared" si="32"/>
        <v>0</v>
      </c>
      <c r="AA99" s="151">
        <f>IF(Y$149,Y99/Y$149*100,0)</f>
        <v>0</v>
      </c>
      <c r="AB99" s="43">
        <f t="shared" si="33"/>
        <v>83382490</v>
      </c>
      <c r="AC99" s="43">
        <v>46889303</v>
      </c>
      <c r="AD99" s="160">
        <f t="shared" si="34"/>
        <v>56.233992292626425</v>
      </c>
      <c r="AE99" s="43">
        <v>4461472</v>
      </c>
      <c r="AF99" s="160">
        <f t="shared" si="35"/>
        <v>5.350610182065803</v>
      </c>
      <c r="AG99" s="43">
        <v>78871</v>
      </c>
      <c r="AH99" s="160">
        <f t="shared" si="36"/>
        <v>9.4589403602602887E-2</v>
      </c>
      <c r="AI99" s="43">
        <v>736002</v>
      </c>
      <c r="AJ99" s="43">
        <v>7141</v>
      </c>
      <c r="AK99" s="43"/>
      <c r="AL99" s="192">
        <v>40873</v>
      </c>
      <c r="AM99" s="43">
        <v>40873</v>
      </c>
      <c r="AN99" s="43">
        <v>40873</v>
      </c>
      <c r="AO99" s="43">
        <v>40873</v>
      </c>
      <c r="AP99" s="43">
        <v>40873</v>
      </c>
      <c r="AQ99" s="43">
        <v>40873</v>
      </c>
      <c r="AR99" s="43">
        <v>0</v>
      </c>
    </row>
    <row r="100" spans="1:44" x14ac:dyDescent="0.25">
      <c r="A100" s="117">
        <v>47</v>
      </c>
      <c r="B100" s="117"/>
      <c r="C100" s="117" t="s">
        <v>134</v>
      </c>
      <c r="D100" s="51">
        <v>131498136</v>
      </c>
      <c r="E100" s="152">
        <f t="shared" si="27"/>
        <v>1629.9131857507623</v>
      </c>
      <c r="F100" s="169"/>
      <c r="G100" s="152">
        <f>IF(E$149,E100/E$149*100,0)</f>
        <v>82.154477158601907</v>
      </c>
      <c r="H100" s="51">
        <v>9775806</v>
      </c>
      <c r="I100" s="152">
        <f t="shared" si="28"/>
        <v>121.17065370980937</v>
      </c>
      <c r="J100" s="169"/>
      <c r="K100" s="152">
        <f>IF(I$149,I100/I$149*100,0)</f>
        <v>85.240777747064584</v>
      </c>
      <c r="L100" s="51">
        <v>9457514</v>
      </c>
      <c r="M100" s="152">
        <f t="shared" si="29"/>
        <v>117.22543940107589</v>
      </c>
      <c r="N100" s="169"/>
      <c r="O100" s="152">
        <f>IF(M$149,M100/M$149*100,0)</f>
        <v>80.225248813361645</v>
      </c>
      <c r="P100" s="51">
        <v>16063527</v>
      </c>
      <c r="Q100" s="152">
        <f t="shared" si="30"/>
        <v>199.10665856863085</v>
      </c>
      <c r="R100" s="169"/>
      <c r="S100" s="152">
        <f>IF(Q$149,Q100/Q$149*100,0)</f>
        <v>72.580239821662786</v>
      </c>
      <c r="T100" s="51">
        <v>5559508</v>
      </c>
      <c r="U100" s="152">
        <f t="shared" si="31"/>
        <v>68.909839113512973</v>
      </c>
      <c r="V100" s="169"/>
      <c r="W100" s="152">
        <f>IF(U$149,U100/U$149*100,0)</f>
        <v>57.336536974871123</v>
      </c>
      <c r="X100" s="51">
        <v>152700</v>
      </c>
      <c r="Y100" s="152">
        <f t="shared" si="32"/>
        <v>1.8927092887776098</v>
      </c>
      <c r="Z100" s="169"/>
      <c r="AA100" s="152">
        <f>IF(Y$149,Y100/Y$149*100,0)</f>
        <v>96.399663945508891</v>
      </c>
      <c r="AB100" s="51">
        <f t="shared" si="33"/>
        <v>172507191</v>
      </c>
      <c r="AC100" s="51">
        <v>68001926</v>
      </c>
      <c r="AD100" s="158">
        <f t="shared" si="34"/>
        <v>39.419763086861693</v>
      </c>
      <c r="AE100" s="51">
        <v>12669684</v>
      </c>
      <c r="AF100" s="158">
        <f t="shared" si="35"/>
        <v>7.3444381805509771</v>
      </c>
      <c r="AG100" s="51">
        <v>280812</v>
      </c>
      <c r="AH100" s="158">
        <f t="shared" si="36"/>
        <v>0.16278277929874821</v>
      </c>
      <c r="AI100" s="51">
        <v>2163239</v>
      </c>
      <c r="AJ100" s="51">
        <v>0</v>
      </c>
      <c r="AK100" s="51"/>
      <c r="AL100" s="193">
        <v>80678</v>
      </c>
      <c r="AM100" s="51">
        <v>80678</v>
      </c>
      <c r="AN100" s="51">
        <v>80678</v>
      </c>
      <c r="AO100" s="51">
        <v>80678</v>
      </c>
      <c r="AP100" s="51">
        <v>80678</v>
      </c>
      <c r="AQ100" s="51">
        <v>80678</v>
      </c>
      <c r="AR100" s="51">
        <v>80678</v>
      </c>
    </row>
    <row r="101" spans="1:44" x14ac:dyDescent="0.25">
      <c r="A101" s="114">
        <v>48</v>
      </c>
      <c r="B101" s="114"/>
      <c r="C101" s="114" t="s">
        <v>136</v>
      </c>
      <c r="D101" s="43">
        <v>9968523</v>
      </c>
      <c r="E101" s="151">
        <f t="shared" si="27"/>
        <v>1493.4116853932585</v>
      </c>
      <c r="G101" s="151">
        <f>IF(E$149,E101/E$149*100,0)</f>
        <v>75.274227651282274</v>
      </c>
      <c r="H101" s="43">
        <v>1071730</v>
      </c>
      <c r="I101" s="151">
        <f t="shared" si="28"/>
        <v>160.55880149812734</v>
      </c>
      <c r="K101" s="151">
        <f>IF(I$149,I101/I$149*100,0)</f>
        <v>112.94943697022381</v>
      </c>
      <c r="L101" s="43">
        <v>1401882</v>
      </c>
      <c r="M101" s="151">
        <f t="shared" si="29"/>
        <v>210.01977528089887</v>
      </c>
      <c r="O101" s="151">
        <f>IF(M$149,M101/M$149*100,0)</f>
        <v>143.73065107471692</v>
      </c>
      <c r="P101" s="43">
        <v>2181328</v>
      </c>
      <c r="Q101" s="151">
        <f t="shared" si="30"/>
        <v>326.79071161048688</v>
      </c>
      <c r="S101" s="151">
        <f>IF(Q$149,Q101/Q$149*100,0)</f>
        <v>119.12483686227571</v>
      </c>
      <c r="T101" s="43">
        <v>745342</v>
      </c>
      <c r="U101" s="151">
        <f t="shared" si="31"/>
        <v>111.66172284644195</v>
      </c>
      <c r="W101" s="151">
        <f>IF(U$149,U101/U$149*100,0)</f>
        <v>92.908307188419528</v>
      </c>
      <c r="X101" s="43">
        <v>6613</v>
      </c>
      <c r="Y101" s="151">
        <f t="shared" si="32"/>
        <v>0.99071161048689138</v>
      </c>
      <c r="AA101" s="151">
        <f>IF(Y$149,Y101/Y$149*100,0)</f>
        <v>50.459025527121945</v>
      </c>
      <c r="AB101" s="43">
        <f t="shared" si="33"/>
        <v>15375418</v>
      </c>
      <c r="AC101" s="43">
        <v>8344584</v>
      </c>
      <c r="AD101" s="160">
        <f t="shared" si="34"/>
        <v>54.272241574180292</v>
      </c>
      <c r="AE101" s="43">
        <v>2154091</v>
      </c>
      <c r="AF101" s="160">
        <f t="shared" si="35"/>
        <v>14.00996707861861</v>
      </c>
      <c r="AG101" s="43">
        <v>30518</v>
      </c>
      <c r="AH101" s="160">
        <f t="shared" si="36"/>
        <v>0.19848566068252582</v>
      </c>
      <c r="AI101" s="43">
        <v>52404</v>
      </c>
      <c r="AJ101" s="43">
        <v>0</v>
      </c>
      <c r="AK101" s="43"/>
      <c r="AL101" s="192">
        <v>6675</v>
      </c>
      <c r="AM101" s="43">
        <v>6675</v>
      </c>
      <c r="AN101" s="43">
        <v>6675</v>
      </c>
      <c r="AO101" s="43">
        <v>6675</v>
      </c>
      <c r="AP101" s="43">
        <v>6675</v>
      </c>
      <c r="AQ101" s="43">
        <v>6675</v>
      </c>
      <c r="AR101" s="43">
        <v>6675</v>
      </c>
    </row>
    <row r="102" spans="1:44" x14ac:dyDescent="0.25">
      <c r="A102" s="117">
        <v>49</v>
      </c>
      <c r="B102" s="117"/>
      <c r="C102" s="117" t="s">
        <v>138</v>
      </c>
      <c r="D102" s="51">
        <v>49257649</v>
      </c>
      <c r="E102" s="152">
        <f t="shared" si="27"/>
        <v>1777.0355712688047</v>
      </c>
      <c r="F102" s="169"/>
      <c r="G102" s="152">
        <f>IF(E$149,E102/E$149*100,0)</f>
        <v>89.570063931092292</v>
      </c>
      <c r="H102" s="51">
        <v>2819292</v>
      </c>
      <c r="I102" s="152">
        <f t="shared" si="28"/>
        <v>101.7097297882319</v>
      </c>
      <c r="J102" s="169"/>
      <c r="K102" s="152">
        <f>IF(I$149,I102/I$149*100,0)</f>
        <v>71.550463797578772</v>
      </c>
      <c r="L102" s="51">
        <v>4365684</v>
      </c>
      <c r="M102" s="152">
        <f t="shared" si="29"/>
        <v>157.49788953425448</v>
      </c>
      <c r="N102" s="169"/>
      <c r="O102" s="152">
        <f>IF(M$149,M102/M$149*100,0)</f>
        <v>107.78639380684589</v>
      </c>
      <c r="P102" s="51">
        <v>7047480</v>
      </c>
      <c r="Q102" s="152">
        <f t="shared" si="30"/>
        <v>254.2472672174321</v>
      </c>
      <c r="R102" s="169"/>
      <c r="S102" s="152">
        <f>IF(Q$149,Q102/Q$149*100,0)</f>
        <v>92.680615310928204</v>
      </c>
      <c r="T102" s="51">
        <v>2551894</v>
      </c>
      <c r="U102" s="152">
        <f t="shared" si="31"/>
        <v>92.06298928532776</v>
      </c>
      <c r="V102" s="169"/>
      <c r="W102" s="152">
        <f>IF(U$149,U102/U$149*100,0)</f>
        <v>76.601150968878841</v>
      </c>
      <c r="X102" s="51">
        <v>6066</v>
      </c>
      <c r="Y102" s="152">
        <f t="shared" si="32"/>
        <v>0.21883906345827772</v>
      </c>
      <c r="Z102" s="169"/>
      <c r="AA102" s="152">
        <f>IF(Y$149,Y102/Y$149*100,0)</f>
        <v>11.145933662719301</v>
      </c>
      <c r="AB102" s="51">
        <f t="shared" si="33"/>
        <v>66048065</v>
      </c>
      <c r="AC102" s="51">
        <v>35992145</v>
      </c>
      <c r="AD102" s="158">
        <f t="shared" si="34"/>
        <v>54.493867458494051</v>
      </c>
      <c r="AE102" s="51">
        <v>5158793</v>
      </c>
      <c r="AF102" s="158">
        <f t="shared" si="35"/>
        <v>7.8106648544510726</v>
      </c>
      <c r="AG102" s="51">
        <v>251427</v>
      </c>
      <c r="AH102" s="158">
        <f t="shared" si="36"/>
        <v>0.38067277216978274</v>
      </c>
      <c r="AI102" s="51">
        <v>695026</v>
      </c>
      <c r="AJ102" s="51">
        <v>0</v>
      </c>
      <c r="AK102" s="51"/>
      <c r="AL102" s="193">
        <v>27719</v>
      </c>
      <c r="AM102" s="51">
        <v>27719</v>
      </c>
      <c r="AN102" s="51">
        <v>27719</v>
      </c>
      <c r="AO102" s="51">
        <v>27719</v>
      </c>
      <c r="AP102" s="51">
        <v>27719</v>
      </c>
      <c r="AQ102" s="51">
        <v>27719</v>
      </c>
      <c r="AR102" s="51">
        <v>27719</v>
      </c>
    </row>
    <row r="103" spans="1:44" x14ac:dyDescent="0.25">
      <c r="A103" s="114">
        <v>50</v>
      </c>
      <c r="B103" s="114"/>
      <c r="C103" s="114" t="s">
        <v>140</v>
      </c>
      <c r="D103" s="110">
        <v>20656787</v>
      </c>
      <c r="E103" s="151">
        <f t="shared" si="27"/>
        <v>1124.7910155186496</v>
      </c>
      <c r="G103" s="151">
        <f>IF(E$149,E103/E$149*100,0)</f>
        <v>56.694196108404185</v>
      </c>
      <c r="H103" s="110">
        <v>1935258</v>
      </c>
      <c r="I103" s="151">
        <f t="shared" si="28"/>
        <v>105.37751157092295</v>
      </c>
      <c r="K103" s="151">
        <f>IF(I$149,I103/I$149*100,0)</f>
        <v>74.130664218976591</v>
      </c>
      <c r="L103" s="110">
        <v>2945942</v>
      </c>
      <c r="M103" s="151">
        <f t="shared" si="29"/>
        <v>160.41067247481624</v>
      </c>
      <c r="O103" s="151">
        <f>IF(M$149,M103/M$149*100,0)</f>
        <v>109.77980698865851</v>
      </c>
      <c r="P103" s="110">
        <v>3108794</v>
      </c>
      <c r="Q103" s="151">
        <f t="shared" si="30"/>
        <v>169.2781922134495</v>
      </c>
      <c r="S103" s="151">
        <f>IF(Q$149,Q103/Q$149*100,0)</f>
        <v>61.706885524346731</v>
      </c>
      <c r="T103" s="110">
        <v>1792823</v>
      </c>
      <c r="U103" s="151">
        <f t="shared" si="31"/>
        <v>97.621726109447323</v>
      </c>
      <c r="W103" s="151">
        <f>IF(U$149,U103/U$149*100,0)</f>
        <v>81.22630644086729</v>
      </c>
      <c r="X103" s="110">
        <v>9072</v>
      </c>
      <c r="Y103" s="151">
        <f t="shared" si="32"/>
        <v>0.49398312006534167</v>
      </c>
      <c r="AA103" s="151">
        <f>IF(Y$149,Y103/Y$149*100,0)</f>
        <v>25.159599021045519</v>
      </c>
      <c r="AB103" s="110">
        <f t="shared" si="33"/>
        <v>30448676</v>
      </c>
      <c r="AC103" s="110">
        <v>19520996</v>
      </c>
      <c r="AD103" s="160">
        <f t="shared" si="34"/>
        <v>64.111148872285938</v>
      </c>
      <c r="AE103" s="110">
        <v>2614418</v>
      </c>
      <c r="AF103" s="160">
        <f t="shared" si="35"/>
        <v>8.586310945014489</v>
      </c>
      <c r="AG103" s="110">
        <v>10220</v>
      </c>
      <c r="AH103" s="160">
        <f t="shared" si="36"/>
        <v>3.356467782047403E-2</v>
      </c>
      <c r="AI103" s="110">
        <v>603770</v>
      </c>
      <c r="AJ103" s="43">
        <v>0</v>
      </c>
      <c r="AK103" s="43"/>
      <c r="AL103" s="192">
        <v>18365</v>
      </c>
      <c r="AM103" s="43">
        <v>18365</v>
      </c>
      <c r="AN103" s="43">
        <v>18365</v>
      </c>
      <c r="AO103" s="43">
        <v>18365</v>
      </c>
      <c r="AP103" s="43">
        <v>18365</v>
      </c>
      <c r="AQ103" s="43">
        <v>18365</v>
      </c>
      <c r="AR103" s="43">
        <v>18365</v>
      </c>
    </row>
    <row r="104" spans="1:44" x14ac:dyDescent="0.25">
      <c r="A104" s="117">
        <v>51</v>
      </c>
      <c r="B104" s="117"/>
      <c r="C104" s="117" t="s">
        <v>142</v>
      </c>
      <c r="D104" s="111">
        <v>12539275</v>
      </c>
      <c r="E104" s="152">
        <f t="shared" si="27"/>
        <v>1159.4336569579289</v>
      </c>
      <c r="F104" s="169"/>
      <c r="G104" s="152">
        <f t="shared" ref="G104:G117" si="37">IF(E$149,E104/E$149*100,0)</f>
        <v>58.440330883997134</v>
      </c>
      <c r="H104" s="111">
        <v>1194477</v>
      </c>
      <c r="I104" s="152">
        <f t="shared" si="28"/>
        <v>110.44632454923718</v>
      </c>
      <c r="J104" s="169"/>
      <c r="K104" s="152">
        <f t="shared" ref="K104:K117" si="38">IF(I$149,I104/I$149*100,0)</f>
        <v>77.696457975942522</v>
      </c>
      <c r="L104" s="111">
        <v>1645075</v>
      </c>
      <c r="M104" s="152">
        <f t="shared" si="29"/>
        <v>152.11049468331021</v>
      </c>
      <c r="N104" s="169"/>
      <c r="O104" s="152">
        <f t="shared" ref="O104:O117" si="39">IF(M$149,M104/M$149*100,0)</f>
        <v>104.09943733578434</v>
      </c>
      <c r="P104" s="111">
        <v>4191261</v>
      </c>
      <c r="Q104" s="152">
        <f t="shared" si="30"/>
        <v>387.54147018030511</v>
      </c>
      <c r="R104" s="169"/>
      <c r="S104" s="152">
        <f t="shared" ref="S104:S117" si="40">IF(Q$149,Q104/Q$149*100,0)</f>
        <v>141.27027719080937</v>
      </c>
      <c r="T104" s="111">
        <v>1137400</v>
      </c>
      <c r="U104" s="152">
        <f t="shared" si="31"/>
        <v>105.16874711049468</v>
      </c>
      <c r="V104" s="169"/>
      <c r="W104" s="152">
        <f t="shared" ref="W104:W117" si="41">IF(U$149,U104/U$149*100,0)</f>
        <v>87.505816801700888</v>
      </c>
      <c r="X104" s="111">
        <v>7761</v>
      </c>
      <c r="Y104" s="152">
        <f t="shared" si="32"/>
        <v>0.71761442441054091</v>
      </c>
      <c r="Z104" s="169"/>
      <c r="AA104" s="152">
        <f t="shared" ref="AA104:AA117" si="42">IF(Y$149,Y104/Y$149*100,0)</f>
        <v>36.549611588953432</v>
      </c>
      <c r="AB104" s="111">
        <f t="shared" si="33"/>
        <v>20715249</v>
      </c>
      <c r="AC104" s="111">
        <v>4872167</v>
      </c>
      <c r="AD104" s="158">
        <f t="shared" si="34"/>
        <v>23.519712459164744</v>
      </c>
      <c r="AE104" s="111">
        <v>1927823</v>
      </c>
      <c r="AF104" s="158">
        <f t="shared" si="35"/>
        <v>9.3062989491461092</v>
      </c>
      <c r="AG104" s="111">
        <v>68057</v>
      </c>
      <c r="AH104" s="158">
        <f t="shared" si="36"/>
        <v>0.32853575643720234</v>
      </c>
      <c r="AI104" s="111">
        <v>10919</v>
      </c>
      <c r="AJ104" s="51">
        <v>0</v>
      </c>
      <c r="AK104" s="51"/>
      <c r="AL104" s="193">
        <v>10815</v>
      </c>
      <c r="AM104" s="51">
        <v>10815</v>
      </c>
      <c r="AN104" s="51">
        <v>10815</v>
      </c>
      <c r="AO104" s="51">
        <v>10815</v>
      </c>
      <c r="AP104" s="51">
        <v>10815</v>
      </c>
      <c r="AQ104" s="51">
        <v>10815</v>
      </c>
      <c r="AR104" s="51">
        <v>10815</v>
      </c>
    </row>
    <row r="105" spans="1:44" x14ac:dyDescent="0.25">
      <c r="A105" s="114">
        <v>52</v>
      </c>
      <c r="B105" s="114"/>
      <c r="C105" s="114" t="s">
        <v>144</v>
      </c>
      <c r="D105" s="43">
        <v>0</v>
      </c>
      <c r="E105" s="151">
        <f t="shared" si="27"/>
        <v>0</v>
      </c>
      <c r="G105" s="151">
        <f t="shared" si="37"/>
        <v>0</v>
      </c>
      <c r="H105" s="43">
        <v>0</v>
      </c>
      <c r="I105" s="151">
        <f t="shared" si="28"/>
        <v>0</v>
      </c>
      <c r="K105" s="151">
        <f t="shared" si="38"/>
        <v>0</v>
      </c>
      <c r="L105" s="43">
        <v>0</v>
      </c>
      <c r="M105" s="151">
        <f t="shared" si="29"/>
        <v>0</v>
      </c>
      <c r="O105" s="151">
        <f t="shared" si="39"/>
        <v>0</v>
      </c>
      <c r="P105" s="43">
        <v>0</v>
      </c>
      <c r="Q105" s="151">
        <f t="shared" si="30"/>
        <v>0</v>
      </c>
      <c r="S105" s="151">
        <f t="shared" si="40"/>
        <v>0</v>
      </c>
      <c r="T105" s="43">
        <v>0</v>
      </c>
      <c r="U105" s="151">
        <f t="shared" si="31"/>
        <v>0</v>
      </c>
      <c r="W105" s="151">
        <f t="shared" si="41"/>
        <v>0</v>
      </c>
      <c r="X105" s="43">
        <v>0</v>
      </c>
      <c r="Y105" s="151">
        <f t="shared" si="32"/>
        <v>0</v>
      </c>
      <c r="AA105" s="151">
        <f t="shared" si="42"/>
        <v>0</v>
      </c>
      <c r="AB105" s="43">
        <f t="shared" si="33"/>
        <v>0</v>
      </c>
      <c r="AC105" s="43">
        <v>0</v>
      </c>
      <c r="AD105" s="151">
        <f t="shared" si="34"/>
        <v>0</v>
      </c>
      <c r="AE105" s="43">
        <v>0</v>
      </c>
      <c r="AF105" s="151">
        <f t="shared" si="35"/>
        <v>0</v>
      </c>
      <c r="AG105" s="43">
        <v>0</v>
      </c>
      <c r="AH105" s="151">
        <f t="shared" si="36"/>
        <v>0</v>
      </c>
      <c r="AI105" s="43">
        <v>0</v>
      </c>
      <c r="AJ105" s="43"/>
      <c r="AK105" s="43"/>
      <c r="AL105" s="192">
        <v>0</v>
      </c>
      <c r="AM105" s="43">
        <v>0</v>
      </c>
      <c r="AN105" s="43">
        <v>0</v>
      </c>
      <c r="AO105" s="43">
        <v>0</v>
      </c>
      <c r="AP105" s="43">
        <v>0</v>
      </c>
      <c r="AQ105" s="43">
        <v>0</v>
      </c>
      <c r="AR105" s="43">
        <v>0</v>
      </c>
    </row>
    <row r="106" spans="1:44" x14ac:dyDescent="0.25">
      <c r="A106" s="117">
        <v>53</v>
      </c>
      <c r="B106" s="117"/>
      <c r="C106" s="117" t="s">
        <v>146</v>
      </c>
      <c r="D106" s="51">
        <v>1296907117</v>
      </c>
      <c r="E106" s="152">
        <f t="shared" si="27"/>
        <v>2988.7541902016228</v>
      </c>
      <c r="F106" s="169"/>
      <c r="G106" s="152">
        <f t="shared" si="37"/>
        <v>150.64577671877399</v>
      </c>
      <c r="H106" s="51">
        <v>83807440</v>
      </c>
      <c r="I106" s="152">
        <f t="shared" si="28"/>
        <v>193.13629649090058</v>
      </c>
      <c r="J106" s="169"/>
      <c r="K106" s="152">
        <f t="shared" si="38"/>
        <v>135.86695804661863</v>
      </c>
      <c r="L106" s="51">
        <v>78935922</v>
      </c>
      <c r="M106" s="152">
        <f t="shared" si="29"/>
        <v>181.90976403973923</v>
      </c>
      <c r="N106" s="169"/>
      <c r="O106" s="152">
        <f t="shared" si="39"/>
        <v>124.49308065066673</v>
      </c>
      <c r="P106" s="51">
        <v>278587606</v>
      </c>
      <c r="Q106" s="152">
        <f t="shared" si="30"/>
        <v>642.01195587296536</v>
      </c>
      <c r="R106" s="169"/>
      <c r="S106" s="152">
        <f t="shared" si="40"/>
        <v>234.03226220871352</v>
      </c>
      <c r="T106" s="51">
        <v>44714677</v>
      </c>
      <c r="U106" s="152">
        <f t="shared" si="31"/>
        <v>103.04606744421322</v>
      </c>
      <c r="V106" s="169"/>
      <c r="W106" s="152">
        <f t="shared" si="41"/>
        <v>85.739637940492557</v>
      </c>
      <c r="X106" s="51">
        <v>998434</v>
      </c>
      <c r="Y106" s="152">
        <f t="shared" si="32"/>
        <v>2.300915587573082</v>
      </c>
      <c r="Z106" s="169"/>
      <c r="AA106" s="152">
        <f t="shared" si="42"/>
        <v>117.19046909326509</v>
      </c>
      <c r="AB106" s="51">
        <f t="shared" si="33"/>
        <v>1783951196</v>
      </c>
      <c r="AC106" s="51">
        <v>509814611</v>
      </c>
      <c r="AD106" s="152">
        <f t="shared" si="34"/>
        <v>28.577833975677887</v>
      </c>
      <c r="AE106" s="51">
        <v>41945023</v>
      </c>
      <c r="AF106" s="152">
        <f t="shared" si="35"/>
        <v>2.3512427410598287</v>
      </c>
      <c r="AG106" s="51">
        <v>3264169</v>
      </c>
      <c r="AH106" s="152">
        <f t="shared" si="36"/>
        <v>0.1829741198816966</v>
      </c>
      <c r="AI106" s="51">
        <v>24123098</v>
      </c>
      <c r="AJ106" s="51">
        <v>14803</v>
      </c>
      <c r="AK106" s="51"/>
      <c r="AL106" s="193">
        <v>433929</v>
      </c>
      <c r="AM106" s="51">
        <v>433929</v>
      </c>
      <c r="AN106" s="51">
        <v>433929</v>
      </c>
      <c r="AO106" s="51">
        <v>433929</v>
      </c>
      <c r="AP106" s="51">
        <v>433929</v>
      </c>
      <c r="AQ106" s="51">
        <v>433929</v>
      </c>
      <c r="AR106" s="51">
        <v>433929</v>
      </c>
    </row>
    <row r="107" spans="1:44" x14ac:dyDescent="0.25">
      <c r="A107" s="114">
        <v>54</v>
      </c>
      <c r="B107" s="114"/>
      <c r="C107" s="114" t="s">
        <v>148</v>
      </c>
      <c r="D107" s="43">
        <v>68105181</v>
      </c>
      <c r="E107" s="151">
        <f t="shared" si="27"/>
        <v>1684.354281050601</v>
      </c>
      <c r="G107" s="151">
        <f t="shared" si="37"/>
        <v>84.898537246832745</v>
      </c>
      <c r="H107" s="43">
        <v>3920390</v>
      </c>
      <c r="I107" s="151">
        <f t="shared" si="28"/>
        <v>96.957758322204086</v>
      </c>
      <c r="K107" s="151">
        <f t="shared" si="38"/>
        <v>68.207560782743599</v>
      </c>
      <c r="L107" s="43">
        <v>8372679</v>
      </c>
      <c r="M107" s="151">
        <f t="shared" si="29"/>
        <v>207.07026265024484</v>
      </c>
      <c r="O107" s="151">
        <f t="shared" si="39"/>
        <v>141.7121012967734</v>
      </c>
      <c r="P107" s="43">
        <v>7719986</v>
      </c>
      <c r="Q107" s="151">
        <f t="shared" si="30"/>
        <v>190.92808032843647</v>
      </c>
      <c r="S107" s="151">
        <f t="shared" si="40"/>
        <v>69.598907231678453</v>
      </c>
      <c r="T107" s="43">
        <v>3826034</v>
      </c>
      <c r="U107" s="151">
        <f t="shared" si="31"/>
        <v>94.624177672256025</v>
      </c>
      <c r="W107" s="151">
        <f t="shared" si="41"/>
        <v>78.732191681436916</v>
      </c>
      <c r="X107" s="43">
        <v>35625</v>
      </c>
      <c r="Y107" s="151">
        <f t="shared" si="32"/>
        <v>0.88106543997625764</v>
      </c>
      <c r="AA107" s="151">
        <f t="shared" si="42"/>
        <v>44.874515506059225</v>
      </c>
      <c r="AB107" s="43">
        <f t="shared" si="33"/>
        <v>91979895</v>
      </c>
      <c r="AC107" s="43">
        <v>36044417</v>
      </c>
      <c r="AD107" s="151">
        <f t="shared" si="34"/>
        <v>39.187277828486323</v>
      </c>
      <c r="AE107" s="43">
        <v>9824196</v>
      </c>
      <c r="AF107" s="151">
        <f t="shared" si="35"/>
        <v>10.680808017882605</v>
      </c>
      <c r="AG107" s="43">
        <v>0</v>
      </c>
      <c r="AH107" s="151">
        <f t="shared" si="36"/>
        <v>0</v>
      </c>
      <c r="AI107" s="43">
        <v>318343</v>
      </c>
      <c r="AJ107" s="43">
        <v>0</v>
      </c>
      <c r="AK107" s="43"/>
      <c r="AL107" s="192">
        <v>40434</v>
      </c>
      <c r="AM107" s="43">
        <v>40434</v>
      </c>
      <c r="AN107" s="43">
        <v>40434</v>
      </c>
      <c r="AO107" s="43">
        <v>40434</v>
      </c>
      <c r="AP107" s="43">
        <v>40434</v>
      </c>
      <c r="AQ107" s="43">
        <v>40434</v>
      </c>
      <c r="AR107" s="43">
        <v>40434</v>
      </c>
    </row>
    <row r="108" spans="1:44" x14ac:dyDescent="0.25">
      <c r="A108" s="117">
        <v>55</v>
      </c>
      <c r="B108" s="117"/>
      <c r="C108" s="117" t="s">
        <v>150</v>
      </c>
      <c r="D108" s="51">
        <v>19041639</v>
      </c>
      <c r="E108" s="152">
        <f t="shared" si="27"/>
        <v>1578.9087064676617</v>
      </c>
      <c r="F108" s="169"/>
      <c r="G108" s="152">
        <f t="shared" si="37"/>
        <v>79.583636966079752</v>
      </c>
      <c r="H108" s="51">
        <v>1382232</v>
      </c>
      <c r="I108" s="152">
        <f t="shared" si="28"/>
        <v>114.61293532338308</v>
      </c>
      <c r="J108" s="169"/>
      <c r="K108" s="152">
        <f t="shared" si="38"/>
        <v>80.627573160053672</v>
      </c>
      <c r="L108" s="51">
        <v>2084249</v>
      </c>
      <c r="M108" s="152">
        <f t="shared" si="29"/>
        <v>172.82330016583748</v>
      </c>
      <c r="N108" s="169"/>
      <c r="O108" s="152">
        <f t="shared" si="39"/>
        <v>118.27460257251418</v>
      </c>
      <c r="P108" s="51">
        <v>2228658</v>
      </c>
      <c r="Q108" s="152">
        <f t="shared" si="30"/>
        <v>184.79751243781095</v>
      </c>
      <c r="R108" s="169"/>
      <c r="S108" s="152">
        <f t="shared" si="40"/>
        <v>67.364134718577333</v>
      </c>
      <c r="T108" s="51">
        <v>1886042</v>
      </c>
      <c r="U108" s="152">
        <f t="shared" si="31"/>
        <v>156.3882255389718</v>
      </c>
      <c r="V108" s="169"/>
      <c r="W108" s="152">
        <f t="shared" si="41"/>
        <v>130.12306212584656</v>
      </c>
      <c r="X108" s="51">
        <v>0</v>
      </c>
      <c r="Y108" s="152">
        <f t="shared" si="32"/>
        <v>0</v>
      </c>
      <c r="Z108" s="169"/>
      <c r="AA108" s="152">
        <f t="shared" si="42"/>
        <v>0</v>
      </c>
      <c r="AB108" s="51">
        <f t="shared" si="33"/>
        <v>26622820</v>
      </c>
      <c r="AC108" s="51">
        <v>17545932</v>
      </c>
      <c r="AD108" s="158">
        <f t="shared" si="34"/>
        <v>65.905610299735343</v>
      </c>
      <c r="AE108" s="51">
        <v>3946673</v>
      </c>
      <c r="AF108" s="158">
        <f t="shared" si="35"/>
        <v>14.824398767673747</v>
      </c>
      <c r="AG108" s="51">
        <v>0</v>
      </c>
      <c r="AH108" s="158">
        <f t="shared" si="36"/>
        <v>0</v>
      </c>
      <c r="AI108" s="51">
        <v>567662</v>
      </c>
      <c r="AJ108" s="51">
        <v>0</v>
      </c>
      <c r="AK108" s="51"/>
      <c r="AL108" s="193">
        <v>12060</v>
      </c>
      <c r="AM108" s="51">
        <v>12060</v>
      </c>
      <c r="AN108" s="51">
        <v>12060</v>
      </c>
      <c r="AO108" s="51">
        <v>12060</v>
      </c>
      <c r="AP108" s="51">
        <v>12060</v>
      </c>
      <c r="AQ108" s="51">
        <v>12060</v>
      </c>
      <c r="AR108" s="51">
        <v>0</v>
      </c>
    </row>
    <row r="109" spans="1:44" x14ac:dyDescent="0.25">
      <c r="A109" s="114">
        <v>56</v>
      </c>
      <c r="B109" s="114"/>
      <c r="C109" s="114" t="s">
        <v>152</v>
      </c>
      <c r="D109" s="43">
        <v>17507663</v>
      </c>
      <c r="E109" s="151">
        <f t="shared" si="27"/>
        <v>1248.2292171681163</v>
      </c>
      <c r="G109" s="151">
        <f t="shared" si="37"/>
        <v>62.916000439190626</v>
      </c>
      <c r="H109" s="43">
        <v>1376768</v>
      </c>
      <c r="I109" s="151">
        <f t="shared" si="28"/>
        <v>98.158277484671331</v>
      </c>
      <c r="K109" s="151">
        <f t="shared" si="38"/>
        <v>69.052098498567432</v>
      </c>
      <c r="L109" s="43">
        <v>1628983</v>
      </c>
      <c r="M109" s="151">
        <f t="shared" si="29"/>
        <v>116.14023955511193</v>
      </c>
      <c r="O109" s="151">
        <f t="shared" si="39"/>
        <v>79.482573604810625</v>
      </c>
      <c r="P109" s="43">
        <v>3980013</v>
      </c>
      <c r="Q109" s="151">
        <f t="shared" si="30"/>
        <v>283.75966063025811</v>
      </c>
      <c r="S109" s="151">
        <f t="shared" si="40"/>
        <v>103.43875171386439</v>
      </c>
      <c r="T109" s="43">
        <v>1800377</v>
      </c>
      <c r="U109" s="151">
        <f t="shared" si="31"/>
        <v>128.35997433338088</v>
      </c>
      <c r="W109" s="151">
        <f t="shared" si="41"/>
        <v>106.80211286425984</v>
      </c>
      <c r="X109" s="43">
        <v>4000</v>
      </c>
      <c r="Y109" s="151">
        <f t="shared" si="32"/>
        <v>0.28518465706544988</v>
      </c>
      <c r="AA109" s="151">
        <f t="shared" si="42"/>
        <v>14.52505425240442</v>
      </c>
      <c r="AB109" s="43">
        <f t="shared" si="33"/>
        <v>26297804</v>
      </c>
      <c r="AC109" s="43">
        <v>12391214</v>
      </c>
      <c r="AD109" s="160">
        <f t="shared" si="34"/>
        <v>47.118816460872551</v>
      </c>
      <c r="AE109" s="43">
        <v>2846520</v>
      </c>
      <c r="AF109" s="160">
        <f t="shared" si="35"/>
        <v>10.824173759907861</v>
      </c>
      <c r="AG109" s="43">
        <v>0</v>
      </c>
      <c r="AH109" s="160">
        <f t="shared" si="36"/>
        <v>0</v>
      </c>
      <c r="AI109" s="43">
        <v>126996</v>
      </c>
      <c r="AJ109" s="43">
        <v>6271</v>
      </c>
      <c r="AK109" s="43"/>
      <c r="AL109" s="192">
        <v>14026</v>
      </c>
      <c r="AM109" s="43">
        <v>14026</v>
      </c>
      <c r="AN109" s="43">
        <v>14026</v>
      </c>
      <c r="AO109" s="43">
        <v>14026</v>
      </c>
      <c r="AP109" s="43">
        <v>14026</v>
      </c>
      <c r="AQ109" s="43">
        <v>14026</v>
      </c>
      <c r="AR109" s="43">
        <v>14026</v>
      </c>
    </row>
    <row r="110" spans="1:44" x14ac:dyDescent="0.25">
      <c r="A110" s="117">
        <v>57</v>
      </c>
      <c r="B110" s="117"/>
      <c r="C110" s="117" t="s">
        <v>154</v>
      </c>
      <c r="D110" s="51">
        <v>11597471</v>
      </c>
      <c r="E110" s="152">
        <f t="shared" si="27"/>
        <v>1384.6073304680037</v>
      </c>
      <c r="F110" s="169"/>
      <c r="G110" s="152">
        <f t="shared" si="37"/>
        <v>69.790030720053736</v>
      </c>
      <c r="H110" s="51">
        <v>1343000</v>
      </c>
      <c r="I110" s="152">
        <f t="shared" si="28"/>
        <v>160.33906399235912</v>
      </c>
      <c r="J110" s="169"/>
      <c r="K110" s="152">
        <f t="shared" si="38"/>
        <v>112.79485667112978</v>
      </c>
      <c r="L110" s="51">
        <v>1507914</v>
      </c>
      <c r="M110" s="152">
        <f t="shared" si="29"/>
        <v>180.02793696275072</v>
      </c>
      <c r="N110" s="169"/>
      <c r="O110" s="152">
        <f t="shared" si="39"/>
        <v>123.20521987363358</v>
      </c>
      <c r="P110" s="51">
        <v>2236924</v>
      </c>
      <c r="Q110" s="152">
        <f t="shared" si="30"/>
        <v>267.0635148042025</v>
      </c>
      <c r="R110" s="169"/>
      <c r="S110" s="152">
        <f t="shared" si="40"/>
        <v>97.352514935726376</v>
      </c>
      <c r="T110" s="51">
        <v>1489134</v>
      </c>
      <c r="U110" s="152">
        <f t="shared" si="31"/>
        <v>177.78581661891118</v>
      </c>
      <c r="V110" s="169"/>
      <c r="W110" s="152">
        <f t="shared" si="41"/>
        <v>147.92696049378708</v>
      </c>
      <c r="X110" s="51">
        <v>7488</v>
      </c>
      <c r="Y110" s="152">
        <f t="shared" si="32"/>
        <v>0.89398280802292263</v>
      </c>
      <c r="Z110" s="169"/>
      <c r="AA110" s="152">
        <f t="shared" si="42"/>
        <v>45.532424222491414</v>
      </c>
      <c r="AB110" s="51">
        <f t="shared" si="33"/>
        <v>18181931</v>
      </c>
      <c r="AC110" s="51">
        <v>6880523</v>
      </c>
      <c r="AD110" s="158">
        <f t="shared" si="34"/>
        <v>37.842641686408335</v>
      </c>
      <c r="AE110" s="51">
        <v>1266526</v>
      </c>
      <c r="AF110" s="158">
        <f t="shared" si="35"/>
        <v>6.965849776902135</v>
      </c>
      <c r="AG110" s="51">
        <v>0</v>
      </c>
      <c r="AH110" s="158">
        <f t="shared" si="36"/>
        <v>0</v>
      </c>
      <c r="AI110" s="51">
        <v>405872</v>
      </c>
      <c r="AJ110" s="51">
        <v>963</v>
      </c>
      <c r="AK110" s="51"/>
      <c r="AL110" s="193">
        <v>8376</v>
      </c>
      <c r="AM110" s="51">
        <v>8376</v>
      </c>
      <c r="AN110" s="51">
        <v>8376</v>
      </c>
      <c r="AO110" s="51">
        <v>8376</v>
      </c>
      <c r="AP110" s="51">
        <v>8376</v>
      </c>
      <c r="AQ110" s="51">
        <v>8376</v>
      </c>
      <c r="AR110" s="51">
        <v>8376</v>
      </c>
    </row>
    <row r="111" spans="1:44" x14ac:dyDescent="0.25">
      <c r="A111" s="114">
        <v>58</v>
      </c>
      <c r="B111" s="114"/>
      <c r="C111" s="114" t="s">
        <v>156</v>
      </c>
      <c r="D111" s="43">
        <v>48052042</v>
      </c>
      <c r="E111" s="151">
        <f t="shared" si="27"/>
        <v>1589.4430404869013</v>
      </c>
      <c r="G111" s="151">
        <f t="shared" si="37"/>
        <v>80.114611689844608</v>
      </c>
      <c r="H111" s="43">
        <v>2511313</v>
      </c>
      <c r="I111" s="151">
        <f t="shared" si="28"/>
        <v>83.068040486901296</v>
      </c>
      <c r="K111" s="151">
        <f t="shared" si="38"/>
        <v>58.436462627211938</v>
      </c>
      <c r="L111" s="43">
        <v>5415513</v>
      </c>
      <c r="M111" s="151">
        <f t="shared" si="29"/>
        <v>179.13181397195027</v>
      </c>
      <c r="O111" s="151">
        <f t="shared" si="39"/>
        <v>122.59194266800613</v>
      </c>
      <c r="P111" s="43">
        <v>6286342</v>
      </c>
      <c r="Q111" s="151">
        <f t="shared" si="30"/>
        <v>207.93668960042339</v>
      </c>
      <c r="S111" s="151">
        <f t="shared" si="40"/>
        <v>75.799046136466757</v>
      </c>
      <c r="T111" s="43">
        <v>2834399</v>
      </c>
      <c r="U111" s="151">
        <f t="shared" si="31"/>
        <v>93.754928552527119</v>
      </c>
      <c r="W111" s="151">
        <f t="shared" si="41"/>
        <v>78.008931622570557</v>
      </c>
      <c r="X111" s="43">
        <v>58748</v>
      </c>
      <c r="Y111" s="151">
        <f t="shared" si="32"/>
        <v>1.9432389521037312</v>
      </c>
      <c r="AA111" s="151">
        <f t="shared" si="42"/>
        <v>98.97324594925324</v>
      </c>
      <c r="AB111" s="43">
        <f t="shared" si="33"/>
        <v>65158357</v>
      </c>
      <c r="AC111" s="43">
        <v>33402620</v>
      </c>
      <c r="AD111" s="160">
        <f t="shared" si="34"/>
        <v>51.263754241071489</v>
      </c>
      <c r="AE111" s="43">
        <v>10853875</v>
      </c>
      <c r="AF111" s="160">
        <f t="shared" si="35"/>
        <v>16.657686749222361</v>
      </c>
      <c r="AG111" s="43">
        <v>0</v>
      </c>
      <c r="AH111" s="160">
        <f t="shared" si="36"/>
        <v>0</v>
      </c>
      <c r="AI111" s="43">
        <v>363046</v>
      </c>
      <c r="AJ111" s="43">
        <v>0</v>
      </c>
      <c r="AK111" s="43"/>
      <c r="AL111" s="192">
        <v>30232</v>
      </c>
      <c r="AM111" s="43">
        <v>30232</v>
      </c>
      <c r="AN111" s="43">
        <v>30232</v>
      </c>
      <c r="AO111" s="43">
        <v>30232</v>
      </c>
      <c r="AP111" s="43">
        <v>30232</v>
      </c>
      <c r="AQ111" s="43">
        <v>30232</v>
      </c>
      <c r="AR111" s="43">
        <v>30232</v>
      </c>
    </row>
    <row r="112" spans="1:44" x14ac:dyDescent="0.25">
      <c r="A112" s="117">
        <v>59</v>
      </c>
      <c r="B112" s="117"/>
      <c r="C112" s="117" t="s">
        <v>158</v>
      </c>
      <c r="D112" s="51">
        <v>16511927</v>
      </c>
      <c r="E112" s="152">
        <f t="shared" si="27"/>
        <v>1535.5646796242909</v>
      </c>
      <c r="F112" s="169"/>
      <c r="G112" s="152">
        <f t="shared" si="37"/>
        <v>77.39891578313815</v>
      </c>
      <c r="H112" s="51">
        <v>1550034</v>
      </c>
      <c r="I112" s="152">
        <f t="shared" si="28"/>
        <v>144.14898167953129</v>
      </c>
      <c r="J112" s="169"/>
      <c r="K112" s="152">
        <f t="shared" si="38"/>
        <v>101.4055048282362</v>
      </c>
      <c r="L112" s="51">
        <v>1616742</v>
      </c>
      <c r="M112" s="152">
        <f t="shared" si="29"/>
        <v>150.35264577327257</v>
      </c>
      <c r="N112" s="169"/>
      <c r="O112" s="152">
        <f t="shared" si="39"/>
        <v>102.89642315298768</v>
      </c>
      <c r="P112" s="51">
        <v>2776687</v>
      </c>
      <c r="Q112" s="152">
        <f t="shared" si="30"/>
        <v>258.22440249232773</v>
      </c>
      <c r="R112" s="169"/>
      <c r="S112" s="152">
        <f t="shared" si="40"/>
        <v>94.130398226930595</v>
      </c>
      <c r="T112" s="51">
        <v>1286739</v>
      </c>
      <c r="U112" s="152">
        <f t="shared" si="31"/>
        <v>119.6632567655538</v>
      </c>
      <c r="V112" s="169"/>
      <c r="W112" s="152">
        <f t="shared" si="41"/>
        <v>99.56599571752939</v>
      </c>
      <c r="X112" s="51">
        <v>7175</v>
      </c>
      <c r="Y112" s="152">
        <f t="shared" si="32"/>
        <v>0.66725564958616201</v>
      </c>
      <c r="Z112" s="169"/>
      <c r="AA112" s="152">
        <f t="shared" si="42"/>
        <v>33.984733295936252</v>
      </c>
      <c r="AB112" s="51">
        <f t="shared" si="33"/>
        <v>23749304</v>
      </c>
      <c r="AC112" s="51">
        <v>7533739</v>
      </c>
      <c r="AD112" s="158">
        <f t="shared" si="34"/>
        <v>31.72193593546994</v>
      </c>
      <c r="AE112" s="51">
        <v>2923063</v>
      </c>
      <c r="AF112" s="158">
        <f t="shared" si="35"/>
        <v>12.307994373224579</v>
      </c>
      <c r="AG112" s="51">
        <v>0</v>
      </c>
      <c r="AH112" s="158">
        <f t="shared" si="36"/>
        <v>0</v>
      </c>
      <c r="AI112" s="51">
        <v>85382</v>
      </c>
      <c r="AJ112" s="51">
        <v>0</v>
      </c>
      <c r="AK112" s="51"/>
      <c r="AL112" s="193">
        <v>10753</v>
      </c>
      <c r="AM112" s="51">
        <v>10753</v>
      </c>
      <c r="AN112" s="51">
        <v>10753</v>
      </c>
      <c r="AO112" s="51">
        <v>10753</v>
      </c>
      <c r="AP112" s="51">
        <v>10753</v>
      </c>
      <c r="AQ112" s="51">
        <v>10753</v>
      </c>
      <c r="AR112" s="51">
        <v>10753</v>
      </c>
    </row>
    <row r="113" spans="1:44" x14ac:dyDescent="0.25">
      <c r="A113" s="114">
        <v>60</v>
      </c>
      <c r="B113" s="114"/>
      <c r="C113" s="114" t="s">
        <v>160</v>
      </c>
      <c r="D113" s="43">
        <v>109243368</v>
      </c>
      <c r="E113" s="151">
        <f t="shared" si="27"/>
        <v>1072.1275835672366</v>
      </c>
      <c r="G113" s="151">
        <f t="shared" si="37"/>
        <v>54.039737726712481</v>
      </c>
      <c r="H113" s="43">
        <v>5884678</v>
      </c>
      <c r="I113" s="151">
        <f t="shared" si="28"/>
        <v>57.752939329106717</v>
      </c>
      <c r="K113" s="151">
        <f t="shared" si="38"/>
        <v>40.627869165267668</v>
      </c>
      <c r="L113" s="43">
        <v>6518399</v>
      </c>
      <c r="M113" s="151">
        <f t="shared" si="29"/>
        <v>63.9723536223919</v>
      </c>
      <c r="O113" s="151">
        <f t="shared" si="39"/>
        <v>43.78058220770162</v>
      </c>
      <c r="P113" s="43">
        <v>18410525</v>
      </c>
      <c r="Q113" s="151">
        <f t="shared" si="30"/>
        <v>180.68311186134611</v>
      </c>
      <c r="S113" s="151">
        <f t="shared" si="40"/>
        <v>65.864314558322519</v>
      </c>
      <c r="T113" s="43">
        <v>9168025</v>
      </c>
      <c r="U113" s="151">
        <f t="shared" si="31"/>
        <v>89.976102616444535</v>
      </c>
      <c r="W113" s="151">
        <f t="shared" si="41"/>
        <v>74.86475372587141</v>
      </c>
      <c r="X113" s="43">
        <v>305301</v>
      </c>
      <c r="Y113" s="151">
        <f t="shared" si="32"/>
        <v>2.9962608200679135</v>
      </c>
      <c r="AA113" s="151">
        <f t="shared" si="42"/>
        <v>152.60586391171867</v>
      </c>
      <c r="AB113" s="43">
        <f t="shared" si="33"/>
        <v>149530296</v>
      </c>
      <c r="AC113" s="43">
        <v>75459851</v>
      </c>
      <c r="AD113" s="160">
        <f t="shared" si="34"/>
        <v>50.464590132289977</v>
      </c>
      <c r="AE113" s="43">
        <v>13323523</v>
      </c>
      <c r="AF113" s="160">
        <f t="shared" si="35"/>
        <v>8.910249866689222</v>
      </c>
      <c r="AG113" s="43">
        <v>0</v>
      </c>
      <c r="AH113" s="160">
        <f t="shared" si="36"/>
        <v>0</v>
      </c>
      <c r="AI113" s="43">
        <v>5601450</v>
      </c>
      <c r="AJ113" s="43">
        <v>11846</v>
      </c>
      <c r="AK113" s="43"/>
      <c r="AL113" s="192">
        <v>101894</v>
      </c>
      <c r="AM113" s="43">
        <v>101894</v>
      </c>
      <c r="AN113" s="43">
        <v>101894</v>
      </c>
      <c r="AO113" s="43">
        <v>101894</v>
      </c>
      <c r="AP113" s="43">
        <v>101894</v>
      </c>
      <c r="AQ113" s="43">
        <v>101894</v>
      </c>
      <c r="AR113" s="43">
        <v>101894</v>
      </c>
    </row>
    <row r="114" spans="1:44" x14ac:dyDescent="0.25">
      <c r="A114" s="117">
        <v>61</v>
      </c>
      <c r="B114" s="117"/>
      <c r="C114" s="117" t="s">
        <v>162</v>
      </c>
      <c r="D114" s="51">
        <v>21713494</v>
      </c>
      <c r="E114" s="152">
        <f t="shared" si="27"/>
        <v>1475.8033032012506</v>
      </c>
      <c r="F114" s="169"/>
      <c r="G114" s="152">
        <f t="shared" si="37"/>
        <v>74.386691158394214</v>
      </c>
      <c r="H114" s="51">
        <v>1641857</v>
      </c>
      <c r="I114" s="152">
        <f t="shared" si="28"/>
        <v>111.59226534357371</v>
      </c>
      <c r="J114" s="169"/>
      <c r="K114" s="152">
        <f t="shared" si="38"/>
        <v>78.502601060680448</v>
      </c>
      <c r="L114" s="51">
        <v>3851744</v>
      </c>
      <c r="M114" s="152">
        <f t="shared" si="29"/>
        <v>261.79188472779174</v>
      </c>
      <c r="N114" s="169"/>
      <c r="O114" s="152">
        <f t="shared" si="39"/>
        <v>179.1617860159902</v>
      </c>
      <c r="P114" s="51">
        <v>5871529</v>
      </c>
      <c r="Q114" s="152">
        <f t="shared" si="30"/>
        <v>399.07082172228644</v>
      </c>
      <c r="R114" s="169"/>
      <c r="S114" s="152">
        <f t="shared" si="40"/>
        <v>145.4730653141248</v>
      </c>
      <c r="T114" s="51">
        <v>1517126</v>
      </c>
      <c r="U114" s="152">
        <f t="shared" si="31"/>
        <v>103.11466050431591</v>
      </c>
      <c r="V114" s="169"/>
      <c r="W114" s="152">
        <f t="shared" si="41"/>
        <v>85.796710901007216</v>
      </c>
      <c r="X114" s="51">
        <v>2513</v>
      </c>
      <c r="Y114" s="152">
        <f t="shared" si="32"/>
        <v>0.17080133215523688</v>
      </c>
      <c r="Z114" s="169"/>
      <c r="AA114" s="152">
        <f t="shared" si="42"/>
        <v>8.6992709967857671</v>
      </c>
      <c r="AB114" s="51">
        <f t="shared" si="33"/>
        <v>34598263</v>
      </c>
      <c r="AC114" s="51">
        <v>11196144</v>
      </c>
      <c r="AD114" s="158">
        <f t="shared" si="34"/>
        <v>32.360422255880302</v>
      </c>
      <c r="AE114" s="51">
        <v>4765878</v>
      </c>
      <c r="AF114" s="158">
        <f t="shared" si="35"/>
        <v>13.774905404933191</v>
      </c>
      <c r="AG114" s="51">
        <v>0</v>
      </c>
      <c r="AH114" s="158">
        <f t="shared" si="36"/>
        <v>0</v>
      </c>
      <c r="AI114" s="51">
        <v>155438</v>
      </c>
      <c r="AJ114" s="51">
        <v>275</v>
      </c>
      <c r="AK114" s="51"/>
      <c r="AL114" s="193">
        <v>14713</v>
      </c>
      <c r="AM114" s="51">
        <v>14713</v>
      </c>
      <c r="AN114" s="51">
        <v>14713</v>
      </c>
      <c r="AO114" s="51">
        <v>14713</v>
      </c>
      <c r="AP114" s="51">
        <v>14713</v>
      </c>
      <c r="AQ114" s="51">
        <v>14713</v>
      </c>
      <c r="AR114" s="51">
        <v>14713</v>
      </c>
    </row>
    <row r="115" spans="1:44" x14ac:dyDescent="0.25">
      <c r="A115" s="114">
        <v>62</v>
      </c>
      <c r="B115" s="114"/>
      <c r="C115" s="114" t="s">
        <v>251</v>
      </c>
      <c r="D115" s="43">
        <v>32488563</v>
      </c>
      <c r="E115" s="151">
        <f t="shared" si="27"/>
        <v>1265.3773320350535</v>
      </c>
      <c r="G115" s="151">
        <f t="shared" si="37"/>
        <v>63.780337523806551</v>
      </c>
      <c r="H115" s="43">
        <v>4049642</v>
      </c>
      <c r="I115" s="151">
        <f t="shared" si="28"/>
        <v>157.72704965920155</v>
      </c>
      <c r="K115" s="151">
        <f t="shared" si="38"/>
        <v>110.95736445310433</v>
      </c>
      <c r="L115" s="43">
        <v>4635592</v>
      </c>
      <c r="M115" s="151">
        <f t="shared" si="29"/>
        <v>180.54886075949366</v>
      </c>
      <c r="O115" s="151">
        <f t="shared" si="39"/>
        <v>123.5617230475182</v>
      </c>
      <c r="P115" s="43">
        <v>3792543</v>
      </c>
      <c r="Q115" s="151">
        <f t="shared" si="30"/>
        <v>147.71345666991238</v>
      </c>
      <c r="S115" s="151">
        <f t="shared" si="40"/>
        <v>53.845904436659232</v>
      </c>
      <c r="T115" s="43">
        <v>5102306</v>
      </c>
      <c r="U115" s="151">
        <f t="shared" si="31"/>
        <v>198.72662122687439</v>
      </c>
      <c r="W115" s="151">
        <f t="shared" si="41"/>
        <v>165.35078897944356</v>
      </c>
      <c r="X115" s="43">
        <v>0</v>
      </c>
      <c r="Y115" s="151">
        <f t="shared" si="32"/>
        <v>0</v>
      </c>
      <c r="AA115" s="151">
        <f t="shared" si="42"/>
        <v>0</v>
      </c>
      <c r="AB115" s="43">
        <f t="shared" si="33"/>
        <v>50068646</v>
      </c>
      <c r="AC115" s="43">
        <v>24430765</v>
      </c>
      <c r="AD115" s="160">
        <f t="shared" si="34"/>
        <v>48.794539001514039</v>
      </c>
      <c r="AE115" s="43">
        <v>4078459</v>
      </c>
      <c r="AF115" s="160">
        <f t="shared" si="35"/>
        <v>8.1457345581104796</v>
      </c>
      <c r="AG115" s="43">
        <v>0</v>
      </c>
      <c r="AH115" s="160">
        <f t="shared" si="36"/>
        <v>0</v>
      </c>
      <c r="AI115" s="43">
        <v>1903606</v>
      </c>
      <c r="AJ115" s="43">
        <v>0</v>
      </c>
      <c r="AK115" s="43"/>
      <c r="AL115" s="192">
        <v>25675</v>
      </c>
      <c r="AM115" s="43">
        <v>25675</v>
      </c>
      <c r="AN115" s="43">
        <v>25675</v>
      </c>
      <c r="AO115" s="43">
        <v>25675</v>
      </c>
      <c r="AP115" s="43">
        <v>25675</v>
      </c>
      <c r="AQ115" s="43">
        <v>25675</v>
      </c>
      <c r="AR115" s="43">
        <v>0</v>
      </c>
    </row>
    <row r="116" spans="1:44" x14ac:dyDescent="0.25">
      <c r="A116" s="117">
        <v>63</v>
      </c>
      <c r="B116" s="117"/>
      <c r="C116" s="117" t="s">
        <v>166</v>
      </c>
      <c r="D116" s="51">
        <v>17391573</v>
      </c>
      <c r="E116" s="152">
        <f t="shared" si="27"/>
        <v>1437.3200826446282</v>
      </c>
      <c r="F116" s="169"/>
      <c r="G116" s="152">
        <f t="shared" si="37"/>
        <v>72.446975048451705</v>
      </c>
      <c r="H116" s="51">
        <v>2187674</v>
      </c>
      <c r="I116" s="152">
        <f t="shared" si="28"/>
        <v>180.79950413223139</v>
      </c>
      <c r="J116" s="169"/>
      <c r="K116" s="152">
        <f t="shared" si="38"/>
        <v>127.18830737204631</v>
      </c>
      <c r="L116" s="51">
        <v>1211368</v>
      </c>
      <c r="M116" s="152">
        <f t="shared" si="29"/>
        <v>100.11305785123967</v>
      </c>
      <c r="N116" s="169"/>
      <c r="O116" s="152">
        <f t="shared" si="39"/>
        <v>68.514095716910219</v>
      </c>
      <c r="P116" s="51">
        <v>3353574</v>
      </c>
      <c r="Q116" s="152">
        <f t="shared" si="30"/>
        <v>277.15487603305786</v>
      </c>
      <c r="R116" s="169"/>
      <c r="S116" s="152">
        <f t="shared" si="40"/>
        <v>101.03111324772047</v>
      </c>
      <c r="T116" s="51">
        <v>1636775</v>
      </c>
      <c r="U116" s="152">
        <f t="shared" si="31"/>
        <v>135.27066115702479</v>
      </c>
      <c r="V116" s="169"/>
      <c r="W116" s="152">
        <f t="shared" si="41"/>
        <v>112.5521604000393</v>
      </c>
      <c r="X116" s="51">
        <v>27593</v>
      </c>
      <c r="Y116" s="152">
        <f t="shared" si="32"/>
        <v>2.2804132231404957</v>
      </c>
      <c r="Z116" s="169"/>
      <c r="AA116" s="152">
        <f t="shared" si="42"/>
        <v>116.14624056165255</v>
      </c>
      <c r="AB116" s="51">
        <f t="shared" si="33"/>
        <v>25808557</v>
      </c>
      <c r="AC116" s="51">
        <v>13274435</v>
      </c>
      <c r="AD116" s="158">
        <f t="shared" si="34"/>
        <v>51.434239426869155</v>
      </c>
      <c r="AE116" s="51">
        <v>3702770</v>
      </c>
      <c r="AF116" s="158">
        <f t="shared" si="35"/>
        <v>14.347063262777535</v>
      </c>
      <c r="AG116" s="51">
        <v>0</v>
      </c>
      <c r="AH116" s="158">
        <f t="shared" si="36"/>
        <v>0</v>
      </c>
      <c r="AI116" s="51">
        <v>148617</v>
      </c>
      <c r="AJ116" s="51">
        <v>332</v>
      </c>
      <c r="AK116" s="51"/>
      <c r="AL116" s="193">
        <v>12100</v>
      </c>
      <c r="AM116" s="51">
        <v>12100</v>
      </c>
      <c r="AN116" s="51">
        <v>12100</v>
      </c>
      <c r="AO116" s="51">
        <v>12100</v>
      </c>
      <c r="AP116" s="51">
        <v>12100</v>
      </c>
      <c r="AQ116" s="51">
        <v>12100</v>
      </c>
      <c r="AR116" s="51">
        <v>12100</v>
      </c>
    </row>
    <row r="117" spans="1:44" x14ac:dyDescent="0.25">
      <c r="A117" s="114">
        <v>64</v>
      </c>
      <c r="B117" s="114"/>
      <c r="C117" s="114" t="s">
        <v>168</v>
      </c>
      <c r="D117" s="43">
        <v>18721270</v>
      </c>
      <c r="E117" s="151">
        <f t="shared" si="27"/>
        <v>1603.6722631488778</v>
      </c>
      <c r="G117" s="151">
        <f t="shared" si="37"/>
        <v>80.831824335516629</v>
      </c>
      <c r="H117" s="43">
        <v>1317613</v>
      </c>
      <c r="I117" s="151">
        <f t="shared" si="28"/>
        <v>112.8673119753298</v>
      </c>
      <c r="K117" s="151">
        <f t="shared" si="38"/>
        <v>79.399567143036947</v>
      </c>
      <c r="L117" s="43">
        <v>1593572</v>
      </c>
      <c r="M117" s="151">
        <f t="shared" si="29"/>
        <v>136.50608189138256</v>
      </c>
      <c r="O117" s="151">
        <f t="shared" si="39"/>
        <v>93.420288635512478</v>
      </c>
      <c r="P117" s="43">
        <v>3013432</v>
      </c>
      <c r="Q117" s="151">
        <f t="shared" si="30"/>
        <v>258.13191708069212</v>
      </c>
      <c r="S117" s="151">
        <f t="shared" si="40"/>
        <v>94.096684571120306</v>
      </c>
      <c r="T117" s="43">
        <v>1133184</v>
      </c>
      <c r="U117" s="151">
        <f t="shared" si="31"/>
        <v>97.069042316258347</v>
      </c>
      <c r="W117" s="151">
        <f t="shared" si="41"/>
        <v>80.766445045872729</v>
      </c>
      <c r="X117" s="43">
        <v>9565</v>
      </c>
      <c r="Y117" s="151">
        <f t="shared" si="32"/>
        <v>0.81934212780537952</v>
      </c>
      <c r="AA117" s="151">
        <f t="shared" si="42"/>
        <v>41.730817429362396</v>
      </c>
      <c r="AB117" s="43">
        <f t="shared" si="33"/>
        <v>25788636</v>
      </c>
      <c r="AC117" s="43">
        <v>6540372</v>
      </c>
      <c r="AD117" s="160">
        <f t="shared" si="34"/>
        <v>25.361449903748301</v>
      </c>
      <c r="AE117" s="43">
        <v>3771934</v>
      </c>
      <c r="AF117" s="160">
        <f t="shared" si="35"/>
        <v>14.626341618067743</v>
      </c>
      <c r="AG117" s="43">
        <v>34579</v>
      </c>
      <c r="AH117" s="160">
        <f t="shared" si="36"/>
        <v>0.13408619207312863</v>
      </c>
      <c r="AI117" s="43">
        <v>21115</v>
      </c>
      <c r="AJ117" s="43">
        <v>0</v>
      </c>
      <c r="AK117" s="43"/>
      <c r="AL117" s="192">
        <v>11674</v>
      </c>
      <c r="AM117" s="43">
        <v>11674</v>
      </c>
      <c r="AN117" s="43">
        <v>11674</v>
      </c>
      <c r="AO117" s="43">
        <v>11674</v>
      </c>
      <c r="AP117" s="43">
        <v>11674</v>
      </c>
      <c r="AQ117" s="43">
        <v>11674</v>
      </c>
      <c r="AR117" s="43">
        <v>11674</v>
      </c>
    </row>
    <row r="118" spans="1:44" x14ac:dyDescent="0.25">
      <c r="A118" s="117">
        <v>65</v>
      </c>
      <c r="B118" s="117"/>
      <c r="C118" s="117" t="s">
        <v>170</v>
      </c>
      <c r="D118" s="51">
        <v>23594767</v>
      </c>
      <c r="E118" s="152">
        <f t="shared" ref="E118:E148" si="43">IFERROR((D118/$AL118),0)</f>
        <v>1510.4517636514947</v>
      </c>
      <c r="F118" s="169"/>
      <c r="G118" s="152">
        <f t="shared" ref="G118:G149" si="44">IF(E$149,E118/E$149*100,0)</f>
        <v>76.1331192366045</v>
      </c>
      <c r="H118" s="51">
        <v>2317810</v>
      </c>
      <c r="I118" s="152">
        <f t="shared" ref="I118:I148" si="45">IFERROR((H118/$AL118),0)</f>
        <v>148.37782472312912</v>
      </c>
      <c r="J118" s="169"/>
      <c r="K118" s="152">
        <f t="shared" ref="K118:K149" si="46">IF(I$149,I118/I$149*100,0)</f>
        <v>104.38039898759122</v>
      </c>
      <c r="L118" s="51">
        <v>2290782</v>
      </c>
      <c r="M118" s="152">
        <f t="shared" ref="M118:M148" si="47">IFERROR((L118/$AL118),0)</f>
        <v>146.64758978298445</v>
      </c>
      <c r="N118" s="169"/>
      <c r="O118" s="152">
        <f t="shared" ref="O118:O149" si="48">IF(M$149,M118/M$149*100,0)</f>
        <v>100.36080426167071</v>
      </c>
      <c r="P118" s="51">
        <v>6003004</v>
      </c>
      <c r="Q118" s="152">
        <f t="shared" ref="Q118:Q148" si="49">IFERROR((P118/$AL118),0)</f>
        <v>384.29063440240702</v>
      </c>
      <c r="R118" s="169"/>
      <c r="S118" s="152">
        <f t="shared" ref="S118:S149" si="50">IF(Q$149,Q118/Q$149*100,0)</f>
        <v>140.0852518276352</v>
      </c>
      <c r="T118" s="51">
        <v>1376938</v>
      </c>
      <c r="U118" s="152">
        <f t="shared" ref="U118:U148" si="51">IFERROR((T118/$AL118),0)</f>
        <v>88.146597528967419</v>
      </c>
      <c r="V118" s="169"/>
      <c r="W118" s="152">
        <f t="shared" ref="W118:W149" si="52">IF(U$149,U118/U$149*100,0)</f>
        <v>73.34251122112471</v>
      </c>
      <c r="X118" s="51">
        <v>6167</v>
      </c>
      <c r="Y118" s="152">
        <f t="shared" ref="Y118:Y148" si="53">IFERROR((X118/$AL118),0)</f>
        <v>0.39478906600089625</v>
      </c>
      <c r="Z118" s="169"/>
      <c r="AA118" s="152">
        <f t="shared" ref="AA118:AA149" si="54">IF(Y$149,Y118/Y$149*100,0)</f>
        <v>20.10743726862928</v>
      </c>
      <c r="AB118" s="51">
        <f t="shared" ref="AB118:AB148" si="55">(D118+H118+L118+P118+T118+X118)</f>
        <v>35589468</v>
      </c>
      <c r="AC118" s="51">
        <v>19968608</v>
      </c>
      <c r="AD118" s="158">
        <f t="shared" ref="AD118:AD149" si="56">IF($AB118,AC118/$AB118*100,0)</f>
        <v>56.108194705242575</v>
      </c>
      <c r="AE118" s="51">
        <v>7108599</v>
      </c>
      <c r="AF118" s="158">
        <f t="shared" ref="AF118:AF149" si="57">IF($AB118,AE118/$AB118*100,0)</f>
        <v>19.973883846760508</v>
      </c>
      <c r="AG118" s="51">
        <v>150188</v>
      </c>
      <c r="AH118" s="158">
        <f t="shared" ref="AH118:AH149" si="58">IF($AB118,AG118/$AB118*100,0)</f>
        <v>0.42200125048230563</v>
      </c>
      <c r="AI118" s="51">
        <v>89214</v>
      </c>
      <c r="AJ118" s="51">
        <v>0</v>
      </c>
      <c r="AK118" s="51"/>
      <c r="AL118" s="193">
        <v>15621</v>
      </c>
      <c r="AM118" s="51">
        <v>15621</v>
      </c>
      <c r="AN118" s="51">
        <v>15621</v>
      </c>
      <c r="AO118" s="51">
        <v>15621</v>
      </c>
      <c r="AP118" s="51">
        <v>15621</v>
      </c>
      <c r="AQ118" s="51">
        <v>15621</v>
      </c>
      <c r="AR118" s="51">
        <v>15621</v>
      </c>
    </row>
    <row r="119" spans="1:44" x14ac:dyDescent="0.25">
      <c r="A119" s="114">
        <v>66</v>
      </c>
      <c r="B119" s="114"/>
      <c r="C119" s="114" t="s">
        <v>172</v>
      </c>
      <c r="D119" s="43">
        <v>49512481</v>
      </c>
      <c r="E119" s="151">
        <f t="shared" si="43"/>
        <v>1315.8064524701692</v>
      </c>
      <c r="G119" s="151">
        <f t="shared" si="44"/>
        <v>66.322177211425725</v>
      </c>
      <c r="H119" s="43">
        <v>3196257</v>
      </c>
      <c r="I119" s="151">
        <f t="shared" si="45"/>
        <v>84.941321852826277</v>
      </c>
      <c r="K119" s="151">
        <f t="shared" si="46"/>
        <v>59.754273133978252</v>
      </c>
      <c r="L119" s="43">
        <v>6387032</v>
      </c>
      <c r="M119" s="151">
        <f t="shared" si="47"/>
        <v>169.73695819713518</v>
      </c>
      <c r="O119" s="151">
        <f t="shared" si="48"/>
        <v>116.1624112800157</v>
      </c>
      <c r="P119" s="43">
        <v>14917000</v>
      </c>
      <c r="Q119" s="151">
        <f t="shared" si="49"/>
        <v>396.42297164421058</v>
      </c>
      <c r="S119" s="151">
        <f t="shared" si="50"/>
        <v>144.50784599368549</v>
      </c>
      <c r="T119" s="43">
        <v>6037006</v>
      </c>
      <c r="U119" s="151">
        <f t="shared" si="51"/>
        <v>160.43493050572695</v>
      </c>
      <c r="W119" s="151">
        <f t="shared" si="52"/>
        <v>133.49012917951572</v>
      </c>
      <c r="X119" s="43">
        <v>43600</v>
      </c>
      <c r="Y119" s="151">
        <f t="shared" si="53"/>
        <v>1.1586808046985038</v>
      </c>
      <c r="AA119" s="151">
        <f t="shared" si="54"/>
        <v>59.014049783200349</v>
      </c>
      <c r="AB119" s="43">
        <f t="shared" si="55"/>
        <v>80093376</v>
      </c>
      <c r="AC119" s="43">
        <v>38864075</v>
      </c>
      <c r="AD119" s="160">
        <f t="shared" si="56"/>
        <v>48.523457170790252</v>
      </c>
      <c r="AE119" s="43">
        <v>7210254</v>
      </c>
      <c r="AF119" s="160">
        <f t="shared" si="57"/>
        <v>9.0023100037636077</v>
      </c>
      <c r="AG119" s="43">
        <v>4345501</v>
      </c>
      <c r="AH119" s="160">
        <f t="shared" si="58"/>
        <v>5.4255435555619478</v>
      </c>
      <c r="AI119" s="43">
        <v>170223</v>
      </c>
      <c r="AJ119" s="43">
        <v>75</v>
      </c>
      <c r="AK119" s="43"/>
      <c r="AL119" s="192">
        <v>37629</v>
      </c>
      <c r="AM119" s="43">
        <v>37629</v>
      </c>
      <c r="AN119" s="43">
        <v>37629</v>
      </c>
      <c r="AO119" s="43">
        <v>37629</v>
      </c>
      <c r="AP119" s="43">
        <v>37629</v>
      </c>
      <c r="AQ119" s="43">
        <v>37629</v>
      </c>
      <c r="AR119" s="43">
        <v>37629</v>
      </c>
    </row>
    <row r="120" spans="1:44" x14ac:dyDescent="0.25">
      <c r="A120" s="117">
        <v>67</v>
      </c>
      <c r="B120" s="117"/>
      <c r="C120" s="117" t="s">
        <v>252</v>
      </c>
      <c r="D120" s="51">
        <v>35008957</v>
      </c>
      <c r="E120" s="152">
        <f t="shared" si="43"/>
        <v>1499.8910500835441</v>
      </c>
      <c r="F120" s="169"/>
      <c r="G120" s="152">
        <f t="shared" si="44"/>
        <v>75.60081487267783</v>
      </c>
      <c r="H120" s="51">
        <v>2695465</v>
      </c>
      <c r="I120" s="152">
        <f t="shared" si="45"/>
        <v>115.48198449081016</v>
      </c>
      <c r="J120" s="169"/>
      <c r="K120" s="152">
        <f t="shared" si="46"/>
        <v>81.238929331403</v>
      </c>
      <c r="L120" s="51">
        <v>3212419</v>
      </c>
      <c r="M120" s="152">
        <f t="shared" si="47"/>
        <v>137.62987875412364</v>
      </c>
      <c r="N120" s="169"/>
      <c r="O120" s="152">
        <f t="shared" si="48"/>
        <v>94.189378377378276</v>
      </c>
      <c r="P120" s="51">
        <v>5389157</v>
      </c>
      <c r="Q120" s="152">
        <f t="shared" si="49"/>
        <v>230.88800822586865</v>
      </c>
      <c r="R120" s="169"/>
      <c r="S120" s="152">
        <f t="shared" si="50"/>
        <v>84.165477585990658</v>
      </c>
      <c r="T120" s="51">
        <v>3524758</v>
      </c>
      <c r="U120" s="152">
        <f t="shared" si="51"/>
        <v>151.01143909858189</v>
      </c>
      <c r="V120" s="169"/>
      <c r="W120" s="152">
        <f t="shared" si="52"/>
        <v>125.64929874878263</v>
      </c>
      <c r="X120" s="51">
        <v>59606</v>
      </c>
      <c r="Y120" s="152">
        <f t="shared" si="53"/>
        <v>2.5537037830427147</v>
      </c>
      <c r="Z120" s="169"/>
      <c r="AA120" s="152">
        <f t="shared" si="54"/>
        <v>130.06550343538669</v>
      </c>
      <c r="AB120" s="51">
        <f t="shared" si="55"/>
        <v>49890362</v>
      </c>
      <c r="AC120" s="51">
        <v>28374150</v>
      </c>
      <c r="AD120" s="158">
        <f t="shared" si="56"/>
        <v>56.87300885890545</v>
      </c>
      <c r="AE120" s="51">
        <v>5766600</v>
      </c>
      <c r="AF120" s="158">
        <f t="shared" si="57"/>
        <v>11.558545115387217</v>
      </c>
      <c r="AG120" s="51">
        <v>109302</v>
      </c>
      <c r="AH120" s="158">
        <f t="shared" si="58"/>
        <v>0.21908439950786487</v>
      </c>
      <c r="AI120" s="51">
        <v>310489</v>
      </c>
      <c r="AJ120" s="51">
        <v>0</v>
      </c>
      <c r="AK120" s="51"/>
      <c r="AL120" s="193">
        <v>23341</v>
      </c>
      <c r="AM120" s="51">
        <v>23341</v>
      </c>
      <c r="AN120" s="51">
        <v>23341</v>
      </c>
      <c r="AO120" s="51">
        <v>23341</v>
      </c>
      <c r="AP120" s="51">
        <v>23341</v>
      </c>
      <c r="AQ120" s="51">
        <v>23341</v>
      </c>
      <c r="AR120" s="51">
        <v>23341</v>
      </c>
    </row>
    <row r="121" spans="1:44" x14ac:dyDescent="0.25">
      <c r="A121" s="114">
        <v>68</v>
      </c>
      <c r="B121" s="114"/>
      <c r="C121" s="114" t="s">
        <v>176</v>
      </c>
      <c r="D121" s="43">
        <v>26346079</v>
      </c>
      <c r="E121" s="151">
        <f t="shared" si="43"/>
        <v>1552.4175947204053</v>
      </c>
      <c r="G121" s="151">
        <f t="shared" si="44"/>
        <v>78.248373558204761</v>
      </c>
      <c r="H121" s="43">
        <v>2133634</v>
      </c>
      <c r="I121" s="151">
        <f t="shared" si="45"/>
        <v>125.72234989099051</v>
      </c>
      <c r="K121" s="151">
        <f t="shared" si="46"/>
        <v>88.442791689164935</v>
      </c>
      <c r="L121" s="43">
        <v>2763346</v>
      </c>
      <c r="M121" s="151">
        <f t="shared" si="47"/>
        <v>162.82752931471333</v>
      </c>
      <c r="O121" s="151">
        <f t="shared" si="48"/>
        <v>111.43382460051521</v>
      </c>
      <c r="P121" s="43">
        <v>3187568</v>
      </c>
      <c r="Q121" s="151">
        <f t="shared" si="49"/>
        <v>187.82440634022745</v>
      </c>
      <c r="S121" s="151">
        <f t="shared" si="50"/>
        <v>68.467526674082393</v>
      </c>
      <c r="T121" s="43">
        <v>1967277</v>
      </c>
      <c r="U121" s="151">
        <f t="shared" si="51"/>
        <v>115.91992222025809</v>
      </c>
      <c r="W121" s="151">
        <f t="shared" si="52"/>
        <v>96.451348486789129</v>
      </c>
      <c r="X121" s="43">
        <v>10000</v>
      </c>
      <c r="Y121" s="151">
        <f t="shared" si="53"/>
        <v>0.58924046903541338</v>
      </c>
      <c r="AA121" s="151">
        <f t="shared" si="54"/>
        <v>30.01125610515356</v>
      </c>
      <c r="AB121" s="43">
        <f t="shared" si="55"/>
        <v>36407904</v>
      </c>
      <c r="AC121" s="43">
        <v>24066234</v>
      </c>
      <c r="AD121" s="160">
        <f t="shared" si="56"/>
        <v>66.101673966180527</v>
      </c>
      <c r="AE121" s="43">
        <v>3427144</v>
      </c>
      <c r="AF121" s="160">
        <f t="shared" si="57"/>
        <v>9.4131867629622406</v>
      </c>
      <c r="AG121" s="43">
        <v>0</v>
      </c>
      <c r="AH121" s="160">
        <f t="shared" si="58"/>
        <v>0</v>
      </c>
      <c r="AI121" s="43">
        <v>122078</v>
      </c>
      <c r="AJ121" s="43">
        <v>0</v>
      </c>
      <c r="AK121" s="43"/>
      <c r="AL121" s="192">
        <v>16971</v>
      </c>
      <c r="AM121" s="43">
        <v>16971</v>
      </c>
      <c r="AN121" s="43">
        <v>16971</v>
      </c>
      <c r="AO121" s="43">
        <v>16971</v>
      </c>
      <c r="AP121" s="43">
        <v>16971</v>
      </c>
      <c r="AQ121" s="43">
        <v>16971</v>
      </c>
      <c r="AR121" s="43">
        <v>16971</v>
      </c>
    </row>
    <row r="122" spans="1:44" x14ac:dyDescent="0.25">
      <c r="A122" s="117">
        <v>69</v>
      </c>
      <c r="B122" s="117"/>
      <c r="C122" s="117" t="s">
        <v>178</v>
      </c>
      <c r="D122" s="51">
        <v>89293381</v>
      </c>
      <c r="E122" s="152">
        <f t="shared" si="43"/>
        <v>1509.0733805411435</v>
      </c>
      <c r="F122" s="169"/>
      <c r="G122" s="152">
        <f t="shared" si="44"/>
        <v>76.063642932746632</v>
      </c>
      <c r="H122" s="51">
        <v>4582076</v>
      </c>
      <c r="I122" s="152">
        <f t="shared" si="45"/>
        <v>77.43786652245187</v>
      </c>
      <c r="J122" s="169"/>
      <c r="K122" s="152">
        <f t="shared" si="46"/>
        <v>54.475764282460084</v>
      </c>
      <c r="L122" s="51">
        <v>8079618</v>
      </c>
      <c r="M122" s="152">
        <f t="shared" si="47"/>
        <v>136.54692332392557</v>
      </c>
      <c r="N122" s="169"/>
      <c r="O122" s="152">
        <f t="shared" si="48"/>
        <v>93.448239173419594</v>
      </c>
      <c r="P122" s="51">
        <v>22561186</v>
      </c>
      <c r="Q122" s="152">
        <f t="shared" si="49"/>
        <v>381.28789440773352</v>
      </c>
      <c r="R122" s="169"/>
      <c r="S122" s="152">
        <f t="shared" si="50"/>
        <v>138.99066468272375</v>
      </c>
      <c r="T122" s="51">
        <v>8290959</v>
      </c>
      <c r="U122" s="152">
        <f t="shared" si="51"/>
        <v>140.1186222980852</v>
      </c>
      <c r="V122" s="169"/>
      <c r="W122" s="152">
        <f t="shared" si="52"/>
        <v>116.58591387839623</v>
      </c>
      <c r="X122" s="51">
        <v>11340</v>
      </c>
      <c r="Y122" s="152">
        <f t="shared" si="53"/>
        <v>0.19164793564415</v>
      </c>
      <c r="Z122" s="169"/>
      <c r="AA122" s="152">
        <f t="shared" si="54"/>
        <v>9.7610323473809153</v>
      </c>
      <c r="AB122" s="51">
        <f t="shared" si="55"/>
        <v>132818560</v>
      </c>
      <c r="AC122" s="51">
        <v>82294075</v>
      </c>
      <c r="AD122" s="158">
        <f t="shared" si="56"/>
        <v>61.959770532070216</v>
      </c>
      <c r="AE122" s="51">
        <v>25424632</v>
      </c>
      <c r="AF122" s="158">
        <f t="shared" si="57"/>
        <v>19.142378896443386</v>
      </c>
      <c r="AG122" s="51">
        <v>0</v>
      </c>
      <c r="AH122" s="158">
        <f t="shared" si="58"/>
        <v>0</v>
      </c>
      <c r="AI122" s="51">
        <v>650941</v>
      </c>
      <c r="AJ122" s="51">
        <v>9414</v>
      </c>
      <c r="AK122" s="51"/>
      <c r="AL122" s="193">
        <v>59171</v>
      </c>
      <c r="AM122" s="51">
        <v>59171</v>
      </c>
      <c r="AN122" s="51">
        <v>59171</v>
      </c>
      <c r="AO122" s="51">
        <v>59171</v>
      </c>
      <c r="AP122" s="51">
        <v>59171</v>
      </c>
      <c r="AQ122" s="51">
        <v>59171</v>
      </c>
      <c r="AR122" s="51">
        <v>59171</v>
      </c>
    </row>
    <row r="123" spans="1:44" x14ac:dyDescent="0.25">
      <c r="A123" s="114">
        <v>70</v>
      </c>
      <c r="B123" s="114"/>
      <c r="C123" s="114" t="s">
        <v>180</v>
      </c>
      <c r="D123" s="43">
        <v>43350591</v>
      </c>
      <c r="E123" s="151">
        <f t="shared" si="43"/>
        <v>1364.6852294906503</v>
      </c>
      <c r="G123" s="151">
        <f t="shared" si="44"/>
        <v>68.785873072883433</v>
      </c>
      <c r="H123" s="43">
        <v>3350565</v>
      </c>
      <c r="I123" s="151">
        <f t="shared" si="45"/>
        <v>105.47645281118177</v>
      </c>
      <c r="K123" s="151">
        <f t="shared" si="46"/>
        <v>74.200267113841875</v>
      </c>
      <c r="L123" s="43">
        <v>5229194</v>
      </c>
      <c r="M123" s="151">
        <f t="shared" si="47"/>
        <v>164.61606749354655</v>
      </c>
      <c r="O123" s="151">
        <f t="shared" si="48"/>
        <v>112.65784151307435</v>
      </c>
      <c r="P123" s="43">
        <v>7408474</v>
      </c>
      <c r="Q123" s="151">
        <f t="shared" si="49"/>
        <v>233.22023547188817</v>
      </c>
      <c r="S123" s="151">
        <f t="shared" si="50"/>
        <v>85.015643090507751</v>
      </c>
      <c r="T123" s="43">
        <v>3718818</v>
      </c>
      <c r="U123" s="151">
        <f t="shared" si="51"/>
        <v>117.06913051690486</v>
      </c>
      <c r="W123" s="151">
        <f t="shared" si="52"/>
        <v>97.407549006775483</v>
      </c>
      <c r="X123" s="43">
        <v>0</v>
      </c>
      <c r="Y123" s="151">
        <f t="shared" si="53"/>
        <v>0</v>
      </c>
      <c r="AA123" s="151">
        <f t="shared" si="54"/>
        <v>0</v>
      </c>
      <c r="AB123" s="43">
        <f t="shared" si="55"/>
        <v>63057642</v>
      </c>
      <c r="AC123" s="43">
        <v>27450215</v>
      </c>
      <c r="AD123" s="160">
        <f t="shared" si="56"/>
        <v>43.531940188946486</v>
      </c>
      <c r="AE123" s="43">
        <v>3679985</v>
      </c>
      <c r="AF123" s="160">
        <f t="shared" si="57"/>
        <v>5.8359064552397948</v>
      </c>
      <c r="AG123" s="43">
        <v>62618</v>
      </c>
      <c r="AH123" s="160">
        <f t="shared" si="58"/>
        <v>9.9302793466333555E-2</v>
      </c>
      <c r="AI123" s="43">
        <v>2524543</v>
      </c>
      <c r="AJ123" s="43">
        <v>569</v>
      </c>
      <c r="AK123" s="43"/>
      <c r="AL123" s="192">
        <v>31766</v>
      </c>
      <c r="AM123" s="43">
        <v>31766</v>
      </c>
      <c r="AN123" s="43">
        <v>31766</v>
      </c>
      <c r="AO123" s="43">
        <v>31766</v>
      </c>
      <c r="AP123" s="43">
        <v>31766</v>
      </c>
      <c r="AQ123" s="43">
        <v>31766</v>
      </c>
      <c r="AR123" s="43">
        <v>0</v>
      </c>
    </row>
    <row r="124" spans="1:44" x14ac:dyDescent="0.25">
      <c r="A124" s="117">
        <v>71</v>
      </c>
      <c r="B124" s="117"/>
      <c r="C124" s="117" t="s">
        <v>182</v>
      </c>
      <c r="D124" s="51">
        <v>22613596</v>
      </c>
      <c r="E124" s="152">
        <f t="shared" si="43"/>
        <v>1024.4448672646552</v>
      </c>
      <c r="F124" s="169"/>
      <c r="G124" s="152">
        <f t="shared" si="44"/>
        <v>51.636328354000312</v>
      </c>
      <c r="H124" s="51">
        <v>1637411</v>
      </c>
      <c r="I124" s="152">
        <f t="shared" si="45"/>
        <v>74.178264021020212</v>
      </c>
      <c r="J124" s="169"/>
      <c r="K124" s="152">
        <f t="shared" si="46"/>
        <v>52.182708630274398</v>
      </c>
      <c r="L124" s="51">
        <v>1755725</v>
      </c>
      <c r="M124" s="152">
        <f t="shared" si="47"/>
        <v>79.538144423303436</v>
      </c>
      <c r="N124" s="169"/>
      <c r="O124" s="152">
        <f t="shared" si="48"/>
        <v>54.433299283108063</v>
      </c>
      <c r="P124" s="51">
        <v>2041509</v>
      </c>
      <c r="Q124" s="152">
        <f t="shared" si="49"/>
        <v>92.48477847241098</v>
      </c>
      <c r="R124" s="169"/>
      <c r="S124" s="152">
        <f t="shared" si="50"/>
        <v>33.713425003650308</v>
      </c>
      <c r="T124" s="51">
        <v>6880800</v>
      </c>
      <c r="U124" s="152">
        <f t="shared" si="51"/>
        <v>311.71513998369124</v>
      </c>
      <c r="V124" s="169"/>
      <c r="W124" s="152">
        <f t="shared" si="52"/>
        <v>259.36305873332498</v>
      </c>
      <c r="X124" s="51">
        <v>12410</v>
      </c>
      <c r="Y124" s="152">
        <f t="shared" si="53"/>
        <v>0.56219987315393671</v>
      </c>
      <c r="Z124" s="169"/>
      <c r="AA124" s="152">
        <f t="shared" si="54"/>
        <v>28.634021697674012</v>
      </c>
      <c r="AB124" s="51">
        <f t="shared" si="55"/>
        <v>34941451</v>
      </c>
      <c r="AC124" s="51">
        <v>17810175</v>
      </c>
      <c r="AD124" s="158">
        <f t="shared" si="56"/>
        <v>50.971480835183399</v>
      </c>
      <c r="AE124" s="51">
        <v>8244601</v>
      </c>
      <c r="AF124" s="158">
        <f t="shared" si="57"/>
        <v>23.595474040273828</v>
      </c>
      <c r="AG124" s="51">
        <v>0</v>
      </c>
      <c r="AH124" s="158">
        <f t="shared" si="58"/>
        <v>0</v>
      </c>
      <c r="AI124" s="51">
        <v>338622</v>
      </c>
      <c r="AJ124" s="51">
        <v>0</v>
      </c>
      <c r="AK124" s="51"/>
      <c r="AL124" s="193">
        <v>22074</v>
      </c>
      <c r="AM124" s="51">
        <v>22074</v>
      </c>
      <c r="AN124" s="51">
        <v>22074</v>
      </c>
      <c r="AO124" s="51">
        <v>22074</v>
      </c>
      <c r="AP124" s="51">
        <v>22074</v>
      </c>
      <c r="AQ124" s="51">
        <v>22074</v>
      </c>
      <c r="AR124" s="51">
        <v>22074</v>
      </c>
    </row>
    <row r="125" spans="1:44" x14ac:dyDescent="0.25">
      <c r="A125" s="114">
        <v>72</v>
      </c>
      <c r="B125" s="114"/>
      <c r="C125" s="114" t="s">
        <v>184</v>
      </c>
      <c r="D125" s="43">
        <v>66810090</v>
      </c>
      <c r="E125" s="151">
        <f t="shared" si="43"/>
        <v>1563.0650632852162</v>
      </c>
      <c r="G125" s="151">
        <f t="shared" si="44"/>
        <v>78.785050738714702</v>
      </c>
      <c r="H125" s="43">
        <v>4925088</v>
      </c>
      <c r="I125" s="151">
        <f t="shared" si="45"/>
        <v>115.22560419249936</v>
      </c>
      <c r="K125" s="151">
        <f t="shared" si="46"/>
        <v>81.058571667579741</v>
      </c>
      <c r="L125" s="43">
        <v>5579654</v>
      </c>
      <c r="M125" s="151">
        <f t="shared" si="47"/>
        <v>130.53959712701496</v>
      </c>
      <c r="O125" s="151">
        <f t="shared" si="48"/>
        <v>89.337022006629795</v>
      </c>
      <c r="P125" s="43">
        <v>7539336</v>
      </c>
      <c r="Q125" s="151">
        <f t="shared" si="49"/>
        <v>176.38761902533747</v>
      </c>
      <c r="S125" s="151">
        <f t="shared" si="50"/>
        <v>64.298480937131615</v>
      </c>
      <c r="T125" s="43">
        <v>4169557</v>
      </c>
      <c r="U125" s="151">
        <f t="shared" si="51"/>
        <v>97.549470088669494</v>
      </c>
      <c r="W125" s="151">
        <f t="shared" si="52"/>
        <v>81.166185708323425</v>
      </c>
      <c r="X125" s="43">
        <v>0</v>
      </c>
      <c r="Y125" s="151">
        <f t="shared" si="53"/>
        <v>0</v>
      </c>
      <c r="AA125" s="151">
        <f t="shared" si="54"/>
        <v>0</v>
      </c>
      <c r="AB125" s="43">
        <f t="shared" si="55"/>
        <v>89023725</v>
      </c>
      <c r="AC125" s="43">
        <v>59992155</v>
      </c>
      <c r="AD125" s="160">
        <f t="shared" si="56"/>
        <v>67.388951653056523</v>
      </c>
      <c r="AE125" s="43">
        <v>7899455</v>
      </c>
      <c r="AF125" s="160">
        <f t="shared" si="57"/>
        <v>8.8734267185517126</v>
      </c>
      <c r="AG125" s="43">
        <v>5368116</v>
      </c>
      <c r="AH125" s="160">
        <f t="shared" si="58"/>
        <v>6.029983580219767</v>
      </c>
      <c r="AI125" s="43">
        <v>1365104</v>
      </c>
      <c r="AJ125" s="43">
        <v>3119</v>
      </c>
      <c r="AK125" s="43"/>
      <c r="AL125" s="192">
        <v>42743</v>
      </c>
      <c r="AM125" s="43">
        <v>42743</v>
      </c>
      <c r="AN125" s="43">
        <v>42743</v>
      </c>
      <c r="AO125" s="43">
        <v>42743</v>
      </c>
      <c r="AP125" s="43">
        <v>42743</v>
      </c>
      <c r="AQ125" s="43">
        <v>42743</v>
      </c>
      <c r="AR125" s="43">
        <v>0</v>
      </c>
    </row>
    <row r="126" spans="1:44" x14ac:dyDescent="0.25">
      <c r="A126" s="117">
        <v>73</v>
      </c>
      <c r="B126" s="117"/>
      <c r="C126" s="117" t="s">
        <v>186</v>
      </c>
      <c r="D126" s="51">
        <v>1193419000</v>
      </c>
      <c r="E126" s="152">
        <f t="shared" si="43"/>
        <v>2420.9295296363389</v>
      </c>
      <c r="F126" s="169"/>
      <c r="G126" s="152">
        <f t="shared" si="44"/>
        <v>122.02502653752178</v>
      </c>
      <c r="H126" s="51">
        <v>92341000</v>
      </c>
      <c r="I126" s="152">
        <f t="shared" si="45"/>
        <v>187.31983795812633</v>
      </c>
      <c r="J126" s="169"/>
      <c r="K126" s="152">
        <f t="shared" si="46"/>
        <v>131.77521277754866</v>
      </c>
      <c r="L126" s="51">
        <v>82519000</v>
      </c>
      <c r="M126" s="152">
        <f t="shared" si="47"/>
        <v>167.395260052053</v>
      </c>
      <c r="N126" s="169"/>
      <c r="O126" s="152">
        <f t="shared" si="48"/>
        <v>114.55982981566095</v>
      </c>
      <c r="P126" s="51">
        <v>118029000</v>
      </c>
      <c r="Q126" s="152">
        <f t="shared" si="49"/>
        <v>239.42964830746573</v>
      </c>
      <c r="R126" s="169"/>
      <c r="S126" s="152">
        <f t="shared" si="50"/>
        <v>87.279156907664117</v>
      </c>
      <c r="T126" s="51">
        <v>66293000</v>
      </c>
      <c r="U126" s="152">
        <f t="shared" si="51"/>
        <v>134.47974375150875</v>
      </c>
      <c r="V126" s="169"/>
      <c r="W126" s="152">
        <f t="shared" si="52"/>
        <v>111.89407636372719</v>
      </c>
      <c r="X126" s="51">
        <v>0</v>
      </c>
      <c r="Y126" s="152">
        <f t="shared" si="53"/>
        <v>0</v>
      </c>
      <c r="Z126" s="169"/>
      <c r="AA126" s="152">
        <f t="shared" si="54"/>
        <v>0</v>
      </c>
      <c r="AB126" s="51">
        <f t="shared" si="55"/>
        <v>1552601000</v>
      </c>
      <c r="AC126" s="51">
        <v>758866000</v>
      </c>
      <c r="AD126" s="158">
        <f t="shared" si="56"/>
        <v>48.877077884144093</v>
      </c>
      <c r="AE126" s="51">
        <v>85011000</v>
      </c>
      <c r="AF126" s="158">
        <f t="shared" si="57"/>
        <v>5.4753925831556209</v>
      </c>
      <c r="AG126" s="51">
        <v>7030000</v>
      </c>
      <c r="AH126" s="158">
        <f t="shared" si="58"/>
        <v>0.45278857864963373</v>
      </c>
      <c r="AI126" s="51">
        <v>19638000</v>
      </c>
      <c r="AJ126" s="51">
        <v>13980</v>
      </c>
      <c r="AK126" s="51"/>
      <c r="AL126" s="193">
        <v>492959</v>
      </c>
      <c r="AM126" s="51">
        <v>492959</v>
      </c>
      <c r="AN126" s="51">
        <v>492959</v>
      </c>
      <c r="AO126" s="51">
        <v>492959</v>
      </c>
      <c r="AP126" s="51">
        <v>492959</v>
      </c>
      <c r="AQ126" s="51">
        <v>492959</v>
      </c>
      <c r="AR126" s="51">
        <v>0</v>
      </c>
    </row>
    <row r="127" spans="1:44" x14ac:dyDescent="0.25">
      <c r="A127" s="114">
        <v>74</v>
      </c>
      <c r="B127" s="114"/>
      <c r="C127" s="114" t="s">
        <v>188</v>
      </c>
      <c r="D127" s="43">
        <v>41896734</v>
      </c>
      <c r="E127" s="151">
        <f t="shared" si="43"/>
        <v>1261.8357979700629</v>
      </c>
      <c r="G127" s="151">
        <f t="shared" si="44"/>
        <v>63.601829317362004</v>
      </c>
      <c r="H127" s="43">
        <v>2806533</v>
      </c>
      <c r="I127" s="151">
        <f t="shared" si="45"/>
        <v>84.526488570309908</v>
      </c>
      <c r="K127" s="151">
        <f t="shared" si="46"/>
        <v>59.462447427386387</v>
      </c>
      <c r="L127" s="43">
        <v>3133723</v>
      </c>
      <c r="M127" s="151">
        <f t="shared" si="47"/>
        <v>94.380718609764173</v>
      </c>
      <c r="O127" s="151">
        <f t="shared" si="48"/>
        <v>64.591070610077068</v>
      </c>
      <c r="P127" s="43">
        <v>13756346</v>
      </c>
      <c r="Q127" s="151">
        <f t="shared" si="49"/>
        <v>414.31033340360813</v>
      </c>
      <c r="S127" s="151">
        <f t="shared" si="50"/>
        <v>151.02831605534547</v>
      </c>
      <c r="T127" s="43">
        <v>3637839</v>
      </c>
      <c r="U127" s="151">
        <f t="shared" si="51"/>
        <v>109.56356353341566</v>
      </c>
      <c r="W127" s="151">
        <f t="shared" si="52"/>
        <v>91.162530524620706</v>
      </c>
      <c r="X127" s="43">
        <v>190433</v>
      </c>
      <c r="Y127" s="151">
        <f t="shared" si="53"/>
        <v>5.7354154745053156</v>
      </c>
      <c r="AA127" s="151">
        <f t="shared" si="54"/>
        <v>292.11677018147071</v>
      </c>
      <c r="AB127" s="43">
        <f t="shared" si="55"/>
        <v>65421608</v>
      </c>
      <c r="AC127" s="43">
        <v>39067250</v>
      </c>
      <c r="AD127" s="160">
        <f t="shared" si="56"/>
        <v>59.716126207108822</v>
      </c>
      <c r="AE127" s="43">
        <v>9881080</v>
      </c>
      <c r="AF127" s="160">
        <f t="shared" si="57"/>
        <v>15.103694791482351</v>
      </c>
      <c r="AG127" s="43">
        <v>0</v>
      </c>
      <c r="AH127" s="160">
        <f t="shared" si="58"/>
        <v>0</v>
      </c>
      <c r="AI127" s="43">
        <v>1159846</v>
      </c>
      <c r="AJ127" s="43">
        <v>0</v>
      </c>
      <c r="AK127" s="43"/>
      <c r="AL127" s="192">
        <v>33203</v>
      </c>
      <c r="AM127" s="43">
        <v>33203</v>
      </c>
      <c r="AN127" s="43">
        <v>33203</v>
      </c>
      <c r="AO127" s="43">
        <v>33203</v>
      </c>
      <c r="AP127" s="43">
        <v>33203</v>
      </c>
      <c r="AQ127" s="43">
        <v>33203</v>
      </c>
      <c r="AR127" s="43">
        <v>33203</v>
      </c>
    </row>
    <row r="128" spans="1:44" x14ac:dyDescent="0.25">
      <c r="A128" s="117">
        <v>75</v>
      </c>
      <c r="B128" s="117"/>
      <c r="C128" s="117" t="s">
        <v>190</v>
      </c>
      <c r="D128" s="51">
        <v>10408985</v>
      </c>
      <c r="E128" s="152">
        <f t="shared" si="43"/>
        <v>1404.3422827846734</v>
      </c>
      <c r="F128" s="169"/>
      <c r="G128" s="152">
        <f t="shared" si="44"/>
        <v>70.784755287901902</v>
      </c>
      <c r="H128" s="51">
        <v>1720127</v>
      </c>
      <c r="I128" s="152">
        <f t="shared" si="45"/>
        <v>232.07325957906099</v>
      </c>
      <c r="J128" s="169"/>
      <c r="K128" s="152">
        <f t="shared" si="46"/>
        <v>163.25821917402186</v>
      </c>
      <c r="L128" s="51">
        <v>1001839</v>
      </c>
      <c r="M128" s="152">
        <f t="shared" si="47"/>
        <v>135.1644630329196</v>
      </c>
      <c r="N128" s="169"/>
      <c r="O128" s="152">
        <f t="shared" si="48"/>
        <v>92.502128658609877</v>
      </c>
      <c r="P128" s="51">
        <v>1682146</v>
      </c>
      <c r="Q128" s="152">
        <f t="shared" si="49"/>
        <v>226.94900161899622</v>
      </c>
      <c r="R128" s="169"/>
      <c r="S128" s="152">
        <f t="shared" si="50"/>
        <v>82.729593692196275</v>
      </c>
      <c r="T128" s="51">
        <v>1171198</v>
      </c>
      <c r="U128" s="152">
        <f t="shared" si="51"/>
        <v>158.01376146788991</v>
      </c>
      <c r="V128" s="169"/>
      <c r="W128" s="152">
        <f t="shared" si="52"/>
        <v>131.47559178041251</v>
      </c>
      <c r="X128" s="51">
        <v>7372</v>
      </c>
      <c r="Y128" s="152">
        <f t="shared" si="53"/>
        <v>0.99460334592552613</v>
      </c>
      <c r="Z128" s="169"/>
      <c r="AA128" s="152">
        <f t="shared" si="54"/>
        <v>50.65723979630404</v>
      </c>
      <c r="AB128" s="51">
        <f t="shared" si="55"/>
        <v>15991667</v>
      </c>
      <c r="AC128" s="51">
        <v>3819878</v>
      </c>
      <c r="AD128" s="158">
        <f t="shared" si="56"/>
        <v>23.886677980475707</v>
      </c>
      <c r="AE128" s="51">
        <v>893378</v>
      </c>
      <c r="AF128" s="158">
        <f t="shared" si="57"/>
        <v>5.5865220305050123</v>
      </c>
      <c r="AG128" s="51">
        <v>0</v>
      </c>
      <c r="AH128" s="158">
        <f t="shared" si="58"/>
        <v>0</v>
      </c>
      <c r="AI128" s="51">
        <v>528028</v>
      </c>
      <c r="AJ128" s="51">
        <v>0</v>
      </c>
      <c r="AK128" s="51"/>
      <c r="AL128" s="193">
        <v>7412</v>
      </c>
      <c r="AM128" s="51">
        <v>7412</v>
      </c>
      <c r="AN128" s="51">
        <v>7412</v>
      </c>
      <c r="AO128" s="51">
        <v>7412</v>
      </c>
      <c r="AP128" s="51">
        <v>7412</v>
      </c>
      <c r="AQ128" s="51">
        <v>7412</v>
      </c>
      <c r="AR128" s="51">
        <v>7412</v>
      </c>
    </row>
    <row r="129" spans="1:44" x14ac:dyDescent="0.25">
      <c r="A129" s="114">
        <v>76</v>
      </c>
      <c r="B129" s="114"/>
      <c r="C129" s="114" t="s">
        <v>63</v>
      </c>
      <c r="D129" s="43">
        <v>15762000</v>
      </c>
      <c r="E129" s="151">
        <f t="shared" si="43"/>
        <v>1709.5444685466377</v>
      </c>
      <c r="G129" s="151">
        <f t="shared" si="44"/>
        <v>86.168228603008146</v>
      </c>
      <c r="H129" s="43">
        <v>1166465</v>
      </c>
      <c r="I129" s="151">
        <f t="shared" si="45"/>
        <v>126.5146420824295</v>
      </c>
      <c r="K129" s="151">
        <f t="shared" si="46"/>
        <v>89.000151087117231</v>
      </c>
      <c r="L129" s="43">
        <v>1572417</v>
      </c>
      <c r="M129" s="151">
        <f t="shared" si="47"/>
        <v>170.54414316702821</v>
      </c>
      <c r="O129" s="151">
        <f t="shared" si="48"/>
        <v>116.71482221896315</v>
      </c>
      <c r="P129" s="43">
        <v>2889790</v>
      </c>
      <c r="Q129" s="151">
        <f t="shared" si="49"/>
        <v>313.42624728850325</v>
      </c>
      <c r="S129" s="151">
        <f t="shared" si="50"/>
        <v>114.25309609503623</v>
      </c>
      <c r="T129" s="43">
        <v>1036263</v>
      </c>
      <c r="U129" s="151">
        <f t="shared" si="51"/>
        <v>112.39295010845987</v>
      </c>
      <c r="W129" s="151">
        <f t="shared" si="52"/>
        <v>93.516725949587439</v>
      </c>
      <c r="X129" s="43">
        <v>30226</v>
      </c>
      <c r="Y129" s="151">
        <f t="shared" si="53"/>
        <v>3.278308026030369</v>
      </c>
      <c r="AA129" s="151">
        <f t="shared" si="54"/>
        <v>166.97112118221605</v>
      </c>
      <c r="AB129" s="43">
        <f t="shared" si="55"/>
        <v>22457161</v>
      </c>
      <c r="AC129" s="43">
        <v>13699856</v>
      </c>
      <c r="AD129" s="160">
        <f t="shared" si="56"/>
        <v>61.00439855242611</v>
      </c>
      <c r="AE129" s="43">
        <v>2761617</v>
      </c>
      <c r="AF129" s="160">
        <f t="shared" si="57"/>
        <v>12.297266782742485</v>
      </c>
      <c r="AG129" s="43">
        <v>21504</v>
      </c>
      <c r="AH129" s="160">
        <f t="shared" si="58"/>
        <v>9.5755647830996979E-2</v>
      </c>
      <c r="AI129" s="43">
        <v>55</v>
      </c>
      <c r="AJ129" s="43">
        <v>0</v>
      </c>
      <c r="AK129" s="43"/>
      <c r="AL129" s="192">
        <v>9220</v>
      </c>
      <c r="AM129" s="43">
        <v>9220</v>
      </c>
      <c r="AN129" s="43">
        <v>9220</v>
      </c>
      <c r="AO129" s="43">
        <v>9220</v>
      </c>
      <c r="AP129" s="43">
        <v>9220</v>
      </c>
      <c r="AQ129" s="43">
        <v>9220</v>
      </c>
      <c r="AR129" s="43">
        <v>9220</v>
      </c>
    </row>
    <row r="130" spans="1:44" x14ac:dyDescent="0.25">
      <c r="A130" s="117">
        <v>77</v>
      </c>
      <c r="B130" s="117"/>
      <c r="C130" s="117" t="s">
        <v>65</v>
      </c>
      <c r="D130" s="51">
        <v>148195765</v>
      </c>
      <c r="E130" s="152">
        <f t="shared" si="43"/>
        <v>1535.4051015862162</v>
      </c>
      <c r="F130" s="169"/>
      <c r="G130" s="152">
        <f t="shared" si="44"/>
        <v>77.390872379109865</v>
      </c>
      <c r="H130" s="51">
        <v>7634834</v>
      </c>
      <c r="I130" s="152">
        <f t="shared" si="45"/>
        <v>79.101876314508019</v>
      </c>
      <c r="J130" s="169"/>
      <c r="K130" s="152">
        <f t="shared" si="46"/>
        <v>55.646357033352487</v>
      </c>
      <c r="L130" s="51">
        <v>11414773</v>
      </c>
      <c r="M130" s="152">
        <f t="shared" si="47"/>
        <v>118.26451786694848</v>
      </c>
      <c r="N130" s="169"/>
      <c r="O130" s="152">
        <f t="shared" si="48"/>
        <v>80.936360060946953</v>
      </c>
      <c r="P130" s="51">
        <v>24053140</v>
      </c>
      <c r="Q130" s="152">
        <f t="shared" si="49"/>
        <v>249.20627026803012</v>
      </c>
      <c r="R130" s="169"/>
      <c r="S130" s="152">
        <f t="shared" si="50"/>
        <v>90.843023488745374</v>
      </c>
      <c r="T130" s="51">
        <v>25821174</v>
      </c>
      <c r="U130" s="152">
        <f t="shared" si="51"/>
        <v>267.52425947222827</v>
      </c>
      <c r="V130" s="169"/>
      <c r="W130" s="152">
        <f t="shared" si="52"/>
        <v>222.59396905044474</v>
      </c>
      <c r="X130" s="51">
        <v>0</v>
      </c>
      <c r="Y130" s="152">
        <f t="shared" si="53"/>
        <v>0</v>
      </c>
      <c r="Z130" s="169"/>
      <c r="AA130" s="152">
        <f t="shared" si="54"/>
        <v>0</v>
      </c>
      <c r="AB130" s="51">
        <f t="shared" si="55"/>
        <v>217119686</v>
      </c>
      <c r="AC130" s="51">
        <v>107382248</v>
      </c>
      <c r="AD130" s="158">
        <f t="shared" si="56"/>
        <v>49.457628637137951</v>
      </c>
      <c r="AE130" s="51">
        <v>17382128</v>
      </c>
      <c r="AF130" s="158">
        <f t="shared" si="57"/>
        <v>8.0057816590615367</v>
      </c>
      <c r="AG130" s="51">
        <v>1076711</v>
      </c>
      <c r="AH130" s="158">
        <f t="shared" si="58"/>
        <v>0.49590666780901665</v>
      </c>
      <c r="AI130" s="51">
        <v>7712124</v>
      </c>
      <c r="AJ130" s="51">
        <v>22599</v>
      </c>
      <c r="AK130" s="51"/>
      <c r="AL130" s="193">
        <v>96519</v>
      </c>
      <c r="AM130" s="51">
        <v>96519</v>
      </c>
      <c r="AN130" s="51">
        <v>96519</v>
      </c>
      <c r="AO130" s="51">
        <v>96519</v>
      </c>
      <c r="AP130" s="51">
        <v>96519</v>
      </c>
      <c r="AQ130" s="51">
        <v>96519</v>
      </c>
      <c r="AR130" s="51">
        <v>0</v>
      </c>
    </row>
    <row r="131" spans="1:44" x14ac:dyDescent="0.25">
      <c r="A131" s="114">
        <v>78</v>
      </c>
      <c r="B131" s="114"/>
      <c r="C131" s="114" t="s">
        <v>194</v>
      </c>
      <c r="D131" s="43">
        <v>29448806</v>
      </c>
      <c r="E131" s="151">
        <f t="shared" si="43"/>
        <v>1311.0500400676699</v>
      </c>
      <c r="G131" s="151">
        <f t="shared" si="44"/>
        <v>66.082434029092965</v>
      </c>
      <c r="H131" s="43">
        <v>2886118</v>
      </c>
      <c r="I131" s="151">
        <f t="shared" si="45"/>
        <v>128.4889146113436</v>
      </c>
      <c r="K131" s="151">
        <f t="shared" si="46"/>
        <v>90.389006562406934</v>
      </c>
      <c r="L131" s="43">
        <v>2929818</v>
      </c>
      <c r="M131" s="151">
        <f t="shared" si="47"/>
        <v>130.43442258035793</v>
      </c>
      <c r="O131" s="151">
        <f t="shared" si="48"/>
        <v>89.265043993857986</v>
      </c>
      <c r="P131" s="43">
        <v>6239440</v>
      </c>
      <c r="Q131" s="151">
        <f t="shared" si="49"/>
        <v>277.77757991274154</v>
      </c>
      <c r="S131" s="151">
        <f t="shared" si="50"/>
        <v>101.25810714762433</v>
      </c>
      <c r="T131" s="43">
        <v>2607095</v>
      </c>
      <c r="U131" s="151">
        <f t="shared" si="51"/>
        <v>116.0669130086368</v>
      </c>
      <c r="W131" s="151">
        <f t="shared" si="52"/>
        <v>96.573652396960199</v>
      </c>
      <c r="X131" s="43">
        <v>80000</v>
      </c>
      <c r="Y131" s="151">
        <f t="shared" si="53"/>
        <v>3.5615706526578221</v>
      </c>
      <c r="AA131" s="151">
        <f t="shared" si="54"/>
        <v>181.39828238289059</v>
      </c>
      <c r="AB131" s="43">
        <f t="shared" si="55"/>
        <v>44191277</v>
      </c>
      <c r="AC131" s="43">
        <v>19176073</v>
      </c>
      <c r="AD131" s="160">
        <f t="shared" si="56"/>
        <v>43.393344347120809</v>
      </c>
      <c r="AE131" s="43">
        <v>4869103</v>
      </c>
      <c r="AF131" s="160">
        <f t="shared" si="57"/>
        <v>11.018244618728716</v>
      </c>
      <c r="AG131" s="43">
        <v>94185</v>
      </c>
      <c r="AH131" s="160">
        <f t="shared" si="58"/>
        <v>0.21313029718512097</v>
      </c>
      <c r="AI131" s="43">
        <v>2027663</v>
      </c>
      <c r="AJ131" s="43">
        <v>20956</v>
      </c>
      <c r="AK131" s="43"/>
      <c r="AL131" s="192">
        <v>22462</v>
      </c>
      <c r="AM131" s="43">
        <v>22462</v>
      </c>
      <c r="AN131" s="43">
        <v>22462</v>
      </c>
      <c r="AO131" s="43">
        <v>22462</v>
      </c>
      <c r="AP131" s="43">
        <v>22462</v>
      </c>
      <c r="AQ131" s="43">
        <v>22462</v>
      </c>
      <c r="AR131" s="43">
        <v>22462</v>
      </c>
    </row>
    <row r="132" spans="1:44" x14ac:dyDescent="0.25">
      <c r="A132" s="117">
        <v>79</v>
      </c>
      <c r="B132" s="117"/>
      <c r="C132" s="117" t="s">
        <v>196</v>
      </c>
      <c r="D132" s="51">
        <v>139734764</v>
      </c>
      <c r="E132" s="152">
        <f t="shared" si="43"/>
        <v>1634.1718201805679</v>
      </c>
      <c r="F132" s="169"/>
      <c r="G132" s="152">
        <f t="shared" si="44"/>
        <v>82.369130238317396</v>
      </c>
      <c r="H132" s="51">
        <v>10759613</v>
      </c>
      <c r="I132" s="152">
        <f t="shared" si="45"/>
        <v>125.83165317864994</v>
      </c>
      <c r="J132" s="169"/>
      <c r="K132" s="152">
        <f t="shared" si="46"/>
        <v>88.519684046886425</v>
      </c>
      <c r="L132" s="51">
        <v>10255673</v>
      </c>
      <c r="M132" s="152">
        <f t="shared" si="47"/>
        <v>119.93816952799737</v>
      </c>
      <c r="N132" s="169"/>
      <c r="O132" s="152">
        <f t="shared" si="48"/>
        <v>82.081752405992077</v>
      </c>
      <c r="P132" s="51">
        <v>18937851</v>
      </c>
      <c r="Q132" s="152">
        <f t="shared" si="49"/>
        <v>221.47461056275435</v>
      </c>
      <c r="R132" s="169"/>
      <c r="S132" s="152">
        <f t="shared" si="50"/>
        <v>80.734016956611399</v>
      </c>
      <c r="T132" s="51">
        <v>7021285</v>
      </c>
      <c r="U132" s="152">
        <f t="shared" si="51"/>
        <v>82.112609346493898</v>
      </c>
      <c r="V132" s="169"/>
      <c r="W132" s="152">
        <f t="shared" si="52"/>
        <v>68.321922129914867</v>
      </c>
      <c r="X132" s="51">
        <v>0</v>
      </c>
      <c r="Y132" s="152">
        <f t="shared" si="53"/>
        <v>0</v>
      </c>
      <c r="Z132" s="169"/>
      <c r="AA132" s="152">
        <f t="shared" si="54"/>
        <v>0</v>
      </c>
      <c r="AB132" s="51">
        <f t="shared" si="55"/>
        <v>186709186</v>
      </c>
      <c r="AC132" s="51">
        <v>97846897</v>
      </c>
      <c r="AD132" s="158">
        <f t="shared" si="56"/>
        <v>52.406043374855692</v>
      </c>
      <c r="AE132" s="51">
        <v>16071169</v>
      </c>
      <c r="AF132" s="158">
        <f t="shared" si="57"/>
        <v>8.607594165184782</v>
      </c>
      <c r="AG132" s="51">
        <v>0</v>
      </c>
      <c r="AH132" s="158">
        <f t="shared" si="58"/>
        <v>0</v>
      </c>
      <c r="AI132" s="51">
        <v>3495754</v>
      </c>
      <c r="AJ132" s="51">
        <v>19824</v>
      </c>
      <c r="AK132" s="51"/>
      <c r="AL132" s="193">
        <v>85508</v>
      </c>
      <c r="AM132" s="51">
        <v>85508</v>
      </c>
      <c r="AN132" s="51">
        <v>85508</v>
      </c>
      <c r="AO132" s="51">
        <v>85508</v>
      </c>
      <c r="AP132" s="51">
        <v>85508</v>
      </c>
      <c r="AQ132" s="51">
        <v>85508</v>
      </c>
      <c r="AR132" s="51">
        <v>0</v>
      </c>
    </row>
    <row r="133" spans="1:44" x14ac:dyDescent="0.25">
      <c r="A133" s="114">
        <v>80</v>
      </c>
      <c r="B133" s="114"/>
      <c r="C133" s="114" t="s">
        <v>198</v>
      </c>
      <c r="D133" s="43">
        <v>37756436</v>
      </c>
      <c r="E133" s="151">
        <f t="shared" si="43"/>
        <v>1508.2665281827988</v>
      </c>
      <c r="G133" s="151">
        <f t="shared" si="44"/>
        <v>76.022974181660075</v>
      </c>
      <c r="H133" s="43">
        <v>2495495</v>
      </c>
      <c r="I133" s="151">
        <f t="shared" si="45"/>
        <v>99.68821156073983</v>
      </c>
      <c r="K133" s="151">
        <f t="shared" si="46"/>
        <v>70.128372056174371</v>
      </c>
      <c r="L133" s="43">
        <v>3519257</v>
      </c>
      <c r="M133" s="151">
        <f t="shared" si="47"/>
        <v>140.58470818519555</v>
      </c>
      <c r="O133" s="151">
        <f t="shared" si="48"/>
        <v>96.211566799276511</v>
      </c>
      <c r="P133" s="43">
        <v>6256781</v>
      </c>
      <c r="Q133" s="151">
        <f t="shared" si="49"/>
        <v>249.94131746095155</v>
      </c>
      <c r="S133" s="151">
        <f t="shared" si="50"/>
        <v>91.110969834317174</v>
      </c>
      <c r="T133" s="43">
        <v>3455111</v>
      </c>
      <c r="U133" s="151">
        <f t="shared" si="51"/>
        <v>138.02225062916949</v>
      </c>
      <c r="W133" s="151">
        <f t="shared" si="52"/>
        <v>114.84162462661234</v>
      </c>
      <c r="X133" s="43">
        <v>339208</v>
      </c>
      <c r="Y133" s="151">
        <f t="shared" si="53"/>
        <v>13.550433427875205</v>
      </c>
      <c r="AA133" s="151">
        <f t="shared" si="54"/>
        <v>690.15206746662875</v>
      </c>
      <c r="AB133" s="43">
        <f t="shared" si="55"/>
        <v>53822288</v>
      </c>
      <c r="AC133" s="43">
        <v>37399200</v>
      </c>
      <c r="AD133" s="160">
        <f t="shared" si="56"/>
        <v>69.486455128031722</v>
      </c>
      <c r="AE133" s="43">
        <v>7877406</v>
      </c>
      <c r="AF133" s="160">
        <f t="shared" si="57"/>
        <v>14.635955275628564</v>
      </c>
      <c r="AG133" s="43">
        <v>0</v>
      </c>
      <c r="AH133" s="160">
        <f t="shared" si="58"/>
        <v>0</v>
      </c>
      <c r="AI133" s="43">
        <v>2449423</v>
      </c>
      <c r="AJ133" s="43">
        <v>0</v>
      </c>
      <c r="AK133" s="43"/>
      <c r="AL133" s="192">
        <v>25033</v>
      </c>
      <c r="AM133" s="43">
        <v>25033</v>
      </c>
      <c r="AN133" s="43">
        <v>25033</v>
      </c>
      <c r="AO133" s="43">
        <v>25033</v>
      </c>
      <c r="AP133" s="43">
        <v>25033</v>
      </c>
      <c r="AQ133" s="43">
        <v>25033</v>
      </c>
      <c r="AR133" s="43">
        <v>25033</v>
      </c>
    </row>
    <row r="134" spans="1:44" x14ac:dyDescent="0.25">
      <c r="A134" s="117">
        <v>81</v>
      </c>
      <c r="B134" s="117"/>
      <c r="C134" s="117" t="s">
        <v>200</v>
      </c>
      <c r="D134" s="51">
        <v>48918753</v>
      </c>
      <c r="E134" s="152">
        <f t="shared" si="43"/>
        <v>2296.2238546751782</v>
      </c>
      <c r="F134" s="169"/>
      <c r="G134" s="152">
        <f t="shared" si="44"/>
        <v>115.73933622302465</v>
      </c>
      <c r="H134" s="51">
        <v>3208018</v>
      </c>
      <c r="I134" s="152">
        <f t="shared" si="45"/>
        <v>150.58289523094254</v>
      </c>
      <c r="J134" s="169"/>
      <c r="K134" s="152">
        <f t="shared" si="46"/>
        <v>105.93161555132519</v>
      </c>
      <c r="L134" s="51">
        <v>2334567</v>
      </c>
      <c r="M134" s="152">
        <f t="shared" si="47"/>
        <v>109.58350544498686</v>
      </c>
      <c r="N134" s="169"/>
      <c r="O134" s="152">
        <f t="shared" si="48"/>
        <v>74.995359668353316</v>
      </c>
      <c r="P134" s="51">
        <v>5869157</v>
      </c>
      <c r="Q134" s="152">
        <f t="shared" si="49"/>
        <v>275.49554074352233</v>
      </c>
      <c r="R134" s="169"/>
      <c r="S134" s="152">
        <f t="shared" si="50"/>
        <v>100.42623667490851</v>
      </c>
      <c r="T134" s="51">
        <v>4314451</v>
      </c>
      <c r="U134" s="152">
        <f t="shared" si="51"/>
        <v>202.5183533608712</v>
      </c>
      <c r="V134" s="169"/>
      <c r="W134" s="152">
        <f t="shared" si="52"/>
        <v>168.50570549784658</v>
      </c>
      <c r="X134" s="51">
        <v>69550</v>
      </c>
      <c r="Y134" s="152">
        <f t="shared" si="53"/>
        <v>3.2646451370634622</v>
      </c>
      <c r="Z134" s="169"/>
      <c r="AA134" s="152">
        <f t="shared" si="54"/>
        <v>166.27524151768222</v>
      </c>
      <c r="AB134" s="51">
        <f t="shared" si="55"/>
        <v>64714496</v>
      </c>
      <c r="AC134" s="51">
        <v>48391998</v>
      </c>
      <c r="AD134" s="158">
        <f t="shared" si="56"/>
        <v>74.777678868116354</v>
      </c>
      <c r="AE134" s="51">
        <v>6013573</v>
      </c>
      <c r="AF134" s="158">
        <f t="shared" si="57"/>
        <v>9.292466714103746</v>
      </c>
      <c r="AG134" s="51">
        <v>2234846</v>
      </c>
      <c r="AH134" s="158">
        <f t="shared" si="58"/>
        <v>3.4533931933890054</v>
      </c>
      <c r="AI134" s="51">
        <v>184975</v>
      </c>
      <c r="AJ134" s="51">
        <v>2286</v>
      </c>
      <c r="AK134" s="51"/>
      <c r="AL134" s="193">
        <v>21304</v>
      </c>
      <c r="AM134" s="51">
        <v>21304</v>
      </c>
      <c r="AN134" s="51">
        <v>21304</v>
      </c>
      <c r="AO134" s="51">
        <v>21304</v>
      </c>
      <c r="AP134" s="51">
        <v>21304</v>
      </c>
      <c r="AQ134" s="51">
        <v>21304</v>
      </c>
      <c r="AR134" s="51">
        <v>21304</v>
      </c>
    </row>
    <row r="135" spans="1:44" x14ac:dyDescent="0.25">
      <c r="A135" s="114">
        <v>82</v>
      </c>
      <c r="B135" s="114"/>
      <c r="C135" s="114" t="s">
        <v>202</v>
      </c>
      <c r="D135" s="43">
        <v>64632627</v>
      </c>
      <c r="E135" s="151">
        <f t="shared" si="43"/>
        <v>1450.2676255441368</v>
      </c>
      <c r="G135" s="151">
        <f t="shared" si="44"/>
        <v>73.09958564556625</v>
      </c>
      <c r="H135" s="43">
        <v>4904638</v>
      </c>
      <c r="I135" s="151">
        <f t="shared" si="45"/>
        <v>110.0533590629628</v>
      </c>
      <c r="K135" s="151">
        <f t="shared" si="46"/>
        <v>77.420015762813904</v>
      </c>
      <c r="L135" s="43">
        <v>6476522</v>
      </c>
      <c r="M135" s="151">
        <f t="shared" si="47"/>
        <v>145.32428308576044</v>
      </c>
      <c r="O135" s="151">
        <f t="shared" si="48"/>
        <v>99.455176527762561</v>
      </c>
      <c r="P135" s="43">
        <v>11488707</v>
      </c>
      <c r="Q135" s="151">
        <f t="shared" si="49"/>
        <v>257.79084952654489</v>
      </c>
      <c r="S135" s="151">
        <f t="shared" si="50"/>
        <v>93.972355404766176</v>
      </c>
      <c r="T135" s="43">
        <v>6574858</v>
      </c>
      <c r="U135" s="151">
        <f t="shared" si="51"/>
        <v>147.53080823946507</v>
      </c>
      <c r="W135" s="151">
        <f t="shared" si="52"/>
        <v>122.75323452171504</v>
      </c>
      <c r="X135" s="43">
        <v>43950</v>
      </c>
      <c r="Y135" s="151">
        <f t="shared" si="53"/>
        <v>0.9861778037068617</v>
      </c>
      <c r="AA135" s="151">
        <f t="shared" si="54"/>
        <v>50.228109214416051</v>
      </c>
      <c r="AB135" s="43">
        <f t="shared" si="55"/>
        <v>94121302</v>
      </c>
      <c r="AC135" s="43">
        <v>49934569</v>
      </c>
      <c r="AD135" s="160">
        <f t="shared" si="56"/>
        <v>53.053419299278282</v>
      </c>
      <c r="AE135" s="43">
        <v>10972232</v>
      </c>
      <c r="AF135" s="160">
        <f t="shared" si="57"/>
        <v>11.657543793858695</v>
      </c>
      <c r="AG135" s="43">
        <v>180816</v>
      </c>
      <c r="AH135" s="160">
        <f t="shared" si="58"/>
        <v>0.19210953966616398</v>
      </c>
      <c r="AI135" s="43">
        <v>761699</v>
      </c>
      <c r="AJ135" s="43">
        <v>7026</v>
      </c>
      <c r="AK135" s="43"/>
      <c r="AL135" s="192">
        <v>44566</v>
      </c>
      <c r="AM135" s="43">
        <v>44566</v>
      </c>
      <c r="AN135" s="43">
        <v>44566</v>
      </c>
      <c r="AO135" s="43">
        <v>44566</v>
      </c>
      <c r="AP135" s="43">
        <v>44566</v>
      </c>
      <c r="AQ135" s="43">
        <v>44566</v>
      </c>
      <c r="AR135" s="43">
        <v>44566</v>
      </c>
    </row>
    <row r="136" spans="1:44" x14ac:dyDescent="0.25">
      <c r="A136" s="117">
        <v>83</v>
      </c>
      <c r="B136" s="117"/>
      <c r="C136" s="117" t="s">
        <v>204</v>
      </c>
      <c r="D136" s="51">
        <v>44219034</v>
      </c>
      <c r="E136" s="152">
        <f t="shared" si="43"/>
        <v>1526.742188309222</v>
      </c>
      <c r="F136" s="169"/>
      <c r="G136" s="152">
        <f t="shared" si="44"/>
        <v>76.954225128714157</v>
      </c>
      <c r="H136" s="51">
        <v>2007755</v>
      </c>
      <c r="I136" s="152">
        <f t="shared" si="45"/>
        <v>69.32137554811311</v>
      </c>
      <c r="J136" s="169"/>
      <c r="K136" s="152">
        <f t="shared" si="46"/>
        <v>48.765998905716415</v>
      </c>
      <c r="L136" s="51">
        <v>3343090</v>
      </c>
      <c r="M136" s="152">
        <f t="shared" si="47"/>
        <v>115.42623347028967</v>
      </c>
      <c r="N136" s="169"/>
      <c r="O136" s="152">
        <f t="shared" si="48"/>
        <v>78.99393124098772</v>
      </c>
      <c r="P136" s="51">
        <v>12363213</v>
      </c>
      <c r="Q136" s="152">
        <f t="shared" si="49"/>
        <v>426.86230708144876</v>
      </c>
      <c r="R136" s="169"/>
      <c r="S136" s="152">
        <f t="shared" si="50"/>
        <v>155.60388005869018</v>
      </c>
      <c r="T136" s="51">
        <v>3889292</v>
      </c>
      <c r="U136" s="152">
        <f t="shared" si="51"/>
        <v>134.28484618306115</v>
      </c>
      <c r="V136" s="169"/>
      <c r="W136" s="152">
        <f t="shared" si="52"/>
        <v>111.73191154396609</v>
      </c>
      <c r="X136" s="51">
        <v>173557</v>
      </c>
      <c r="Y136" s="152">
        <f t="shared" si="53"/>
        <v>5.9923695749749681</v>
      </c>
      <c r="Z136" s="169"/>
      <c r="AA136" s="152">
        <f t="shared" si="54"/>
        <v>305.20398282504192</v>
      </c>
      <c r="AB136" s="51">
        <f t="shared" si="55"/>
        <v>65995941</v>
      </c>
      <c r="AC136" s="51">
        <v>41438444</v>
      </c>
      <c r="AD136" s="158">
        <f t="shared" si="56"/>
        <v>62.789382759160908</v>
      </c>
      <c r="AE136" s="51">
        <v>11634273</v>
      </c>
      <c r="AF136" s="158">
        <f t="shared" si="57"/>
        <v>17.628770533024145</v>
      </c>
      <c r="AG136" s="51">
        <v>0</v>
      </c>
      <c r="AH136" s="158">
        <f t="shared" si="58"/>
        <v>0</v>
      </c>
      <c r="AI136" s="51">
        <v>2960803</v>
      </c>
      <c r="AJ136" s="51">
        <v>85</v>
      </c>
      <c r="AK136" s="51"/>
      <c r="AL136" s="193">
        <v>28963</v>
      </c>
      <c r="AM136" s="51">
        <v>28963</v>
      </c>
      <c r="AN136" s="51">
        <v>28963</v>
      </c>
      <c r="AO136" s="51">
        <v>28963</v>
      </c>
      <c r="AP136" s="51">
        <v>28963</v>
      </c>
      <c r="AQ136" s="51">
        <v>28963</v>
      </c>
      <c r="AR136" s="51">
        <v>28963</v>
      </c>
    </row>
    <row r="137" spans="1:44" x14ac:dyDescent="0.25">
      <c r="A137" s="114">
        <v>84</v>
      </c>
      <c r="B137" s="114"/>
      <c r="C137" s="114" t="s">
        <v>206</v>
      </c>
      <c r="D137" s="43">
        <v>27582389</v>
      </c>
      <c r="E137" s="151">
        <f t="shared" si="43"/>
        <v>1553.5873042694604</v>
      </c>
      <c r="G137" s="151">
        <f t="shared" si="44"/>
        <v>78.307331837253088</v>
      </c>
      <c r="H137" s="43">
        <v>2055850</v>
      </c>
      <c r="I137" s="151">
        <f t="shared" si="45"/>
        <v>115.79644023881941</v>
      </c>
      <c r="K137" s="151">
        <f t="shared" si="46"/>
        <v>81.460141743044659</v>
      </c>
      <c r="L137" s="43">
        <v>3889606</v>
      </c>
      <c r="M137" s="151">
        <f t="shared" si="47"/>
        <v>219.08336149600089</v>
      </c>
      <c r="O137" s="151">
        <f t="shared" si="48"/>
        <v>149.93347243297274</v>
      </c>
      <c r="P137" s="43">
        <v>5256673</v>
      </c>
      <c r="Q137" s="151">
        <f t="shared" si="49"/>
        <v>296.08386842401711</v>
      </c>
      <c r="S137" s="151">
        <f t="shared" si="50"/>
        <v>107.93128834580585</v>
      </c>
      <c r="T137" s="43">
        <v>2329937</v>
      </c>
      <c r="U137" s="151">
        <f t="shared" si="51"/>
        <v>131.2344823701701</v>
      </c>
      <c r="W137" s="151">
        <f t="shared" si="52"/>
        <v>109.1938516704474</v>
      </c>
      <c r="X137" s="43">
        <v>0</v>
      </c>
      <c r="Y137" s="151">
        <f t="shared" si="53"/>
        <v>0</v>
      </c>
      <c r="AA137" s="151">
        <f t="shared" si="54"/>
        <v>0</v>
      </c>
      <c r="AB137" s="43">
        <f t="shared" si="55"/>
        <v>41114455</v>
      </c>
      <c r="AC137" s="43">
        <v>24723262</v>
      </c>
      <c r="AD137" s="160">
        <f t="shared" si="56"/>
        <v>60.132773254564611</v>
      </c>
      <c r="AE137" s="43">
        <v>3991376</v>
      </c>
      <c r="AF137" s="160">
        <f t="shared" si="57"/>
        <v>9.7079628077278421</v>
      </c>
      <c r="AG137" s="43">
        <v>0</v>
      </c>
      <c r="AH137" s="160">
        <f t="shared" si="58"/>
        <v>0</v>
      </c>
      <c r="AI137" s="43">
        <v>306448</v>
      </c>
      <c r="AJ137" s="43">
        <v>2884</v>
      </c>
      <c r="AK137" s="43"/>
      <c r="AL137" s="192">
        <v>17754</v>
      </c>
      <c r="AM137" s="43">
        <v>17754</v>
      </c>
      <c r="AN137" s="43">
        <v>17754</v>
      </c>
      <c r="AO137" s="43">
        <v>17754</v>
      </c>
      <c r="AP137" s="43">
        <v>17754</v>
      </c>
      <c r="AQ137" s="43">
        <v>17754</v>
      </c>
      <c r="AR137" s="43">
        <v>0</v>
      </c>
    </row>
    <row r="138" spans="1:44" x14ac:dyDescent="0.25">
      <c r="A138" s="117">
        <v>85</v>
      </c>
      <c r="B138" s="117"/>
      <c r="C138" s="117" t="s">
        <v>208</v>
      </c>
      <c r="D138" s="51">
        <v>272177091</v>
      </c>
      <c r="E138" s="152">
        <f t="shared" si="43"/>
        <v>1855.2300556206887</v>
      </c>
      <c r="F138" s="169"/>
      <c r="G138" s="152">
        <f t="shared" si="44"/>
        <v>93.511394693231324</v>
      </c>
      <c r="H138" s="51">
        <v>15090236</v>
      </c>
      <c r="I138" s="152">
        <f t="shared" si="45"/>
        <v>102.85898519508139</v>
      </c>
      <c r="J138" s="169"/>
      <c r="K138" s="152">
        <f t="shared" si="46"/>
        <v>72.358938636251196</v>
      </c>
      <c r="L138" s="51">
        <v>26832164</v>
      </c>
      <c r="M138" s="152">
        <f t="shared" si="47"/>
        <v>182.89502958257219</v>
      </c>
      <c r="N138" s="169"/>
      <c r="O138" s="152">
        <f t="shared" si="48"/>
        <v>125.16736409737294</v>
      </c>
      <c r="P138" s="51">
        <v>29831635</v>
      </c>
      <c r="Q138" s="152">
        <f t="shared" si="49"/>
        <v>203.34020639637922</v>
      </c>
      <c r="R138" s="169"/>
      <c r="S138" s="152">
        <f t="shared" si="50"/>
        <v>74.123492663347832</v>
      </c>
      <c r="T138" s="51">
        <v>17877231</v>
      </c>
      <c r="U138" s="152">
        <f t="shared" si="51"/>
        <v>121.85587016386292</v>
      </c>
      <c r="V138" s="169"/>
      <c r="W138" s="152">
        <f t="shared" si="52"/>
        <v>101.39036304737701</v>
      </c>
      <c r="X138" s="51">
        <v>189171</v>
      </c>
      <c r="Y138" s="152">
        <f t="shared" si="53"/>
        <v>1.2894388854050223</v>
      </c>
      <c r="Z138" s="169"/>
      <c r="AA138" s="152">
        <f t="shared" si="54"/>
        <v>65.673833783314265</v>
      </c>
      <c r="AB138" s="51">
        <f t="shared" si="55"/>
        <v>361997528</v>
      </c>
      <c r="AC138" s="51">
        <v>200374483</v>
      </c>
      <c r="AD138" s="158">
        <f t="shared" si="56"/>
        <v>55.352445113934593</v>
      </c>
      <c r="AE138" s="51">
        <v>30012936</v>
      </c>
      <c r="AF138" s="158">
        <f t="shared" si="57"/>
        <v>8.290922914810622</v>
      </c>
      <c r="AG138" s="51">
        <v>1479627</v>
      </c>
      <c r="AH138" s="158">
        <f t="shared" si="58"/>
        <v>0.40873953150309905</v>
      </c>
      <c r="AI138" s="51">
        <v>2397787</v>
      </c>
      <c r="AJ138" s="51">
        <v>29234</v>
      </c>
      <c r="AK138" s="51"/>
      <c r="AL138" s="193">
        <v>146708</v>
      </c>
      <c r="AM138" s="51">
        <v>146708</v>
      </c>
      <c r="AN138" s="51">
        <v>146708</v>
      </c>
      <c r="AO138" s="51">
        <v>146708</v>
      </c>
      <c r="AP138" s="51">
        <v>146708</v>
      </c>
      <c r="AQ138" s="51">
        <v>146708</v>
      </c>
      <c r="AR138" s="51">
        <v>146708</v>
      </c>
    </row>
    <row r="139" spans="1:44" x14ac:dyDescent="0.25">
      <c r="A139" s="114">
        <v>86</v>
      </c>
      <c r="B139" s="114"/>
      <c r="C139" s="114" t="s">
        <v>210</v>
      </c>
      <c r="D139" s="43">
        <v>353152722</v>
      </c>
      <c r="E139" s="151">
        <f t="shared" si="43"/>
        <v>2137.9354053661373</v>
      </c>
      <c r="G139" s="151">
        <f t="shared" si="44"/>
        <v>107.76093289030959</v>
      </c>
      <c r="H139" s="43">
        <v>22813090</v>
      </c>
      <c r="I139" s="151">
        <f t="shared" si="45"/>
        <v>138.10714112746999</v>
      </c>
      <c r="K139" s="151">
        <f t="shared" si="46"/>
        <v>97.155208474179574</v>
      </c>
      <c r="L139" s="43">
        <v>26364201</v>
      </c>
      <c r="M139" s="151">
        <f t="shared" si="47"/>
        <v>159.60505254746224</v>
      </c>
      <c r="O139" s="151">
        <f t="shared" si="48"/>
        <v>109.22846711353253</v>
      </c>
      <c r="P139" s="43">
        <v>32149827</v>
      </c>
      <c r="Q139" s="151">
        <f t="shared" si="49"/>
        <v>194.63039398488957</v>
      </c>
      <c r="S139" s="151">
        <f t="shared" si="50"/>
        <v>70.948509575528533</v>
      </c>
      <c r="T139" s="43">
        <v>19028882</v>
      </c>
      <c r="U139" s="151">
        <f t="shared" si="51"/>
        <v>115.19809424641612</v>
      </c>
      <c r="W139" s="151">
        <f t="shared" si="52"/>
        <v>95.850750417716441</v>
      </c>
      <c r="X139" s="43">
        <v>0</v>
      </c>
      <c r="Y139" s="151">
        <f t="shared" si="53"/>
        <v>0</v>
      </c>
      <c r="AA139" s="151">
        <f t="shared" si="54"/>
        <v>0</v>
      </c>
      <c r="AB139" s="43">
        <f t="shared" si="55"/>
        <v>453508722</v>
      </c>
      <c r="AC139" s="43">
        <v>252926814</v>
      </c>
      <c r="AD139" s="160">
        <f t="shared" si="56"/>
        <v>55.771102457429691</v>
      </c>
      <c r="AE139" s="43">
        <v>18356460</v>
      </c>
      <c r="AF139" s="160">
        <f t="shared" si="57"/>
        <v>4.0476531342213082</v>
      </c>
      <c r="AG139" s="43">
        <v>18352061</v>
      </c>
      <c r="AH139" s="160">
        <f t="shared" si="58"/>
        <v>4.0466831418514593</v>
      </c>
      <c r="AI139" s="43">
        <v>12135842</v>
      </c>
      <c r="AJ139" s="43">
        <v>12546</v>
      </c>
      <c r="AK139" s="43"/>
      <c r="AL139" s="192">
        <v>165184</v>
      </c>
      <c r="AM139" s="43">
        <v>165184</v>
      </c>
      <c r="AN139" s="43">
        <v>165184</v>
      </c>
      <c r="AO139" s="43">
        <v>165184</v>
      </c>
      <c r="AP139" s="43">
        <v>165184</v>
      </c>
      <c r="AQ139" s="43">
        <v>165184</v>
      </c>
      <c r="AR139" s="43">
        <v>0</v>
      </c>
    </row>
    <row r="140" spans="1:44" x14ac:dyDescent="0.25">
      <c r="A140" s="117">
        <v>87</v>
      </c>
      <c r="B140" s="117"/>
      <c r="C140" s="117" t="s">
        <v>212</v>
      </c>
      <c r="D140" s="51">
        <v>0</v>
      </c>
      <c r="E140" s="152">
        <f t="shared" si="43"/>
        <v>0</v>
      </c>
      <c r="F140" s="169"/>
      <c r="G140" s="152">
        <f t="shared" si="44"/>
        <v>0</v>
      </c>
      <c r="H140" s="51">
        <v>0</v>
      </c>
      <c r="I140" s="152">
        <f t="shared" si="45"/>
        <v>0</v>
      </c>
      <c r="J140" s="169"/>
      <c r="K140" s="152">
        <f t="shared" si="46"/>
        <v>0</v>
      </c>
      <c r="L140" s="51">
        <v>0</v>
      </c>
      <c r="M140" s="152">
        <f t="shared" si="47"/>
        <v>0</v>
      </c>
      <c r="N140" s="169"/>
      <c r="O140" s="152">
        <f t="shared" si="48"/>
        <v>0</v>
      </c>
      <c r="P140" s="51">
        <v>0</v>
      </c>
      <c r="Q140" s="152">
        <f t="shared" si="49"/>
        <v>0</v>
      </c>
      <c r="R140" s="169"/>
      <c r="S140" s="152">
        <f t="shared" si="50"/>
        <v>0</v>
      </c>
      <c r="T140" s="51">
        <v>0</v>
      </c>
      <c r="U140" s="152">
        <f t="shared" si="51"/>
        <v>0</v>
      </c>
      <c r="V140" s="169"/>
      <c r="W140" s="152">
        <f t="shared" si="52"/>
        <v>0</v>
      </c>
      <c r="X140" s="51">
        <v>0</v>
      </c>
      <c r="Y140" s="152">
        <f t="shared" si="53"/>
        <v>0</v>
      </c>
      <c r="Z140" s="169"/>
      <c r="AA140" s="152">
        <f t="shared" si="54"/>
        <v>0</v>
      </c>
      <c r="AB140" s="51">
        <f t="shared" si="55"/>
        <v>0</v>
      </c>
      <c r="AC140" s="51">
        <v>0</v>
      </c>
      <c r="AD140" s="158">
        <f t="shared" si="56"/>
        <v>0</v>
      </c>
      <c r="AE140" s="51">
        <v>0</v>
      </c>
      <c r="AF140" s="158">
        <f t="shared" si="57"/>
        <v>0</v>
      </c>
      <c r="AG140" s="51">
        <v>0</v>
      </c>
      <c r="AH140" s="158">
        <f t="shared" si="58"/>
        <v>0</v>
      </c>
      <c r="AI140" s="51">
        <v>0</v>
      </c>
      <c r="AJ140" s="51"/>
      <c r="AK140" s="51"/>
      <c r="AL140" s="193">
        <v>0</v>
      </c>
      <c r="AM140" s="51">
        <v>0</v>
      </c>
      <c r="AN140" s="51">
        <v>0</v>
      </c>
      <c r="AO140" s="51">
        <v>0</v>
      </c>
      <c r="AP140" s="51">
        <v>0</v>
      </c>
      <c r="AQ140" s="51">
        <v>0</v>
      </c>
      <c r="AR140" s="51">
        <v>0</v>
      </c>
    </row>
    <row r="141" spans="1:44" x14ac:dyDescent="0.25">
      <c r="A141" s="114">
        <v>88</v>
      </c>
      <c r="B141" s="114"/>
      <c r="C141" s="114" t="s">
        <v>214</v>
      </c>
      <c r="D141" s="43">
        <v>16274298</v>
      </c>
      <c r="E141" s="151">
        <f t="shared" si="43"/>
        <v>1583.8732846715329</v>
      </c>
      <c r="G141" s="151">
        <f t="shared" si="44"/>
        <v>79.833872579987116</v>
      </c>
      <c r="H141" s="43">
        <v>2517417</v>
      </c>
      <c r="I141" s="151">
        <f t="shared" si="45"/>
        <v>245.00408759124088</v>
      </c>
      <c r="K141" s="151">
        <f t="shared" si="46"/>
        <v>172.35476031600061</v>
      </c>
      <c r="L141" s="43">
        <v>2618708</v>
      </c>
      <c r="M141" s="151">
        <f t="shared" si="47"/>
        <v>254.86209245742091</v>
      </c>
      <c r="O141" s="151">
        <f t="shared" si="48"/>
        <v>174.41926330116121</v>
      </c>
      <c r="P141" s="43">
        <v>2895030</v>
      </c>
      <c r="Q141" s="151">
        <f t="shared" si="49"/>
        <v>281.75474452554744</v>
      </c>
      <c r="S141" s="151">
        <f t="shared" si="50"/>
        <v>102.70790075815887</v>
      </c>
      <c r="T141" s="43">
        <v>1276142</v>
      </c>
      <c r="U141" s="151">
        <f t="shared" si="51"/>
        <v>124.19873479318734</v>
      </c>
      <c r="W141" s="151">
        <f t="shared" si="52"/>
        <v>103.33974714367562</v>
      </c>
      <c r="X141" s="43">
        <v>943</v>
      </c>
      <c r="Y141" s="151">
        <f t="shared" si="53"/>
        <v>9.1776155717761557E-2</v>
      </c>
      <c r="AA141" s="151">
        <f t="shared" si="54"/>
        <v>4.6743525917373141</v>
      </c>
      <c r="AB141" s="43">
        <f t="shared" si="55"/>
        <v>25582538</v>
      </c>
      <c r="AC141" s="43">
        <v>12272398</v>
      </c>
      <c r="AD141" s="160">
        <f t="shared" si="56"/>
        <v>47.971776686113003</v>
      </c>
      <c r="AE141" s="43">
        <v>3655833</v>
      </c>
      <c r="AF141" s="160">
        <f t="shared" si="57"/>
        <v>14.290345234706582</v>
      </c>
      <c r="AG141" s="43">
        <v>91581</v>
      </c>
      <c r="AH141" s="160">
        <f t="shared" si="58"/>
        <v>0.35798246444508364</v>
      </c>
      <c r="AI141" s="43">
        <v>141363</v>
      </c>
      <c r="AJ141" s="43">
        <v>1171</v>
      </c>
      <c r="AK141" s="43"/>
      <c r="AL141" s="192">
        <v>10275</v>
      </c>
      <c r="AM141" s="43">
        <v>10275</v>
      </c>
      <c r="AN141" s="43">
        <v>10275</v>
      </c>
      <c r="AO141" s="43">
        <v>10275</v>
      </c>
      <c r="AP141" s="43">
        <v>10275</v>
      </c>
      <c r="AQ141" s="43">
        <v>10275</v>
      </c>
      <c r="AR141" s="43">
        <v>10275</v>
      </c>
    </row>
    <row r="142" spans="1:44" x14ac:dyDescent="0.25">
      <c r="A142" s="117">
        <v>89</v>
      </c>
      <c r="B142" s="117"/>
      <c r="C142" s="117" t="s">
        <v>216</v>
      </c>
      <c r="D142" s="51">
        <v>53764724</v>
      </c>
      <c r="E142" s="152">
        <f t="shared" si="43"/>
        <v>1375.6901898572232</v>
      </c>
      <c r="F142" s="169"/>
      <c r="G142" s="152">
        <f t="shared" si="44"/>
        <v>69.340569343194602</v>
      </c>
      <c r="H142" s="51">
        <v>7814294</v>
      </c>
      <c r="I142" s="152">
        <f t="shared" si="45"/>
        <v>199.94611330024051</v>
      </c>
      <c r="J142" s="169"/>
      <c r="K142" s="152">
        <f t="shared" si="46"/>
        <v>140.65750809624816</v>
      </c>
      <c r="L142" s="51">
        <v>4349331</v>
      </c>
      <c r="M142" s="152">
        <f t="shared" si="47"/>
        <v>111.28731897036999</v>
      </c>
      <c r="N142" s="169"/>
      <c r="O142" s="152">
        <f t="shared" si="48"/>
        <v>76.161393804832556</v>
      </c>
      <c r="P142" s="51">
        <v>16353141</v>
      </c>
      <c r="Q142" s="152">
        <f t="shared" si="49"/>
        <v>418.43152858093242</v>
      </c>
      <c r="R142" s="169"/>
      <c r="S142" s="152">
        <f t="shared" si="50"/>
        <v>152.53061304768326</v>
      </c>
      <c r="T142" s="51">
        <v>4536907</v>
      </c>
      <c r="U142" s="152">
        <f t="shared" si="51"/>
        <v>116.08686863517732</v>
      </c>
      <c r="V142" s="169"/>
      <c r="W142" s="152">
        <f t="shared" si="52"/>
        <v>96.590256506528831</v>
      </c>
      <c r="X142" s="51">
        <v>238292</v>
      </c>
      <c r="Y142" s="152">
        <f t="shared" si="53"/>
        <v>6.0972314620541423</v>
      </c>
      <c r="Z142" s="169"/>
      <c r="AA142" s="152">
        <f t="shared" si="54"/>
        <v>310.54481923085513</v>
      </c>
      <c r="AB142" s="51">
        <f t="shared" si="55"/>
        <v>87056689</v>
      </c>
      <c r="AC142" s="51">
        <v>52347977</v>
      </c>
      <c r="AD142" s="158">
        <f t="shared" si="56"/>
        <v>60.130907344753261</v>
      </c>
      <c r="AE142" s="51">
        <v>19001897</v>
      </c>
      <c r="AF142" s="158">
        <f t="shared" si="57"/>
        <v>21.827038471449335</v>
      </c>
      <c r="AG142" s="51">
        <v>0</v>
      </c>
      <c r="AH142" s="158">
        <f t="shared" si="58"/>
        <v>0</v>
      </c>
      <c r="AI142" s="51">
        <v>1838208</v>
      </c>
      <c r="AJ142" s="51">
        <v>6204</v>
      </c>
      <c r="AK142" s="51"/>
      <c r="AL142" s="193">
        <v>39082</v>
      </c>
      <c r="AM142" s="51">
        <v>39082</v>
      </c>
      <c r="AN142" s="51">
        <v>39082</v>
      </c>
      <c r="AO142" s="51">
        <v>39082</v>
      </c>
      <c r="AP142" s="51">
        <v>39082</v>
      </c>
      <c r="AQ142" s="51">
        <v>39082</v>
      </c>
      <c r="AR142" s="51">
        <v>39082</v>
      </c>
    </row>
    <row r="143" spans="1:44" x14ac:dyDescent="0.25">
      <c r="A143" s="114">
        <v>90</v>
      </c>
      <c r="B143" s="114"/>
      <c r="C143" s="114" t="s">
        <v>218</v>
      </c>
      <c r="D143" s="110">
        <v>0</v>
      </c>
      <c r="E143" s="151">
        <f t="shared" si="43"/>
        <v>0</v>
      </c>
      <c r="G143" s="151">
        <f t="shared" si="44"/>
        <v>0</v>
      </c>
      <c r="H143" s="110">
        <v>0</v>
      </c>
      <c r="I143" s="151">
        <f t="shared" si="45"/>
        <v>0</v>
      </c>
      <c r="K143" s="151">
        <f t="shared" si="46"/>
        <v>0</v>
      </c>
      <c r="L143" s="110">
        <v>0</v>
      </c>
      <c r="M143" s="151">
        <f t="shared" si="47"/>
        <v>0</v>
      </c>
      <c r="O143" s="151">
        <f t="shared" si="48"/>
        <v>0</v>
      </c>
      <c r="P143" s="110">
        <v>0</v>
      </c>
      <c r="Q143" s="151">
        <f t="shared" si="49"/>
        <v>0</v>
      </c>
      <c r="S143" s="151">
        <f t="shared" si="50"/>
        <v>0</v>
      </c>
      <c r="T143" s="110">
        <v>0</v>
      </c>
      <c r="U143" s="151">
        <f t="shared" si="51"/>
        <v>0</v>
      </c>
      <c r="W143" s="151">
        <f t="shared" si="52"/>
        <v>0</v>
      </c>
      <c r="X143" s="110">
        <v>0</v>
      </c>
      <c r="Y143" s="151">
        <f t="shared" si="53"/>
        <v>0</v>
      </c>
      <c r="AA143" s="151">
        <f t="shared" si="54"/>
        <v>0</v>
      </c>
      <c r="AB143" s="110">
        <f t="shared" si="55"/>
        <v>0</v>
      </c>
      <c r="AC143" s="110">
        <v>0</v>
      </c>
      <c r="AD143" s="160">
        <f t="shared" si="56"/>
        <v>0</v>
      </c>
      <c r="AE143" s="110">
        <v>0</v>
      </c>
      <c r="AF143" s="160">
        <f t="shared" si="57"/>
        <v>0</v>
      </c>
      <c r="AG143" s="110">
        <v>0</v>
      </c>
      <c r="AH143" s="160">
        <f t="shared" si="58"/>
        <v>0</v>
      </c>
      <c r="AI143" s="110">
        <v>0</v>
      </c>
      <c r="AJ143" s="43"/>
      <c r="AK143" s="43"/>
      <c r="AL143" s="192">
        <v>0</v>
      </c>
      <c r="AM143" s="43">
        <v>0</v>
      </c>
      <c r="AN143" s="43">
        <v>0</v>
      </c>
      <c r="AO143" s="43">
        <v>0</v>
      </c>
      <c r="AP143" s="43">
        <v>0</v>
      </c>
      <c r="AQ143" s="43">
        <v>0</v>
      </c>
      <c r="AR143" s="43">
        <v>0</v>
      </c>
    </row>
    <row r="144" spans="1:44" x14ac:dyDescent="0.25">
      <c r="A144" s="117">
        <v>91</v>
      </c>
      <c r="B144" s="117"/>
      <c r="C144" s="117" t="s">
        <v>220</v>
      </c>
      <c r="D144" s="51">
        <v>82992542</v>
      </c>
      <c r="E144" s="152">
        <f t="shared" si="43"/>
        <v>1548.1372556334875</v>
      </c>
      <c r="F144" s="169"/>
      <c r="G144" s="152">
        <f t="shared" si="44"/>
        <v>78.032626472518558</v>
      </c>
      <c r="H144" s="51">
        <v>4538987</v>
      </c>
      <c r="I144" s="152">
        <f t="shared" si="45"/>
        <v>84.669955976719891</v>
      </c>
      <c r="J144" s="169"/>
      <c r="K144" s="152">
        <f t="shared" si="46"/>
        <v>59.563373459633674</v>
      </c>
      <c r="L144" s="51">
        <v>6460454</v>
      </c>
      <c r="M144" s="152">
        <f t="shared" si="47"/>
        <v>120.51287121325176</v>
      </c>
      <c r="N144" s="169"/>
      <c r="O144" s="152">
        <f t="shared" si="48"/>
        <v>82.475059404272926</v>
      </c>
      <c r="P144" s="51">
        <v>9523562</v>
      </c>
      <c r="Q144" s="152">
        <f t="shared" si="49"/>
        <v>177.65188031637069</v>
      </c>
      <c r="R144" s="169"/>
      <c r="S144" s="152">
        <f t="shared" si="50"/>
        <v>64.759341404381161</v>
      </c>
      <c r="T144" s="51">
        <v>4519149</v>
      </c>
      <c r="U144" s="152">
        <f t="shared" si="51"/>
        <v>84.299899268765856</v>
      </c>
      <c r="V144" s="169"/>
      <c r="W144" s="152">
        <f t="shared" si="52"/>
        <v>70.14186005338793</v>
      </c>
      <c r="X144" s="51">
        <v>107414</v>
      </c>
      <c r="Y144" s="152">
        <f t="shared" si="53"/>
        <v>2.0036934785852858</v>
      </c>
      <c r="Z144" s="169"/>
      <c r="AA144" s="152">
        <f t="shared" si="54"/>
        <v>102.0523221028714</v>
      </c>
      <c r="AB144" s="51">
        <f t="shared" si="55"/>
        <v>108142108</v>
      </c>
      <c r="AC144" s="51">
        <v>61641877</v>
      </c>
      <c r="AD144" s="158">
        <f t="shared" si="56"/>
        <v>57.000809527404442</v>
      </c>
      <c r="AE144" s="51">
        <v>16434958</v>
      </c>
      <c r="AF144" s="158">
        <f t="shared" si="57"/>
        <v>15.197556533667719</v>
      </c>
      <c r="AG144" s="51">
        <v>0</v>
      </c>
      <c r="AH144" s="158">
        <f t="shared" si="58"/>
        <v>0</v>
      </c>
      <c r="AI144" s="51">
        <v>4530748</v>
      </c>
      <c r="AJ144" s="51">
        <v>0</v>
      </c>
      <c r="AK144" s="51"/>
      <c r="AL144" s="193">
        <v>53608</v>
      </c>
      <c r="AM144" s="51">
        <v>53608</v>
      </c>
      <c r="AN144" s="51">
        <v>53608</v>
      </c>
      <c r="AO144" s="51">
        <v>53608</v>
      </c>
      <c r="AP144" s="51">
        <v>53608</v>
      </c>
      <c r="AQ144" s="51">
        <v>53608</v>
      </c>
      <c r="AR144" s="51">
        <v>53608</v>
      </c>
    </row>
    <row r="145" spans="1:44" x14ac:dyDescent="0.25">
      <c r="A145" s="114">
        <v>92</v>
      </c>
      <c r="B145" s="114"/>
      <c r="C145" s="114" t="s">
        <v>222</v>
      </c>
      <c r="D145" s="43">
        <v>20950005</v>
      </c>
      <c r="E145" s="151">
        <f t="shared" si="43"/>
        <v>1102.6898784146533</v>
      </c>
      <c r="G145" s="151">
        <f t="shared" si="44"/>
        <v>55.580205879192647</v>
      </c>
      <c r="H145" s="43">
        <v>2246575</v>
      </c>
      <c r="I145" s="151">
        <f t="shared" si="45"/>
        <v>118.24701300068425</v>
      </c>
      <c r="K145" s="151">
        <f t="shared" si="46"/>
        <v>83.184063515781787</v>
      </c>
      <c r="L145" s="43">
        <v>2549872</v>
      </c>
      <c r="M145" s="151">
        <f t="shared" si="47"/>
        <v>134.21085320280014</v>
      </c>
      <c r="O145" s="151">
        <f t="shared" si="48"/>
        <v>91.849509344209608</v>
      </c>
      <c r="P145" s="43">
        <v>4214355</v>
      </c>
      <c r="Q145" s="151">
        <f t="shared" si="49"/>
        <v>221.81983262276961</v>
      </c>
      <c r="S145" s="151">
        <f t="shared" si="50"/>
        <v>80.859860562685469</v>
      </c>
      <c r="T145" s="43">
        <v>2111190</v>
      </c>
      <c r="U145" s="151">
        <f t="shared" si="51"/>
        <v>111.1211116374546</v>
      </c>
      <c r="W145" s="151">
        <f t="shared" si="52"/>
        <v>92.458490805564935</v>
      </c>
      <c r="X145" s="43">
        <v>11476</v>
      </c>
      <c r="Y145" s="151">
        <f t="shared" si="53"/>
        <v>0.60403179114690242</v>
      </c>
      <c r="AA145" s="151">
        <f t="shared" si="54"/>
        <v>30.764609242538015</v>
      </c>
      <c r="AB145" s="43">
        <f t="shared" si="55"/>
        <v>32083473</v>
      </c>
      <c r="AC145" s="43">
        <v>16019376</v>
      </c>
      <c r="AD145" s="160">
        <f t="shared" si="56"/>
        <v>49.930305238463433</v>
      </c>
      <c r="AE145" s="43">
        <v>4597898</v>
      </c>
      <c r="AF145" s="160">
        <f t="shared" si="57"/>
        <v>14.331048262761328</v>
      </c>
      <c r="AG145" s="43">
        <v>0</v>
      </c>
      <c r="AH145" s="160">
        <f t="shared" si="58"/>
        <v>0</v>
      </c>
      <c r="AI145" s="43">
        <v>69327</v>
      </c>
      <c r="AJ145" s="43">
        <v>0</v>
      </c>
      <c r="AK145" s="43"/>
      <c r="AL145" s="192">
        <v>18999</v>
      </c>
      <c r="AM145" s="43">
        <v>18999</v>
      </c>
      <c r="AN145" s="43">
        <v>18999</v>
      </c>
      <c r="AO145" s="43">
        <v>18999</v>
      </c>
      <c r="AP145" s="43">
        <v>18999</v>
      </c>
      <c r="AQ145" s="43">
        <v>18999</v>
      </c>
      <c r="AR145" s="43">
        <v>18999</v>
      </c>
    </row>
    <row r="146" spans="1:44" x14ac:dyDescent="0.25">
      <c r="A146" s="117">
        <v>93</v>
      </c>
      <c r="B146" s="117"/>
      <c r="C146" s="117" t="s">
        <v>224</v>
      </c>
      <c r="D146" s="51">
        <v>65651746</v>
      </c>
      <c r="E146" s="152">
        <f t="shared" si="43"/>
        <v>1874.7464519260973</v>
      </c>
      <c r="F146" s="169"/>
      <c r="G146" s="152">
        <f t="shared" si="44"/>
        <v>94.495103119243211</v>
      </c>
      <c r="H146" s="51">
        <v>2886225</v>
      </c>
      <c r="I146" s="152">
        <f t="shared" si="45"/>
        <v>82.418829778120454</v>
      </c>
      <c r="J146" s="169"/>
      <c r="K146" s="152">
        <f t="shared" si="46"/>
        <v>57.979757772992592</v>
      </c>
      <c r="L146" s="51">
        <v>5383062</v>
      </c>
      <c r="M146" s="152">
        <f t="shared" si="47"/>
        <v>153.71832433821641</v>
      </c>
      <c r="N146" s="169"/>
      <c r="O146" s="152">
        <f t="shared" si="48"/>
        <v>105.19978325705685</v>
      </c>
      <c r="P146" s="51">
        <v>11138807</v>
      </c>
      <c r="Q146" s="152">
        <f t="shared" si="49"/>
        <v>318.07895713755391</v>
      </c>
      <c r="R146" s="169"/>
      <c r="S146" s="152">
        <f t="shared" si="50"/>
        <v>115.94914583587554</v>
      </c>
      <c r="T146" s="51">
        <v>4046153</v>
      </c>
      <c r="U146" s="152">
        <f t="shared" si="51"/>
        <v>115.54164881921243</v>
      </c>
      <c r="V146" s="169"/>
      <c r="W146" s="152">
        <f t="shared" si="52"/>
        <v>96.136605525193517</v>
      </c>
      <c r="X146" s="51">
        <v>114095</v>
      </c>
      <c r="Y146" s="152">
        <f t="shared" si="53"/>
        <v>3.2580884662611727</v>
      </c>
      <c r="Z146" s="169"/>
      <c r="AA146" s="152">
        <f t="shared" si="54"/>
        <v>165.9412964867735</v>
      </c>
      <c r="AB146" s="51">
        <f t="shared" si="55"/>
        <v>89220088</v>
      </c>
      <c r="AC146" s="51">
        <v>57080601</v>
      </c>
      <c r="AD146" s="158">
        <f t="shared" si="56"/>
        <v>63.977297354828877</v>
      </c>
      <c r="AE146" s="51">
        <v>14733565</v>
      </c>
      <c r="AF146" s="158">
        <f t="shared" si="57"/>
        <v>16.513730629810635</v>
      </c>
      <c r="AG146" s="51">
        <v>1875000</v>
      </c>
      <c r="AH146" s="158">
        <f t="shared" si="58"/>
        <v>2.1015446655914527</v>
      </c>
      <c r="AI146" s="51">
        <v>3382050</v>
      </c>
      <c r="AJ146" s="51">
        <v>0</v>
      </c>
      <c r="AK146" s="51"/>
      <c r="AL146" s="193">
        <v>35019</v>
      </c>
      <c r="AM146" s="51">
        <v>35019</v>
      </c>
      <c r="AN146" s="51">
        <v>35019</v>
      </c>
      <c r="AO146" s="51">
        <v>35019</v>
      </c>
      <c r="AP146" s="51">
        <v>35019</v>
      </c>
      <c r="AQ146" s="51">
        <v>35019</v>
      </c>
      <c r="AR146" s="51">
        <v>35019</v>
      </c>
    </row>
    <row r="147" spans="1:44" x14ac:dyDescent="0.25">
      <c r="A147" s="114">
        <v>94</v>
      </c>
      <c r="B147" s="114"/>
      <c r="C147" s="114" t="s">
        <v>226</v>
      </c>
      <c r="D147" s="43">
        <v>43521035</v>
      </c>
      <c r="E147" s="151">
        <f t="shared" si="43"/>
        <v>1554.156161839803</v>
      </c>
      <c r="G147" s="151">
        <f t="shared" si="44"/>
        <v>78.336004650429743</v>
      </c>
      <c r="H147" s="43">
        <v>1720105</v>
      </c>
      <c r="I147" s="151">
        <f t="shared" si="45"/>
        <v>61.425740099275075</v>
      </c>
      <c r="K147" s="151">
        <f t="shared" si="46"/>
        <v>43.211600329324462</v>
      </c>
      <c r="L147" s="43">
        <v>3433094</v>
      </c>
      <c r="M147" s="151">
        <f t="shared" si="47"/>
        <v>122.59736456808199</v>
      </c>
      <c r="O147" s="151">
        <f t="shared" si="48"/>
        <v>83.901618339734853</v>
      </c>
      <c r="P147" s="43">
        <v>6237721</v>
      </c>
      <c r="Q147" s="151">
        <f t="shared" si="49"/>
        <v>222.75188372674356</v>
      </c>
      <c r="S147" s="151">
        <f t="shared" si="50"/>
        <v>81.19962063469309</v>
      </c>
      <c r="T147" s="43">
        <v>2864400</v>
      </c>
      <c r="U147" s="151">
        <f t="shared" si="51"/>
        <v>102.28904045995073</v>
      </c>
      <c r="W147" s="151">
        <f t="shared" si="52"/>
        <v>85.109752480991745</v>
      </c>
      <c r="X147" s="43">
        <v>46639</v>
      </c>
      <c r="Y147" s="151">
        <f t="shared" si="53"/>
        <v>1.6655001249866086</v>
      </c>
      <c r="AA147" s="151">
        <f t="shared" si="54"/>
        <v>84.827423472732221</v>
      </c>
      <c r="AB147" s="43">
        <f t="shared" si="55"/>
        <v>57822994</v>
      </c>
      <c r="AC147" s="43">
        <v>33905657</v>
      </c>
      <c r="AD147" s="160">
        <f t="shared" si="56"/>
        <v>58.636979261226074</v>
      </c>
      <c r="AE147" s="43">
        <v>6661733</v>
      </c>
      <c r="AF147" s="160">
        <f t="shared" si="57"/>
        <v>11.520906371607115</v>
      </c>
      <c r="AG147" s="43">
        <v>0</v>
      </c>
      <c r="AH147" s="160">
        <f t="shared" si="58"/>
        <v>0</v>
      </c>
      <c r="AI147" s="43">
        <v>2761987</v>
      </c>
      <c r="AJ147" s="43">
        <v>0</v>
      </c>
      <c r="AK147" s="43"/>
      <c r="AL147" s="192">
        <v>28003</v>
      </c>
      <c r="AM147" s="43">
        <v>28003</v>
      </c>
      <c r="AN147" s="43">
        <v>28003</v>
      </c>
      <c r="AO147" s="43">
        <v>28003</v>
      </c>
      <c r="AP147" s="43">
        <v>28003</v>
      </c>
      <c r="AQ147" s="43">
        <v>28003</v>
      </c>
      <c r="AR147" s="43">
        <v>28003</v>
      </c>
    </row>
    <row r="148" spans="1:44" x14ac:dyDescent="0.25">
      <c r="A148" s="117">
        <v>95</v>
      </c>
      <c r="B148" s="117"/>
      <c r="C148" s="117" t="s">
        <v>228</v>
      </c>
      <c r="D148" s="111">
        <v>143115618</v>
      </c>
      <c r="E148" s="152">
        <f t="shared" si="43"/>
        <v>1993.0871793443446</v>
      </c>
      <c r="F148" s="169"/>
      <c r="G148" s="152">
        <f t="shared" si="44"/>
        <v>100.45997331761302</v>
      </c>
      <c r="H148" s="111">
        <v>12705095</v>
      </c>
      <c r="I148" s="152">
        <f t="shared" si="45"/>
        <v>176.93639807258447</v>
      </c>
      <c r="J148" s="169"/>
      <c r="K148" s="152">
        <f t="shared" si="46"/>
        <v>124.47070079849158</v>
      </c>
      <c r="L148" s="111">
        <v>9385489</v>
      </c>
      <c r="M148" s="152">
        <f t="shared" si="47"/>
        <v>130.70619446842883</v>
      </c>
      <c r="N148" s="169"/>
      <c r="O148" s="152">
        <f t="shared" si="48"/>
        <v>89.451035767080242</v>
      </c>
      <c r="P148" s="111">
        <v>16646560</v>
      </c>
      <c r="Q148" s="152">
        <f t="shared" si="49"/>
        <v>231.82686683564049</v>
      </c>
      <c r="R148" s="169"/>
      <c r="S148" s="152">
        <f t="shared" si="50"/>
        <v>84.507719194311278</v>
      </c>
      <c r="T148" s="111">
        <v>9558928</v>
      </c>
      <c r="U148" s="152">
        <f t="shared" si="51"/>
        <v>133.12157758404589</v>
      </c>
      <c r="V148" s="169"/>
      <c r="W148" s="152">
        <f t="shared" si="52"/>
        <v>110.76401212790049</v>
      </c>
      <c r="X148" s="111">
        <v>0</v>
      </c>
      <c r="Y148" s="152">
        <f t="shared" si="53"/>
        <v>0</v>
      </c>
      <c r="Z148" s="169"/>
      <c r="AA148" s="152">
        <f t="shared" si="54"/>
        <v>0</v>
      </c>
      <c r="AB148" s="111">
        <f t="shared" si="55"/>
        <v>191411690</v>
      </c>
      <c r="AC148" s="111">
        <v>101147092</v>
      </c>
      <c r="AD148" s="158">
        <f t="shared" si="56"/>
        <v>52.842693150036965</v>
      </c>
      <c r="AE148" s="111">
        <v>10048066</v>
      </c>
      <c r="AF148" s="158">
        <f t="shared" si="57"/>
        <v>5.2494526326997057</v>
      </c>
      <c r="AG148" s="111">
        <v>16507412</v>
      </c>
      <c r="AH148" s="158">
        <f t="shared" si="58"/>
        <v>8.6240354494545244</v>
      </c>
      <c r="AI148" s="111">
        <v>4059891</v>
      </c>
      <c r="AJ148" s="111">
        <v>15929</v>
      </c>
      <c r="AK148" s="111"/>
      <c r="AL148" s="193">
        <v>71806</v>
      </c>
      <c r="AM148" s="111">
        <v>71806</v>
      </c>
      <c r="AN148" s="111">
        <v>71806</v>
      </c>
      <c r="AO148" s="111">
        <v>71806</v>
      </c>
      <c r="AP148" s="111">
        <v>71806</v>
      </c>
      <c r="AQ148" s="111">
        <v>71806</v>
      </c>
      <c r="AR148" s="111">
        <v>0</v>
      </c>
    </row>
    <row r="149" spans="1:44" ht="13.5" thickBot="1" x14ac:dyDescent="0.3">
      <c r="A149" s="125">
        <f>A148</f>
        <v>95</v>
      </c>
      <c r="B149" s="125"/>
      <c r="C149" s="224" t="s">
        <v>247</v>
      </c>
      <c r="D149" s="161">
        <f>SUM(D54:D148)</f>
        <v>12022622096</v>
      </c>
      <c r="E149" s="162">
        <f>IFERROR(IF(D149=0,0,IF(ISNONTEXT(F149),D149/$AL149,D149/AM149)),0)</f>
        <v>1983.9614858775885</v>
      </c>
      <c r="F149" s="172"/>
      <c r="G149" s="163">
        <f t="shared" si="44"/>
        <v>100</v>
      </c>
      <c r="H149" s="161">
        <f>SUM(H54:H148)</f>
        <v>861422094</v>
      </c>
      <c r="I149" s="162">
        <f>IFERROR(IF(H149=0,0,IF(ISNONTEXT(J149),H149/$AL149,H149/AN149)),0)</f>
        <v>142.1510419219305</v>
      </c>
      <c r="J149" s="172"/>
      <c r="K149" s="163">
        <f t="shared" si="46"/>
        <v>100</v>
      </c>
      <c r="L149" s="161">
        <f>SUM(L54:L148)</f>
        <v>885475921</v>
      </c>
      <c r="M149" s="162">
        <f>IFERROR(IF(L149=0,0,IF(ISNONTEXT(N149),L149/$AL149,L149/AO149)),0)</f>
        <v>146.12038122037185</v>
      </c>
      <c r="N149" s="172"/>
      <c r="O149" s="163">
        <f t="shared" si="48"/>
        <v>100</v>
      </c>
      <c r="P149" s="161">
        <f>SUM(P54:P148)</f>
        <v>1662391633</v>
      </c>
      <c r="Q149" s="162">
        <f>IFERROR(IF(P149=0,0,IF(ISNONTEXT(R149),P149/$AL149,P149/AP149)),0)</f>
        <v>274.32626160764511</v>
      </c>
      <c r="R149" s="172"/>
      <c r="S149" s="163">
        <f t="shared" si="50"/>
        <v>100</v>
      </c>
      <c r="T149" s="161">
        <f>SUM(T54:T148)</f>
        <v>728309100</v>
      </c>
      <c r="U149" s="162">
        <f>IFERROR(IF(T149=0,0,IF(ISNONTEXT(V149),T149/$AL149,T149/AQ149)),0)</f>
        <v>120.18486422316381</v>
      </c>
      <c r="V149" s="172"/>
      <c r="W149" s="163">
        <f t="shared" si="52"/>
        <v>100</v>
      </c>
      <c r="X149" s="161">
        <f>SUM(X54:X148)</f>
        <v>5194009</v>
      </c>
      <c r="Y149" s="162">
        <f>IF(X149=0,0,IF(ISNONTEXT(Z149),X149/$AL149,X149/AR149))</f>
        <v>1.9633982228895395</v>
      </c>
      <c r="Z149" s="172" t="s">
        <v>343</v>
      </c>
      <c r="AA149" s="163">
        <f t="shared" si="54"/>
        <v>100</v>
      </c>
      <c r="AB149" s="161">
        <f>SUM(AB54:AB148)</f>
        <v>16165414853</v>
      </c>
      <c r="AC149" s="161">
        <f>SUM(AC54:AC148)</f>
        <v>6819539223</v>
      </c>
      <c r="AD149" s="163">
        <f t="shared" si="56"/>
        <v>42.185983378795996</v>
      </c>
      <c r="AE149" s="161">
        <f>SUM(AE54:AE148)</f>
        <v>1156340724</v>
      </c>
      <c r="AF149" s="163">
        <f t="shared" si="57"/>
        <v>7.1531769182243075</v>
      </c>
      <c r="AG149" s="161">
        <f>SUM(AG54:AG148)</f>
        <v>97598289</v>
      </c>
      <c r="AH149" s="163">
        <f t="shared" si="58"/>
        <v>0.60374750594097848</v>
      </c>
      <c r="AI149" s="161">
        <f>SUM(AI54:AI148)</f>
        <v>277105040</v>
      </c>
      <c r="AJ149" s="161">
        <f>SUM(AJ54:AJ148)</f>
        <v>465040</v>
      </c>
      <c r="AK149" s="197"/>
      <c r="AL149" s="198">
        <f>SUM(AL54:AL148)</f>
        <v>6059907</v>
      </c>
      <c r="AM149" s="199">
        <f>SUM(AM54:AM148)</f>
        <v>6059907</v>
      </c>
      <c r="AN149" s="199">
        <f>SUM(AN54:AN148)</f>
        <v>6059907</v>
      </c>
      <c r="AO149" s="199">
        <f>SUM(AO54:AO148)</f>
        <v>6059907</v>
      </c>
      <c r="AP149" s="199">
        <f>SUM(AP54:AP148)</f>
        <v>6059907</v>
      </c>
      <c r="AQ149" s="199">
        <f>SUM(AQ54:AQ148)</f>
        <v>6059907</v>
      </c>
      <c r="AR149" s="199">
        <f>SUM(AR54:AR148)</f>
        <v>2645418</v>
      </c>
    </row>
    <row r="152" spans="1:44" s="344" customFormat="1" ht="15.5" x14ac:dyDescent="0.35">
      <c r="A152" s="311" t="str">
        <f>A1</f>
        <v>AMENDED COMPARATIVE REPORT</v>
      </c>
      <c r="B152" s="311"/>
      <c r="C152" s="311"/>
      <c r="D152" s="311"/>
      <c r="E152" s="311"/>
      <c r="F152" s="311"/>
      <c r="G152" s="311"/>
      <c r="H152" s="311"/>
      <c r="I152" s="311"/>
      <c r="J152" s="311"/>
      <c r="K152" s="311"/>
      <c r="L152" s="311"/>
      <c r="M152" s="311"/>
      <c r="N152" s="311"/>
      <c r="O152" s="311"/>
      <c r="P152" s="311"/>
      <c r="Q152" s="311"/>
      <c r="R152" s="311"/>
      <c r="S152" s="311"/>
      <c r="T152" s="311"/>
      <c r="U152" s="311"/>
      <c r="V152" s="311"/>
      <c r="W152" s="311"/>
      <c r="X152" s="311"/>
      <c r="Y152" s="311"/>
      <c r="Z152" s="311"/>
      <c r="AA152" s="311"/>
      <c r="AB152" s="311"/>
      <c r="AC152" s="311"/>
      <c r="AD152" s="311"/>
      <c r="AE152" s="311"/>
      <c r="AF152" s="311"/>
      <c r="AG152" s="311"/>
      <c r="AH152" s="311"/>
      <c r="AI152" s="311"/>
    </row>
    <row r="153" spans="1:44" s="344" customFormat="1" ht="15.5" x14ac:dyDescent="0.35">
      <c r="A153" s="313" t="str">
        <f>A2</f>
        <v>EXHIBIT C6: EDUCATION EXPENDITURES BY ACTIVITY</v>
      </c>
      <c r="B153" s="313"/>
      <c r="C153" s="313"/>
      <c r="D153" s="313"/>
      <c r="E153" s="313"/>
      <c r="F153" s="313"/>
      <c r="G153" s="313"/>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313"/>
      <c r="AE153" s="313"/>
      <c r="AF153" s="313"/>
      <c r="AG153" s="313"/>
      <c r="AH153" s="313"/>
      <c r="AI153" s="313"/>
    </row>
    <row r="154" spans="1:44" s="344" customFormat="1" ht="15.5" x14ac:dyDescent="0.35">
      <c r="A154" s="313" t="str">
        <f>A3</f>
        <v>FOR THE YEAR ENDED JUNE 30, 2024</v>
      </c>
      <c r="B154" s="313"/>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313"/>
      <c r="AF154" s="313"/>
      <c r="AG154" s="313"/>
      <c r="AH154" s="313"/>
      <c r="AI154" s="313"/>
    </row>
    <row r="155" spans="1:44" ht="13.5" thickBot="1" x14ac:dyDescent="0.3"/>
    <row r="156" spans="1:44" ht="14.5" x14ac:dyDescent="0.25">
      <c r="G156" s="75"/>
      <c r="K156" s="75"/>
      <c r="O156" s="75"/>
      <c r="S156" s="75"/>
      <c r="W156" s="75"/>
      <c r="AA156" s="75"/>
      <c r="AB156" s="75"/>
      <c r="AC156" s="442" t="s">
        <v>337</v>
      </c>
      <c r="AD156" s="443"/>
      <c r="AE156" s="443"/>
      <c r="AF156" s="443"/>
      <c r="AG156" s="443"/>
      <c r="AH156" s="443"/>
      <c r="AI156" s="444"/>
      <c r="AJ156" s="190" t="s">
        <v>363</v>
      </c>
    </row>
    <row r="157" spans="1:44" ht="58.5" thickBot="1" x14ac:dyDescent="0.4">
      <c r="A157" s="215" t="s">
        <v>0</v>
      </c>
      <c r="B157" s="213"/>
      <c r="C157" s="214" t="s">
        <v>333</v>
      </c>
      <c r="D157" s="142" t="s">
        <v>364</v>
      </c>
      <c r="E157" s="142" t="s">
        <v>348</v>
      </c>
      <c r="F157" s="216"/>
      <c r="G157" s="142" t="s">
        <v>349</v>
      </c>
      <c r="H157" s="142" t="s">
        <v>365</v>
      </c>
      <c r="I157" s="142" t="s">
        <v>348</v>
      </c>
      <c r="J157" s="216"/>
      <c r="K157" s="142" t="s">
        <v>349</v>
      </c>
      <c r="L157" s="142" t="s">
        <v>366</v>
      </c>
      <c r="M157" s="142" t="s">
        <v>348</v>
      </c>
      <c r="N157" s="216"/>
      <c r="O157" s="142" t="s">
        <v>349</v>
      </c>
      <c r="P157" s="142" t="s">
        <v>367</v>
      </c>
      <c r="Q157" s="142" t="s">
        <v>348</v>
      </c>
      <c r="R157" s="216"/>
      <c r="S157" s="142" t="s">
        <v>349</v>
      </c>
      <c r="T157" s="142" t="s">
        <v>370</v>
      </c>
      <c r="U157" s="142" t="s">
        <v>348</v>
      </c>
      <c r="V157" s="216"/>
      <c r="W157" s="142" t="s">
        <v>349</v>
      </c>
      <c r="X157" s="142" t="s">
        <v>371</v>
      </c>
      <c r="Y157" s="142" t="s">
        <v>348</v>
      </c>
      <c r="Z157" s="216"/>
      <c r="AA157" s="142" t="s">
        <v>349</v>
      </c>
      <c r="AB157" s="142" t="s">
        <v>247</v>
      </c>
      <c r="AC157" s="142" t="s">
        <v>340</v>
      </c>
      <c r="AD157" s="142" t="s">
        <v>350</v>
      </c>
      <c r="AE157" s="142" t="s">
        <v>354</v>
      </c>
      <c r="AF157" s="142" t="s">
        <v>350</v>
      </c>
      <c r="AG157" s="142" t="s">
        <v>355</v>
      </c>
      <c r="AH157" s="142" t="s">
        <v>350</v>
      </c>
      <c r="AI157" s="142" t="s">
        <v>344</v>
      </c>
      <c r="AJ157" s="142" t="s">
        <v>369</v>
      </c>
      <c r="AK157" s="188"/>
      <c r="AL157" s="212" t="s">
        <v>548</v>
      </c>
      <c r="AM157" s="212" t="s">
        <v>571</v>
      </c>
      <c r="AN157" s="212" t="s">
        <v>572</v>
      </c>
      <c r="AO157" s="212" t="s">
        <v>573</v>
      </c>
      <c r="AP157" s="212" t="s">
        <v>574</v>
      </c>
      <c r="AQ157" s="212" t="s">
        <v>575</v>
      </c>
      <c r="AR157" s="212" t="s">
        <v>576</v>
      </c>
    </row>
    <row r="158" spans="1:44" x14ac:dyDescent="0.25">
      <c r="A158" s="143">
        <v>1</v>
      </c>
      <c r="B158" s="201"/>
      <c r="C158" s="143" t="s">
        <v>254</v>
      </c>
      <c r="D158" s="148">
        <v>0</v>
      </c>
      <c r="E158" s="159">
        <v>0</v>
      </c>
      <c r="F158" s="171"/>
      <c r="G158" s="149">
        <v>0</v>
      </c>
      <c r="H158" s="148">
        <v>0</v>
      </c>
      <c r="I158" s="159">
        <v>0</v>
      </c>
      <c r="J158" s="171"/>
      <c r="K158" s="149">
        <v>0</v>
      </c>
      <c r="L158" s="148">
        <v>0</v>
      </c>
      <c r="M158" s="159">
        <v>0</v>
      </c>
      <c r="N158" s="171"/>
      <c r="O158" s="149">
        <v>0</v>
      </c>
      <c r="P158" s="148">
        <v>0</v>
      </c>
      <c r="Q158" s="159">
        <v>0</v>
      </c>
      <c r="R158" s="171"/>
      <c r="S158" s="149">
        <v>0</v>
      </c>
      <c r="T158" s="148">
        <v>0</v>
      </c>
      <c r="U158" s="159">
        <v>0</v>
      </c>
      <c r="V158" s="171"/>
      <c r="W158" s="149">
        <v>0</v>
      </c>
      <c r="X158" s="148">
        <v>0</v>
      </c>
      <c r="Y158" s="159">
        <v>0</v>
      </c>
      <c r="Z158" s="171"/>
      <c r="AA158" s="149">
        <v>0</v>
      </c>
      <c r="AB158" s="148">
        <v>0</v>
      </c>
      <c r="AC158" s="148">
        <v>0</v>
      </c>
      <c r="AD158" s="149">
        <v>0</v>
      </c>
      <c r="AE158" s="148">
        <v>0</v>
      </c>
      <c r="AF158" s="149">
        <v>0</v>
      </c>
      <c r="AG158" s="148">
        <v>0</v>
      </c>
      <c r="AH158" s="149">
        <v>0</v>
      </c>
      <c r="AI158" s="148">
        <v>0</v>
      </c>
      <c r="AJ158" s="148">
        <v>0</v>
      </c>
      <c r="AK158" s="148"/>
      <c r="AL158" s="191">
        <v>8376</v>
      </c>
      <c r="AM158" s="150">
        <v>0</v>
      </c>
      <c r="AN158" s="150">
        <v>0</v>
      </c>
      <c r="AO158" s="150">
        <v>0</v>
      </c>
      <c r="AP158" s="150">
        <v>0</v>
      </c>
      <c r="AQ158" s="150">
        <v>0</v>
      </c>
      <c r="AR158" s="150">
        <v>0</v>
      </c>
    </row>
    <row r="159" spans="1:44" x14ac:dyDescent="0.25">
      <c r="A159" s="114">
        <v>2</v>
      </c>
      <c r="B159" s="165"/>
      <c r="C159" s="114" t="s">
        <v>255</v>
      </c>
      <c r="D159" s="43">
        <v>0</v>
      </c>
      <c r="E159" s="151">
        <v>0</v>
      </c>
      <c r="G159" s="151">
        <v>0</v>
      </c>
      <c r="H159" s="43">
        <v>0</v>
      </c>
      <c r="I159" s="151">
        <v>0</v>
      </c>
      <c r="K159" s="151">
        <v>0</v>
      </c>
      <c r="L159" s="43">
        <v>0</v>
      </c>
      <c r="M159" s="151">
        <v>0</v>
      </c>
      <c r="O159" s="151">
        <v>0</v>
      </c>
      <c r="P159" s="43">
        <v>0</v>
      </c>
      <c r="Q159" s="151">
        <v>0</v>
      </c>
      <c r="S159" s="151">
        <v>0</v>
      </c>
      <c r="T159" s="43">
        <v>0</v>
      </c>
      <c r="U159" s="151">
        <v>0</v>
      </c>
      <c r="W159" s="151">
        <v>0</v>
      </c>
      <c r="X159" s="43">
        <v>0</v>
      </c>
      <c r="Y159" s="151">
        <v>0</v>
      </c>
      <c r="AA159" s="151">
        <v>0</v>
      </c>
      <c r="AB159" s="43">
        <v>0</v>
      </c>
      <c r="AC159" s="43">
        <v>0</v>
      </c>
      <c r="AD159" s="151">
        <v>0</v>
      </c>
      <c r="AE159" s="43">
        <v>0</v>
      </c>
      <c r="AF159" s="151">
        <v>0</v>
      </c>
      <c r="AG159" s="43">
        <v>0</v>
      </c>
      <c r="AH159" s="151">
        <v>0</v>
      </c>
      <c r="AI159" s="43">
        <v>0</v>
      </c>
      <c r="AJ159" s="43">
        <v>0</v>
      </c>
      <c r="AK159" s="43"/>
      <c r="AL159" s="192">
        <v>7565</v>
      </c>
      <c r="AM159" s="43">
        <v>0</v>
      </c>
      <c r="AN159" s="43">
        <v>0</v>
      </c>
      <c r="AO159" s="43">
        <v>0</v>
      </c>
      <c r="AP159" s="43">
        <v>0</v>
      </c>
      <c r="AQ159" s="43">
        <v>0</v>
      </c>
      <c r="AR159" s="43">
        <v>0</v>
      </c>
    </row>
    <row r="160" spans="1:44" x14ac:dyDescent="0.25">
      <c r="A160" s="117">
        <v>3</v>
      </c>
      <c r="B160" s="202"/>
      <c r="C160" s="117" t="s">
        <v>90</v>
      </c>
      <c r="D160" s="51">
        <v>0</v>
      </c>
      <c r="E160" s="152">
        <v>0</v>
      </c>
      <c r="F160" s="169"/>
      <c r="G160" s="152">
        <v>0</v>
      </c>
      <c r="H160" s="51">
        <v>0</v>
      </c>
      <c r="I160" s="152">
        <v>0</v>
      </c>
      <c r="J160" s="169"/>
      <c r="K160" s="152">
        <v>0</v>
      </c>
      <c r="L160" s="51">
        <v>0</v>
      </c>
      <c r="M160" s="152">
        <v>0</v>
      </c>
      <c r="N160" s="169"/>
      <c r="O160" s="152">
        <v>0</v>
      </c>
      <c r="P160" s="51">
        <v>0</v>
      </c>
      <c r="Q160" s="152">
        <v>0</v>
      </c>
      <c r="R160" s="169"/>
      <c r="S160" s="152">
        <v>0</v>
      </c>
      <c r="T160" s="51">
        <v>0</v>
      </c>
      <c r="U160" s="152">
        <v>0</v>
      </c>
      <c r="V160" s="169"/>
      <c r="W160" s="152">
        <v>0</v>
      </c>
      <c r="X160" s="51">
        <v>0</v>
      </c>
      <c r="Y160" s="152">
        <v>0</v>
      </c>
      <c r="Z160" s="169"/>
      <c r="AA160" s="152">
        <v>0</v>
      </c>
      <c r="AB160" s="51">
        <v>0</v>
      </c>
      <c r="AC160" s="51">
        <v>0</v>
      </c>
      <c r="AD160" s="152">
        <v>0</v>
      </c>
      <c r="AE160" s="51">
        <v>0</v>
      </c>
      <c r="AF160" s="152">
        <v>0</v>
      </c>
      <c r="AG160" s="51">
        <v>0</v>
      </c>
      <c r="AH160" s="152">
        <v>0</v>
      </c>
      <c r="AI160" s="51">
        <v>0</v>
      </c>
      <c r="AJ160" s="51">
        <v>0</v>
      </c>
      <c r="AK160" s="51"/>
      <c r="AL160" s="193">
        <v>6657</v>
      </c>
      <c r="AM160" s="51">
        <v>0</v>
      </c>
      <c r="AN160" s="51">
        <v>0</v>
      </c>
      <c r="AO160" s="51">
        <v>0</v>
      </c>
      <c r="AP160" s="51">
        <v>0</v>
      </c>
      <c r="AQ160" s="51">
        <v>0</v>
      </c>
      <c r="AR160" s="51">
        <v>0</v>
      </c>
    </row>
    <row r="161" spans="1:44" x14ac:dyDescent="0.25">
      <c r="A161" s="114">
        <v>4</v>
      </c>
      <c r="B161" s="165"/>
      <c r="C161" s="114" t="s">
        <v>256</v>
      </c>
      <c r="D161" s="43">
        <v>0</v>
      </c>
      <c r="E161" s="151">
        <v>0</v>
      </c>
      <c r="G161" s="151">
        <v>0</v>
      </c>
      <c r="H161" s="43">
        <v>0</v>
      </c>
      <c r="I161" s="151">
        <v>0</v>
      </c>
      <c r="K161" s="151">
        <v>0</v>
      </c>
      <c r="L161" s="43">
        <v>0</v>
      </c>
      <c r="M161" s="151">
        <v>0</v>
      </c>
      <c r="O161" s="151">
        <v>0</v>
      </c>
      <c r="P161" s="43">
        <v>0</v>
      </c>
      <c r="Q161" s="151">
        <v>0</v>
      </c>
      <c r="S161" s="151">
        <v>0</v>
      </c>
      <c r="T161" s="43">
        <v>0</v>
      </c>
      <c r="U161" s="151">
        <v>0</v>
      </c>
      <c r="W161" s="151">
        <v>0</v>
      </c>
      <c r="X161" s="43">
        <v>0</v>
      </c>
      <c r="Y161" s="151">
        <v>0</v>
      </c>
      <c r="AA161" s="151">
        <v>0</v>
      </c>
      <c r="AB161" s="43">
        <v>0</v>
      </c>
      <c r="AC161" s="43">
        <v>0</v>
      </c>
      <c r="AD161" s="151">
        <v>0</v>
      </c>
      <c r="AE161" s="43">
        <v>0</v>
      </c>
      <c r="AF161" s="151">
        <v>0</v>
      </c>
      <c r="AG161" s="43">
        <v>0</v>
      </c>
      <c r="AH161" s="151">
        <v>0</v>
      </c>
      <c r="AI161" s="43">
        <v>0</v>
      </c>
      <c r="AJ161" s="43">
        <v>0</v>
      </c>
      <c r="AK161" s="43"/>
      <c r="AL161" s="192">
        <v>4574</v>
      </c>
      <c r="AM161" s="43">
        <v>0</v>
      </c>
      <c r="AN161" s="43">
        <v>0</v>
      </c>
      <c r="AO161" s="43">
        <v>0</v>
      </c>
      <c r="AP161" s="43">
        <v>0</v>
      </c>
      <c r="AQ161" s="43">
        <v>0</v>
      </c>
      <c r="AR161" s="43">
        <v>0</v>
      </c>
    </row>
    <row r="162" spans="1:44" x14ac:dyDescent="0.25">
      <c r="A162" s="117">
        <v>5</v>
      </c>
      <c r="B162" s="202"/>
      <c r="C162" s="117" t="s">
        <v>257</v>
      </c>
      <c r="D162" s="51">
        <v>0</v>
      </c>
      <c r="E162" s="158">
        <v>0</v>
      </c>
      <c r="F162" s="169"/>
      <c r="G162" s="158">
        <v>0</v>
      </c>
      <c r="H162" s="51">
        <v>0</v>
      </c>
      <c r="I162" s="158">
        <v>0</v>
      </c>
      <c r="J162" s="169"/>
      <c r="K162" s="158">
        <v>0</v>
      </c>
      <c r="L162" s="51">
        <v>0</v>
      </c>
      <c r="M162" s="158">
        <v>0</v>
      </c>
      <c r="N162" s="169"/>
      <c r="O162" s="158">
        <v>0</v>
      </c>
      <c r="P162" s="51">
        <v>0</v>
      </c>
      <c r="Q162" s="158">
        <v>0</v>
      </c>
      <c r="R162" s="169"/>
      <c r="S162" s="158">
        <v>0</v>
      </c>
      <c r="T162" s="51">
        <v>0</v>
      </c>
      <c r="U162" s="158">
        <v>0</v>
      </c>
      <c r="V162" s="169"/>
      <c r="W162" s="158">
        <v>0</v>
      </c>
      <c r="X162" s="51">
        <v>0</v>
      </c>
      <c r="Y162" s="158">
        <v>0</v>
      </c>
      <c r="Z162" s="169"/>
      <c r="AA162" s="158">
        <v>0</v>
      </c>
      <c r="AB162" s="51">
        <v>0</v>
      </c>
      <c r="AC162" s="51">
        <v>0</v>
      </c>
      <c r="AD162" s="158">
        <v>0</v>
      </c>
      <c r="AE162" s="51">
        <v>0</v>
      </c>
      <c r="AF162" s="158">
        <v>0</v>
      </c>
      <c r="AG162" s="51">
        <v>0</v>
      </c>
      <c r="AH162" s="158">
        <v>0</v>
      </c>
      <c r="AI162" s="51">
        <v>0</v>
      </c>
      <c r="AJ162" s="51">
        <v>0</v>
      </c>
      <c r="AK162" s="51"/>
      <c r="AL162" s="193">
        <v>0</v>
      </c>
      <c r="AM162" s="51">
        <v>0</v>
      </c>
      <c r="AN162" s="51">
        <v>0</v>
      </c>
      <c r="AO162" s="51">
        <v>0</v>
      </c>
      <c r="AP162" s="51">
        <v>0</v>
      </c>
      <c r="AQ162" s="51">
        <v>0</v>
      </c>
      <c r="AR162" s="51">
        <v>0</v>
      </c>
    </row>
    <row r="163" spans="1:44" x14ac:dyDescent="0.25">
      <c r="A163" s="114">
        <v>6</v>
      </c>
      <c r="B163" s="165"/>
      <c r="C163" s="114" t="s">
        <v>258</v>
      </c>
      <c r="D163" s="43">
        <v>0</v>
      </c>
      <c r="E163" s="160">
        <v>0</v>
      </c>
      <c r="G163" s="160">
        <v>0</v>
      </c>
      <c r="H163" s="43">
        <v>0</v>
      </c>
      <c r="I163" s="160">
        <v>0</v>
      </c>
      <c r="K163" s="160">
        <v>0</v>
      </c>
      <c r="L163" s="43">
        <v>0</v>
      </c>
      <c r="M163" s="160">
        <v>0</v>
      </c>
      <c r="O163" s="160">
        <v>0</v>
      </c>
      <c r="P163" s="43">
        <v>0</v>
      </c>
      <c r="Q163" s="160">
        <v>0</v>
      </c>
      <c r="S163" s="160">
        <v>0</v>
      </c>
      <c r="T163" s="43">
        <v>0</v>
      </c>
      <c r="U163" s="160">
        <v>0</v>
      </c>
      <c r="W163" s="160">
        <v>0</v>
      </c>
      <c r="X163" s="43">
        <v>0</v>
      </c>
      <c r="Y163" s="160">
        <v>0</v>
      </c>
      <c r="AA163" s="160">
        <v>0</v>
      </c>
      <c r="AB163" s="43">
        <v>0</v>
      </c>
      <c r="AC163" s="43">
        <v>0</v>
      </c>
      <c r="AD163" s="160">
        <v>0</v>
      </c>
      <c r="AE163" s="43">
        <v>0</v>
      </c>
      <c r="AF163" s="160">
        <v>0</v>
      </c>
      <c r="AG163" s="43">
        <v>0</v>
      </c>
      <c r="AH163" s="160">
        <v>0</v>
      </c>
      <c r="AI163" s="43">
        <v>0</v>
      </c>
      <c r="AJ163" s="43">
        <v>0</v>
      </c>
      <c r="AK163" s="43"/>
      <c r="AL163" s="192">
        <v>44826</v>
      </c>
      <c r="AM163" s="43">
        <v>0</v>
      </c>
      <c r="AN163" s="43">
        <v>0</v>
      </c>
      <c r="AO163" s="43">
        <v>0</v>
      </c>
      <c r="AP163" s="43">
        <v>0</v>
      </c>
      <c r="AQ163" s="43">
        <v>0</v>
      </c>
      <c r="AR163" s="43">
        <v>0</v>
      </c>
    </row>
    <row r="164" spans="1:44" x14ac:dyDescent="0.25">
      <c r="A164" s="117">
        <v>7</v>
      </c>
      <c r="B164" s="202"/>
      <c r="C164" s="117" t="s">
        <v>259</v>
      </c>
      <c r="D164" s="51">
        <v>0</v>
      </c>
      <c r="E164" s="158">
        <v>0</v>
      </c>
      <c r="F164" s="169"/>
      <c r="G164" s="158">
        <v>0</v>
      </c>
      <c r="H164" s="51">
        <v>0</v>
      </c>
      <c r="I164" s="158">
        <v>0</v>
      </c>
      <c r="J164" s="169"/>
      <c r="K164" s="158">
        <v>0</v>
      </c>
      <c r="L164" s="51">
        <v>0</v>
      </c>
      <c r="M164" s="158">
        <v>0</v>
      </c>
      <c r="N164" s="169"/>
      <c r="O164" s="158">
        <v>0</v>
      </c>
      <c r="P164" s="51">
        <v>0</v>
      </c>
      <c r="Q164" s="158">
        <v>0</v>
      </c>
      <c r="R164" s="169"/>
      <c r="S164" s="158">
        <v>0</v>
      </c>
      <c r="T164" s="51">
        <v>0</v>
      </c>
      <c r="U164" s="158">
        <v>0</v>
      </c>
      <c r="V164" s="169"/>
      <c r="W164" s="158">
        <v>0</v>
      </c>
      <c r="X164" s="51">
        <v>0</v>
      </c>
      <c r="Y164" s="158">
        <v>0</v>
      </c>
      <c r="Z164" s="169"/>
      <c r="AA164" s="158">
        <v>0</v>
      </c>
      <c r="AB164" s="51">
        <v>0</v>
      </c>
      <c r="AC164" s="51">
        <v>0</v>
      </c>
      <c r="AD164" s="158">
        <v>0</v>
      </c>
      <c r="AE164" s="51">
        <v>0</v>
      </c>
      <c r="AF164" s="158">
        <v>0</v>
      </c>
      <c r="AG164" s="51">
        <v>0</v>
      </c>
      <c r="AH164" s="158">
        <v>0</v>
      </c>
      <c r="AI164" s="51">
        <v>0</v>
      </c>
      <c r="AJ164" s="51">
        <v>0</v>
      </c>
      <c r="AK164" s="51"/>
      <c r="AL164" s="193">
        <v>5096</v>
      </c>
      <c r="AM164" s="51">
        <v>0</v>
      </c>
      <c r="AN164" s="51">
        <v>0</v>
      </c>
      <c r="AO164" s="51">
        <v>0</v>
      </c>
      <c r="AP164" s="51">
        <v>0</v>
      </c>
      <c r="AQ164" s="51">
        <v>0</v>
      </c>
      <c r="AR164" s="51">
        <v>0</v>
      </c>
    </row>
    <row r="165" spans="1:44" x14ac:dyDescent="0.25">
      <c r="A165" s="114">
        <v>8</v>
      </c>
      <c r="B165" s="165"/>
      <c r="C165" s="114" t="s">
        <v>260</v>
      </c>
      <c r="D165" s="43">
        <v>0</v>
      </c>
      <c r="E165" s="160">
        <v>0</v>
      </c>
      <c r="G165" s="160">
        <v>0</v>
      </c>
      <c r="H165" s="43">
        <v>0</v>
      </c>
      <c r="I165" s="160">
        <v>0</v>
      </c>
      <c r="K165" s="160">
        <v>0</v>
      </c>
      <c r="L165" s="43">
        <v>0</v>
      </c>
      <c r="M165" s="160">
        <v>0</v>
      </c>
      <c r="O165" s="160">
        <v>0</v>
      </c>
      <c r="P165" s="43">
        <v>0</v>
      </c>
      <c r="Q165" s="160">
        <v>0</v>
      </c>
      <c r="S165" s="160">
        <v>0</v>
      </c>
      <c r="T165" s="43">
        <v>0</v>
      </c>
      <c r="U165" s="160">
        <v>0</v>
      </c>
      <c r="W165" s="160">
        <v>0</v>
      </c>
      <c r="X165" s="43">
        <v>0</v>
      </c>
      <c r="Y165" s="160">
        <v>0</v>
      </c>
      <c r="AA165" s="160">
        <v>0</v>
      </c>
      <c r="AB165" s="43">
        <v>0</v>
      </c>
      <c r="AC165" s="43">
        <v>0</v>
      </c>
      <c r="AD165" s="160">
        <v>0</v>
      </c>
      <c r="AE165" s="43">
        <v>0</v>
      </c>
      <c r="AF165" s="160">
        <v>0</v>
      </c>
      <c r="AG165" s="43">
        <v>0</v>
      </c>
      <c r="AH165" s="160">
        <v>0</v>
      </c>
      <c r="AI165" s="43">
        <v>0</v>
      </c>
      <c r="AJ165" s="43">
        <v>0</v>
      </c>
      <c r="AK165" s="43"/>
      <c r="AL165" s="192">
        <v>6596</v>
      </c>
      <c r="AM165" s="43">
        <v>0</v>
      </c>
      <c r="AN165" s="43">
        <v>0</v>
      </c>
      <c r="AO165" s="43">
        <v>0</v>
      </c>
      <c r="AP165" s="43">
        <v>0</v>
      </c>
      <c r="AQ165" s="43">
        <v>0</v>
      </c>
      <c r="AR165" s="43">
        <v>0</v>
      </c>
    </row>
    <row r="166" spans="1:44" x14ac:dyDescent="0.25">
      <c r="A166" s="117">
        <v>9</v>
      </c>
      <c r="B166" s="202"/>
      <c r="C166" s="117" t="s">
        <v>261</v>
      </c>
      <c r="D166" s="51">
        <v>0</v>
      </c>
      <c r="E166" s="158">
        <v>0</v>
      </c>
      <c r="F166" s="169"/>
      <c r="G166" s="158">
        <v>0</v>
      </c>
      <c r="H166" s="51">
        <v>0</v>
      </c>
      <c r="I166" s="158">
        <v>0</v>
      </c>
      <c r="J166" s="169"/>
      <c r="K166" s="158">
        <v>0</v>
      </c>
      <c r="L166" s="51">
        <v>0</v>
      </c>
      <c r="M166" s="158">
        <v>0</v>
      </c>
      <c r="N166" s="169"/>
      <c r="O166" s="158">
        <v>0</v>
      </c>
      <c r="P166" s="51">
        <v>0</v>
      </c>
      <c r="Q166" s="158">
        <v>0</v>
      </c>
      <c r="R166" s="169"/>
      <c r="S166" s="158">
        <v>0</v>
      </c>
      <c r="T166" s="51">
        <v>0</v>
      </c>
      <c r="U166" s="158">
        <v>0</v>
      </c>
      <c r="V166" s="169"/>
      <c r="W166" s="158">
        <v>0</v>
      </c>
      <c r="X166" s="51">
        <v>0</v>
      </c>
      <c r="Y166" s="158">
        <v>0</v>
      </c>
      <c r="Z166" s="169"/>
      <c r="AA166" s="158">
        <v>0</v>
      </c>
      <c r="AB166" s="51">
        <v>0</v>
      </c>
      <c r="AC166" s="51">
        <v>0</v>
      </c>
      <c r="AD166" s="158">
        <v>0</v>
      </c>
      <c r="AE166" s="51">
        <v>0</v>
      </c>
      <c r="AF166" s="158">
        <v>0</v>
      </c>
      <c r="AG166" s="51">
        <v>0</v>
      </c>
      <c r="AH166" s="158">
        <v>0</v>
      </c>
      <c r="AI166" s="51">
        <v>0</v>
      </c>
      <c r="AJ166" s="51">
        <v>0</v>
      </c>
      <c r="AK166" s="51"/>
      <c r="AL166" s="193">
        <v>4170</v>
      </c>
      <c r="AM166" s="51">
        <v>0</v>
      </c>
      <c r="AN166" s="51">
        <v>0</v>
      </c>
      <c r="AO166" s="51">
        <v>0</v>
      </c>
      <c r="AP166" s="51">
        <v>0</v>
      </c>
      <c r="AQ166" s="51">
        <v>0</v>
      </c>
      <c r="AR166" s="51">
        <v>0</v>
      </c>
    </row>
    <row r="167" spans="1:44" x14ac:dyDescent="0.25">
      <c r="A167" s="114">
        <v>10</v>
      </c>
      <c r="B167" s="165"/>
      <c r="C167" s="114" t="s">
        <v>262</v>
      </c>
      <c r="D167" s="43">
        <v>0</v>
      </c>
      <c r="E167" s="160">
        <v>0</v>
      </c>
      <c r="G167" s="160">
        <v>0</v>
      </c>
      <c r="H167" s="43">
        <v>0</v>
      </c>
      <c r="I167" s="160">
        <v>0</v>
      </c>
      <c r="K167" s="160">
        <v>0</v>
      </c>
      <c r="L167" s="43">
        <v>0</v>
      </c>
      <c r="M167" s="160">
        <v>0</v>
      </c>
      <c r="O167" s="160">
        <v>0</v>
      </c>
      <c r="P167" s="43">
        <v>0</v>
      </c>
      <c r="Q167" s="160">
        <v>0</v>
      </c>
      <c r="S167" s="160">
        <v>0</v>
      </c>
      <c r="T167" s="43">
        <v>0</v>
      </c>
      <c r="U167" s="160">
        <v>0</v>
      </c>
      <c r="W167" s="160">
        <v>0</v>
      </c>
      <c r="X167" s="43">
        <v>0</v>
      </c>
      <c r="Y167" s="160">
        <v>0</v>
      </c>
      <c r="AA167" s="160">
        <v>0</v>
      </c>
      <c r="AB167" s="43">
        <v>0</v>
      </c>
      <c r="AC167" s="43">
        <v>0</v>
      </c>
      <c r="AD167" s="160">
        <v>0</v>
      </c>
      <c r="AE167" s="43">
        <v>0</v>
      </c>
      <c r="AF167" s="160">
        <v>0</v>
      </c>
      <c r="AG167" s="43">
        <v>0</v>
      </c>
      <c r="AH167" s="160">
        <v>0</v>
      </c>
      <c r="AI167" s="43">
        <v>0</v>
      </c>
      <c r="AJ167" s="43">
        <v>0</v>
      </c>
      <c r="AK167" s="43"/>
      <c r="AL167" s="192">
        <v>23348</v>
      </c>
      <c r="AM167" s="43">
        <v>0</v>
      </c>
      <c r="AN167" s="43">
        <v>0</v>
      </c>
      <c r="AO167" s="43">
        <v>0</v>
      </c>
      <c r="AP167" s="43">
        <v>0</v>
      </c>
      <c r="AQ167" s="43">
        <v>0</v>
      </c>
      <c r="AR167" s="43">
        <v>0</v>
      </c>
    </row>
    <row r="168" spans="1:44" x14ac:dyDescent="0.25">
      <c r="A168" s="117">
        <v>11</v>
      </c>
      <c r="B168" s="202"/>
      <c r="C168" s="117" t="s">
        <v>263</v>
      </c>
      <c r="D168" s="51">
        <v>0</v>
      </c>
      <c r="E168" s="158">
        <v>0</v>
      </c>
      <c r="F168" s="169"/>
      <c r="G168" s="158">
        <v>0</v>
      </c>
      <c r="H168" s="51">
        <v>0</v>
      </c>
      <c r="I168" s="158">
        <v>0</v>
      </c>
      <c r="J168" s="169"/>
      <c r="K168" s="158">
        <v>0</v>
      </c>
      <c r="L168" s="51">
        <v>0</v>
      </c>
      <c r="M168" s="158">
        <v>0</v>
      </c>
      <c r="N168" s="169"/>
      <c r="O168" s="158">
        <v>0</v>
      </c>
      <c r="P168" s="51">
        <v>0</v>
      </c>
      <c r="Q168" s="158">
        <v>0</v>
      </c>
      <c r="R168" s="169"/>
      <c r="S168" s="158">
        <v>0</v>
      </c>
      <c r="T168" s="51">
        <v>0</v>
      </c>
      <c r="U168" s="158">
        <v>0</v>
      </c>
      <c r="V168" s="169"/>
      <c r="W168" s="158">
        <v>0</v>
      </c>
      <c r="X168" s="51">
        <v>0</v>
      </c>
      <c r="Y168" s="158">
        <v>0</v>
      </c>
      <c r="Z168" s="169"/>
      <c r="AA168" s="158">
        <v>0</v>
      </c>
      <c r="AB168" s="51">
        <v>0</v>
      </c>
      <c r="AC168" s="51">
        <v>0</v>
      </c>
      <c r="AD168" s="158">
        <v>0</v>
      </c>
      <c r="AE168" s="51">
        <v>0</v>
      </c>
      <c r="AF168" s="158">
        <v>0</v>
      </c>
      <c r="AG168" s="51">
        <v>0</v>
      </c>
      <c r="AH168" s="158">
        <v>0</v>
      </c>
      <c r="AI168" s="51">
        <v>0</v>
      </c>
      <c r="AJ168" s="51">
        <v>0</v>
      </c>
      <c r="AK168" s="51"/>
      <c r="AL168" s="193">
        <v>0</v>
      </c>
      <c r="AM168" s="51">
        <v>0</v>
      </c>
      <c r="AN168" s="51">
        <v>0</v>
      </c>
      <c r="AO168" s="51">
        <v>0</v>
      </c>
      <c r="AP168" s="51">
        <v>0</v>
      </c>
      <c r="AQ168" s="51">
        <v>0</v>
      </c>
      <c r="AR168" s="51">
        <v>0</v>
      </c>
    </row>
    <row r="169" spans="1:44" x14ac:dyDescent="0.25">
      <c r="A169" s="114">
        <v>12</v>
      </c>
      <c r="B169" s="165"/>
      <c r="C169" s="114" t="s">
        <v>264</v>
      </c>
      <c r="D169" s="43">
        <v>8149178</v>
      </c>
      <c r="E169" s="160">
        <v>2085.2553735926303</v>
      </c>
      <c r="G169" s="160">
        <v>76.572947252084631</v>
      </c>
      <c r="H169" s="43">
        <v>1264810</v>
      </c>
      <c r="I169" s="160">
        <v>323.64636642784035</v>
      </c>
      <c r="K169" s="160">
        <v>166.33492140928919</v>
      </c>
      <c r="L169" s="43">
        <v>502848</v>
      </c>
      <c r="M169" s="160">
        <v>128.67144319344933</v>
      </c>
      <c r="O169" s="160">
        <v>150.63295441553765</v>
      </c>
      <c r="P169" s="43">
        <v>841110</v>
      </c>
      <c r="Q169" s="160">
        <v>215.22773797338792</v>
      </c>
      <c r="S169" s="160">
        <v>76.787159408580862</v>
      </c>
      <c r="T169" s="43">
        <v>835186</v>
      </c>
      <c r="U169" s="160">
        <v>213.71187308085979</v>
      </c>
      <c r="W169" s="160">
        <v>106.33103415997208</v>
      </c>
      <c r="X169" s="43">
        <v>0</v>
      </c>
      <c r="Y169" s="160">
        <v>0</v>
      </c>
      <c r="AA169" s="160">
        <v>0</v>
      </c>
      <c r="AB169" s="43">
        <v>11593132</v>
      </c>
      <c r="AC169" s="43">
        <v>6653056</v>
      </c>
      <c r="AD169" s="160">
        <v>57.387908634180995</v>
      </c>
      <c r="AE169" s="43">
        <v>2464213</v>
      </c>
      <c r="AF169" s="160">
        <v>21.255800417005517</v>
      </c>
      <c r="AG169" s="43">
        <v>2233</v>
      </c>
      <c r="AH169" s="160">
        <v>1.9261404079587811E-2</v>
      </c>
      <c r="AI169" s="43">
        <v>37462</v>
      </c>
      <c r="AJ169" s="43">
        <v>766</v>
      </c>
      <c r="AK169" s="43"/>
      <c r="AL169" s="192">
        <v>3908</v>
      </c>
      <c r="AM169" s="43">
        <v>3908</v>
      </c>
      <c r="AN169" s="43">
        <v>3908</v>
      </c>
      <c r="AO169" s="43">
        <v>3908</v>
      </c>
      <c r="AP169" s="43">
        <v>3908</v>
      </c>
      <c r="AQ169" s="43">
        <v>3908</v>
      </c>
      <c r="AR169" s="43">
        <v>0</v>
      </c>
    </row>
    <row r="170" spans="1:44" x14ac:dyDescent="0.25">
      <c r="A170" s="117">
        <v>13</v>
      </c>
      <c r="B170" s="202"/>
      <c r="C170" s="117" t="s">
        <v>104</v>
      </c>
      <c r="D170" s="51">
        <v>0</v>
      </c>
      <c r="E170" s="158">
        <v>0</v>
      </c>
      <c r="F170" s="169"/>
      <c r="G170" s="158">
        <v>0</v>
      </c>
      <c r="H170" s="51">
        <v>0</v>
      </c>
      <c r="I170" s="158">
        <v>0</v>
      </c>
      <c r="J170" s="169"/>
      <c r="K170" s="158">
        <v>0</v>
      </c>
      <c r="L170" s="51">
        <v>0</v>
      </c>
      <c r="M170" s="158">
        <v>0</v>
      </c>
      <c r="N170" s="169"/>
      <c r="O170" s="158">
        <v>0</v>
      </c>
      <c r="P170" s="51">
        <v>0</v>
      </c>
      <c r="Q170" s="158">
        <v>0</v>
      </c>
      <c r="R170" s="169"/>
      <c r="S170" s="158">
        <v>0</v>
      </c>
      <c r="T170" s="51">
        <v>0</v>
      </c>
      <c r="U170" s="158">
        <v>0</v>
      </c>
      <c r="V170" s="169"/>
      <c r="W170" s="158">
        <v>0</v>
      </c>
      <c r="X170" s="51">
        <v>0</v>
      </c>
      <c r="Y170" s="158">
        <v>0</v>
      </c>
      <c r="Z170" s="169"/>
      <c r="AA170" s="158">
        <v>0</v>
      </c>
      <c r="AB170" s="51">
        <v>0</v>
      </c>
      <c r="AC170" s="51">
        <v>0</v>
      </c>
      <c r="AD170" s="158">
        <v>0</v>
      </c>
      <c r="AE170" s="51">
        <v>0</v>
      </c>
      <c r="AF170" s="158">
        <v>0</v>
      </c>
      <c r="AG170" s="51">
        <v>0</v>
      </c>
      <c r="AH170" s="158">
        <v>0</v>
      </c>
      <c r="AI170" s="51">
        <v>0</v>
      </c>
      <c r="AJ170" s="51">
        <v>0</v>
      </c>
      <c r="AK170" s="51"/>
      <c r="AL170" s="193">
        <v>20062</v>
      </c>
      <c r="AM170" s="51">
        <v>0</v>
      </c>
      <c r="AN170" s="51">
        <v>0</v>
      </c>
      <c r="AO170" s="51">
        <v>0</v>
      </c>
      <c r="AP170" s="51">
        <v>0</v>
      </c>
      <c r="AQ170" s="51">
        <v>0</v>
      </c>
      <c r="AR170" s="51">
        <v>0</v>
      </c>
    </row>
    <row r="171" spans="1:44" x14ac:dyDescent="0.25">
      <c r="A171" s="114">
        <v>14</v>
      </c>
      <c r="B171" s="165"/>
      <c r="C171" s="114" t="s">
        <v>265</v>
      </c>
      <c r="D171" s="43">
        <v>0</v>
      </c>
      <c r="E171" s="160">
        <v>0</v>
      </c>
      <c r="G171" s="160">
        <v>0</v>
      </c>
      <c r="H171" s="43">
        <v>0</v>
      </c>
      <c r="I171" s="160">
        <v>0</v>
      </c>
      <c r="K171" s="160">
        <v>0</v>
      </c>
      <c r="L171" s="43">
        <v>0</v>
      </c>
      <c r="M171" s="160">
        <v>0</v>
      </c>
      <c r="O171" s="160">
        <v>0</v>
      </c>
      <c r="P171" s="43">
        <v>0</v>
      </c>
      <c r="Q171" s="160">
        <v>0</v>
      </c>
      <c r="S171" s="160">
        <v>0</v>
      </c>
      <c r="T171" s="43">
        <v>0</v>
      </c>
      <c r="U171" s="160">
        <v>0</v>
      </c>
      <c r="W171" s="160">
        <v>0</v>
      </c>
      <c r="X171" s="43">
        <v>0</v>
      </c>
      <c r="Y171" s="160">
        <v>0</v>
      </c>
      <c r="AA171" s="160">
        <v>0</v>
      </c>
      <c r="AB171" s="43">
        <v>0</v>
      </c>
      <c r="AC171" s="43">
        <v>0</v>
      </c>
      <c r="AD171" s="160">
        <v>0</v>
      </c>
      <c r="AE171" s="43">
        <v>0</v>
      </c>
      <c r="AF171" s="160">
        <v>0</v>
      </c>
      <c r="AG171" s="43">
        <v>0</v>
      </c>
      <c r="AH171" s="160">
        <v>0</v>
      </c>
      <c r="AI171" s="43">
        <v>0</v>
      </c>
      <c r="AJ171" s="43">
        <v>0</v>
      </c>
      <c r="AK171" s="43"/>
      <c r="AL171" s="192">
        <v>5679</v>
      </c>
      <c r="AM171" s="43">
        <v>0</v>
      </c>
      <c r="AN171" s="43">
        <v>0</v>
      </c>
      <c r="AO171" s="43">
        <v>0</v>
      </c>
      <c r="AP171" s="43">
        <v>0</v>
      </c>
      <c r="AQ171" s="43">
        <v>0</v>
      </c>
      <c r="AR171" s="43">
        <v>0</v>
      </c>
    </row>
    <row r="172" spans="1:44" x14ac:dyDescent="0.25">
      <c r="A172" s="117">
        <v>15</v>
      </c>
      <c r="B172" s="202"/>
      <c r="C172" s="117" t="s">
        <v>266</v>
      </c>
      <c r="D172" s="51">
        <v>0</v>
      </c>
      <c r="E172" s="158">
        <v>0</v>
      </c>
      <c r="F172" s="169"/>
      <c r="G172" s="158">
        <v>0</v>
      </c>
      <c r="H172" s="51">
        <v>0</v>
      </c>
      <c r="I172" s="158">
        <v>0</v>
      </c>
      <c r="J172" s="169"/>
      <c r="K172" s="158">
        <v>0</v>
      </c>
      <c r="L172" s="51">
        <v>0</v>
      </c>
      <c r="M172" s="158">
        <v>0</v>
      </c>
      <c r="N172" s="169"/>
      <c r="O172" s="158">
        <v>0</v>
      </c>
      <c r="P172" s="51">
        <v>0</v>
      </c>
      <c r="Q172" s="158">
        <v>0</v>
      </c>
      <c r="R172" s="169"/>
      <c r="S172" s="158">
        <v>0</v>
      </c>
      <c r="T172" s="51">
        <v>0</v>
      </c>
      <c r="U172" s="158">
        <v>0</v>
      </c>
      <c r="V172" s="169"/>
      <c r="W172" s="158">
        <v>0</v>
      </c>
      <c r="X172" s="51">
        <v>0</v>
      </c>
      <c r="Y172" s="158">
        <v>0</v>
      </c>
      <c r="Z172" s="169"/>
      <c r="AA172" s="158">
        <v>0</v>
      </c>
      <c r="AB172" s="51">
        <v>0</v>
      </c>
      <c r="AC172" s="51">
        <v>0</v>
      </c>
      <c r="AD172" s="158">
        <v>0</v>
      </c>
      <c r="AE172" s="51">
        <v>0</v>
      </c>
      <c r="AF172" s="158">
        <v>0</v>
      </c>
      <c r="AG172" s="51">
        <v>0</v>
      </c>
      <c r="AH172" s="158">
        <v>0</v>
      </c>
      <c r="AI172" s="51">
        <v>0</v>
      </c>
      <c r="AJ172" s="51">
        <v>0</v>
      </c>
      <c r="AK172" s="51"/>
      <c r="AL172" s="193">
        <v>7473</v>
      </c>
      <c r="AM172" s="51">
        <v>0</v>
      </c>
      <c r="AN172" s="51">
        <v>0</v>
      </c>
      <c r="AO172" s="51">
        <v>0</v>
      </c>
      <c r="AP172" s="51">
        <v>0</v>
      </c>
      <c r="AQ172" s="51">
        <v>0</v>
      </c>
      <c r="AR172" s="51">
        <v>0</v>
      </c>
    </row>
    <row r="173" spans="1:44" x14ac:dyDescent="0.25">
      <c r="A173" s="114">
        <v>16</v>
      </c>
      <c r="B173" s="165"/>
      <c r="C173" s="114" t="s">
        <v>267</v>
      </c>
      <c r="D173" s="43">
        <v>0</v>
      </c>
      <c r="E173" s="160">
        <v>0</v>
      </c>
      <c r="G173" s="160">
        <v>0</v>
      </c>
      <c r="H173" s="43">
        <v>0</v>
      </c>
      <c r="I173" s="160">
        <v>0</v>
      </c>
      <c r="K173" s="160">
        <v>0</v>
      </c>
      <c r="L173" s="43">
        <v>0</v>
      </c>
      <c r="M173" s="160">
        <v>0</v>
      </c>
      <c r="O173" s="160">
        <v>0</v>
      </c>
      <c r="P173" s="43">
        <v>0</v>
      </c>
      <c r="Q173" s="160">
        <v>0</v>
      </c>
      <c r="S173" s="160">
        <v>0</v>
      </c>
      <c r="T173" s="43">
        <v>0</v>
      </c>
      <c r="U173" s="160">
        <v>0</v>
      </c>
      <c r="W173" s="160">
        <v>0</v>
      </c>
      <c r="X173" s="43">
        <v>0</v>
      </c>
      <c r="Y173" s="160">
        <v>0</v>
      </c>
      <c r="AA173" s="160">
        <v>0</v>
      </c>
      <c r="AB173" s="43">
        <v>0</v>
      </c>
      <c r="AC173" s="43">
        <v>0</v>
      </c>
      <c r="AD173" s="160">
        <v>0</v>
      </c>
      <c r="AE173" s="43">
        <v>0</v>
      </c>
      <c r="AF173" s="160">
        <v>0</v>
      </c>
      <c r="AG173" s="43">
        <v>0</v>
      </c>
      <c r="AH173" s="160">
        <v>0</v>
      </c>
      <c r="AI173" s="43">
        <v>0</v>
      </c>
      <c r="AJ173" s="43">
        <v>0</v>
      </c>
      <c r="AK173" s="43"/>
      <c r="AL173" s="192">
        <v>15011</v>
      </c>
      <c r="AM173" s="43">
        <v>0</v>
      </c>
      <c r="AN173" s="43">
        <v>0</v>
      </c>
      <c r="AO173" s="43">
        <v>0</v>
      </c>
      <c r="AP173" s="43">
        <v>0</v>
      </c>
      <c r="AQ173" s="43">
        <v>0</v>
      </c>
      <c r="AR173" s="43">
        <v>0</v>
      </c>
    </row>
    <row r="174" spans="1:44" x14ac:dyDescent="0.25">
      <c r="A174" s="117">
        <v>17</v>
      </c>
      <c r="B174" s="202"/>
      <c r="C174" s="117" t="s">
        <v>268</v>
      </c>
      <c r="D174" s="51">
        <v>0</v>
      </c>
      <c r="E174" s="158">
        <v>0</v>
      </c>
      <c r="F174" s="169"/>
      <c r="G174" s="158">
        <v>0</v>
      </c>
      <c r="H174" s="51">
        <v>0</v>
      </c>
      <c r="I174" s="158">
        <v>0</v>
      </c>
      <c r="J174" s="169"/>
      <c r="K174" s="158">
        <v>0</v>
      </c>
      <c r="L174" s="51">
        <v>0</v>
      </c>
      <c r="M174" s="158">
        <v>0</v>
      </c>
      <c r="N174" s="169"/>
      <c r="O174" s="158">
        <v>0</v>
      </c>
      <c r="P174" s="51">
        <v>0</v>
      </c>
      <c r="Q174" s="158">
        <v>0</v>
      </c>
      <c r="R174" s="169"/>
      <c r="S174" s="158">
        <v>0</v>
      </c>
      <c r="T174" s="51">
        <v>0</v>
      </c>
      <c r="U174" s="158">
        <v>0</v>
      </c>
      <c r="V174" s="169"/>
      <c r="W174" s="158">
        <v>0</v>
      </c>
      <c r="X174" s="51">
        <v>0</v>
      </c>
      <c r="Y174" s="158">
        <v>0</v>
      </c>
      <c r="Z174" s="169"/>
      <c r="AA174" s="158">
        <v>0</v>
      </c>
      <c r="AB174" s="51">
        <v>0</v>
      </c>
      <c r="AC174" s="51">
        <v>0</v>
      </c>
      <c r="AD174" s="158">
        <v>0</v>
      </c>
      <c r="AE174" s="51">
        <v>0</v>
      </c>
      <c r="AF174" s="158">
        <v>0</v>
      </c>
      <c r="AG174" s="51">
        <v>0</v>
      </c>
      <c r="AH174" s="158">
        <v>0</v>
      </c>
      <c r="AI174" s="51">
        <v>0</v>
      </c>
      <c r="AJ174" s="51">
        <v>0</v>
      </c>
      <c r="AK174" s="51"/>
      <c r="AL174" s="193">
        <v>24655</v>
      </c>
      <c r="AM174" s="51">
        <v>0</v>
      </c>
      <c r="AN174" s="51">
        <v>0</v>
      </c>
      <c r="AO174" s="51">
        <v>0</v>
      </c>
      <c r="AP174" s="51">
        <v>0</v>
      </c>
      <c r="AQ174" s="51">
        <v>0</v>
      </c>
      <c r="AR174" s="51">
        <v>0</v>
      </c>
    </row>
    <row r="175" spans="1:44" x14ac:dyDescent="0.25">
      <c r="A175" s="114">
        <v>18</v>
      </c>
      <c r="B175" s="165"/>
      <c r="C175" s="114" t="s">
        <v>269</v>
      </c>
      <c r="D175" s="43">
        <v>0</v>
      </c>
      <c r="E175" s="160">
        <v>0</v>
      </c>
      <c r="G175" s="160">
        <v>0</v>
      </c>
      <c r="H175" s="43">
        <v>0</v>
      </c>
      <c r="I175" s="160">
        <v>0</v>
      </c>
      <c r="K175" s="160">
        <v>0</v>
      </c>
      <c r="L175" s="43">
        <v>0</v>
      </c>
      <c r="M175" s="160">
        <v>0</v>
      </c>
      <c r="O175" s="160">
        <v>0</v>
      </c>
      <c r="P175" s="43">
        <v>0</v>
      </c>
      <c r="Q175" s="160">
        <v>0</v>
      </c>
      <c r="S175" s="160">
        <v>0</v>
      </c>
      <c r="T175" s="43">
        <v>0</v>
      </c>
      <c r="U175" s="160">
        <v>0</v>
      </c>
      <c r="W175" s="160">
        <v>0</v>
      </c>
      <c r="X175" s="43">
        <v>0</v>
      </c>
      <c r="Y175" s="160">
        <v>0</v>
      </c>
      <c r="AA175" s="160">
        <v>0</v>
      </c>
      <c r="AB175" s="43">
        <v>0</v>
      </c>
      <c r="AC175" s="43">
        <v>0</v>
      </c>
      <c r="AD175" s="160">
        <v>0</v>
      </c>
      <c r="AE175" s="43">
        <v>0</v>
      </c>
      <c r="AF175" s="160">
        <v>0</v>
      </c>
      <c r="AG175" s="43">
        <v>0</v>
      </c>
      <c r="AH175" s="160">
        <v>0</v>
      </c>
      <c r="AI175" s="43">
        <v>0</v>
      </c>
      <c r="AJ175" s="43">
        <v>0</v>
      </c>
      <c r="AK175" s="43"/>
      <c r="AL175" s="192">
        <v>48250</v>
      </c>
      <c r="AM175" s="43">
        <v>0</v>
      </c>
      <c r="AN175" s="43">
        <v>0</v>
      </c>
      <c r="AO175" s="43">
        <v>0</v>
      </c>
      <c r="AP175" s="43">
        <v>0</v>
      </c>
      <c r="AQ175" s="43">
        <v>0</v>
      </c>
      <c r="AR175" s="43">
        <v>0</v>
      </c>
    </row>
    <row r="176" spans="1:44" x14ac:dyDescent="0.25">
      <c r="A176" s="117">
        <v>19</v>
      </c>
      <c r="B176" s="202"/>
      <c r="C176" s="117" t="s">
        <v>270</v>
      </c>
      <c r="D176" s="51">
        <v>0</v>
      </c>
      <c r="E176" s="158">
        <v>0</v>
      </c>
      <c r="F176" s="169"/>
      <c r="G176" s="158">
        <v>0</v>
      </c>
      <c r="H176" s="51">
        <v>0</v>
      </c>
      <c r="I176" s="158">
        <v>0</v>
      </c>
      <c r="J176" s="169"/>
      <c r="K176" s="158">
        <v>0</v>
      </c>
      <c r="L176" s="51">
        <v>0</v>
      </c>
      <c r="M176" s="158">
        <v>0</v>
      </c>
      <c r="N176" s="169"/>
      <c r="O176" s="158">
        <v>0</v>
      </c>
      <c r="P176" s="51">
        <v>0</v>
      </c>
      <c r="Q176" s="158">
        <v>0</v>
      </c>
      <c r="R176" s="169"/>
      <c r="S176" s="158">
        <v>0</v>
      </c>
      <c r="T176" s="51">
        <v>0</v>
      </c>
      <c r="U176" s="158">
        <v>0</v>
      </c>
      <c r="V176" s="169"/>
      <c r="W176" s="158">
        <v>0</v>
      </c>
      <c r="X176" s="51">
        <v>0</v>
      </c>
      <c r="Y176" s="158">
        <v>0</v>
      </c>
      <c r="Z176" s="169"/>
      <c r="AA176" s="158">
        <v>0</v>
      </c>
      <c r="AB176" s="51">
        <v>0</v>
      </c>
      <c r="AC176" s="51">
        <v>0</v>
      </c>
      <c r="AD176" s="158">
        <v>0</v>
      </c>
      <c r="AE176" s="51">
        <v>0</v>
      </c>
      <c r="AF176" s="158">
        <v>0</v>
      </c>
      <c r="AG176" s="51">
        <v>0</v>
      </c>
      <c r="AH176" s="158">
        <v>0</v>
      </c>
      <c r="AI176" s="51">
        <v>0</v>
      </c>
      <c r="AJ176" s="51">
        <v>0</v>
      </c>
      <c r="AK176" s="51"/>
      <c r="AL176" s="193">
        <v>4831</v>
      </c>
      <c r="AM176" s="51">
        <v>0</v>
      </c>
      <c r="AN176" s="51">
        <v>0</v>
      </c>
      <c r="AO176" s="51">
        <v>0</v>
      </c>
      <c r="AP176" s="51">
        <v>0</v>
      </c>
      <c r="AQ176" s="51">
        <v>0</v>
      </c>
      <c r="AR176" s="51">
        <v>0</v>
      </c>
    </row>
    <row r="177" spans="1:44" x14ac:dyDescent="0.25">
      <c r="A177" s="114">
        <v>20</v>
      </c>
      <c r="B177" s="165"/>
      <c r="C177" s="114" t="s">
        <v>271</v>
      </c>
      <c r="D177" s="43">
        <v>0</v>
      </c>
      <c r="E177" s="160">
        <v>0</v>
      </c>
      <c r="G177" s="160">
        <v>0</v>
      </c>
      <c r="H177" s="43">
        <v>0</v>
      </c>
      <c r="I177" s="160">
        <v>0</v>
      </c>
      <c r="K177" s="160">
        <v>0</v>
      </c>
      <c r="L177" s="43">
        <v>0</v>
      </c>
      <c r="M177" s="160">
        <v>0</v>
      </c>
      <c r="O177" s="160">
        <v>0</v>
      </c>
      <c r="P177" s="43">
        <v>0</v>
      </c>
      <c r="Q177" s="160">
        <v>0</v>
      </c>
      <c r="S177" s="160">
        <v>0</v>
      </c>
      <c r="T177" s="43">
        <v>0</v>
      </c>
      <c r="U177" s="160">
        <v>0</v>
      </c>
      <c r="W177" s="160">
        <v>0</v>
      </c>
      <c r="X177" s="43">
        <v>0</v>
      </c>
      <c r="Y177" s="160">
        <v>0</v>
      </c>
      <c r="AA177" s="160">
        <v>0</v>
      </c>
      <c r="AB177" s="43">
        <v>0</v>
      </c>
      <c r="AC177" s="43">
        <v>0</v>
      </c>
      <c r="AD177" s="160">
        <v>0</v>
      </c>
      <c r="AE177" s="43">
        <v>0</v>
      </c>
      <c r="AF177" s="160">
        <v>0</v>
      </c>
      <c r="AG177" s="43">
        <v>0</v>
      </c>
      <c r="AH177" s="160">
        <v>0</v>
      </c>
      <c r="AI177" s="43">
        <v>0</v>
      </c>
      <c r="AJ177" s="43">
        <v>0</v>
      </c>
      <c r="AK177" s="43"/>
      <c r="AL177" s="192">
        <v>5751</v>
      </c>
      <c r="AM177" s="43">
        <v>0</v>
      </c>
      <c r="AN177" s="43">
        <v>0</v>
      </c>
      <c r="AO177" s="43">
        <v>0</v>
      </c>
      <c r="AP177" s="43">
        <v>0</v>
      </c>
      <c r="AQ177" s="43">
        <v>0</v>
      </c>
      <c r="AR177" s="43">
        <v>0</v>
      </c>
    </row>
    <row r="178" spans="1:44" x14ac:dyDescent="0.25">
      <c r="A178" s="117">
        <v>21</v>
      </c>
      <c r="B178" s="202"/>
      <c r="C178" s="117" t="s">
        <v>172</v>
      </c>
      <c r="D178" s="51">
        <v>0</v>
      </c>
      <c r="E178" s="158">
        <v>0</v>
      </c>
      <c r="F178" s="169"/>
      <c r="G178" s="158">
        <v>0</v>
      </c>
      <c r="H178" s="51">
        <v>0</v>
      </c>
      <c r="I178" s="158">
        <v>0</v>
      </c>
      <c r="J178" s="169"/>
      <c r="K178" s="158">
        <v>0</v>
      </c>
      <c r="L178" s="51">
        <v>0</v>
      </c>
      <c r="M178" s="158">
        <v>0</v>
      </c>
      <c r="N178" s="169"/>
      <c r="O178" s="158">
        <v>0</v>
      </c>
      <c r="P178" s="51">
        <v>0</v>
      </c>
      <c r="Q178" s="158">
        <v>0</v>
      </c>
      <c r="R178" s="169"/>
      <c r="S178" s="158">
        <v>0</v>
      </c>
      <c r="T178" s="51">
        <v>0</v>
      </c>
      <c r="U178" s="158">
        <v>0</v>
      </c>
      <c r="V178" s="169"/>
      <c r="W178" s="158">
        <v>0</v>
      </c>
      <c r="X178" s="51">
        <v>0</v>
      </c>
      <c r="Y178" s="158">
        <v>0</v>
      </c>
      <c r="Z178" s="169"/>
      <c r="AA178" s="158">
        <v>0</v>
      </c>
      <c r="AB178" s="51">
        <v>0</v>
      </c>
      <c r="AC178" s="51">
        <v>0</v>
      </c>
      <c r="AD178" s="158">
        <v>0</v>
      </c>
      <c r="AE178" s="51">
        <v>0</v>
      </c>
      <c r="AF178" s="158">
        <v>0</v>
      </c>
      <c r="AG178" s="51">
        <v>0</v>
      </c>
      <c r="AH178" s="158">
        <v>0</v>
      </c>
      <c r="AI178" s="51">
        <v>0</v>
      </c>
      <c r="AJ178" s="51">
        <v>0</v>
      </c>
      <c r="AK178" s="51"/>
      <c r="AL178" s="193">
        <v>4880</v>
      </c>
      <c r="AM178" s="51">
        <v>0</v>
      </c>
      <c r="AN178" s="51">
        <v>0</v>
      </c>
      <c r="AO178" s="51">
        <v>0</v>
      </c>
      <c r="AP178" s="51">
        <v>0</v>
      </c>
      <c r="AQ178" s="51">
        <v>0</v>
      </c>
      <c r="AR178" s="51">
        <v>0</v>
      </c>
    </row>
    <row r="179" spans="1:44" x14ac:dyDescent="0.25">
      <c r="A179" s="114">
        <v>22</v>
      </c>
      <c r="B179" s="165"/>
      <c r="C179" s="114" t="s">
        <v>188</v>
      </c>
      <c r="D179" s="43">
        <v>0</v>
      </c>
      <c r="E179" s="160">
        <v>0</v>
      </c>
      <c r="G179" s="160">
        <v>0</v>
      </c>
      <c r="H179" s="43">
        <v>0</v>
      </c>
      <c r="I179" s="160">
        <v>0</v>
      </c>
      <c r="K179" s="160">
        <v>0</v>
      </c>
      <c r="L179" s="43">
        <v>0</v>
      </c>
      <c r="M179" s="160">
        <v>0</v>
      </c>
      <c r="O179" s="160">
        <v>0</v>
      </c>
      <c r="P179" s="43">
        <v>0</v>
      </c>
      <c r="Q179" s="160">
        <v>0</v>
      </c>
      <c r="S179" s="160">
        <v>0</v>
      </c>
      <c r="T179" s="43">
        <v>0</v>
      </c>
      <c r="U179" s="160">
        <v>0</v>
      </c>
      <c r="W179" s="160">
        <v>0</v>
      </c>
      <c r="X179" s="43">
        <v>0</v>
      </c>
      <c r="Y179" s="160">
        <v>0</v>
      </c>
      <c r="AA179" s="160">
        <v>0</v>
      </c>
      <c r="AB179" s="43">
        <v>0</v>
      </c>
      <c r="AC179" s="43">
        <v>0</v>
      </c>
      <c r="AD179" s="160">
        <v>0</v>
      </c>
      <c r="AE179" s="43">
        <v>0</v>
      </c>
      <c r="AF179" s="160">
        <v>0</v>
      </c>
      <c r="AG179" s="43">
        <v>0</v>
      </c>
      <c r="AH179" s="160">
        <v>0</v>
      </c>
      <c r="AI179" s="43">
        <v>0</v>
      </c>
      <c r="AJ179" s="43">
        <v>0</v>
      </c>
      <c r="AK179" s="43"/>
      <c r="AL179" s="192">
        <v>8985</v>
      </c>
      <c r="AM179" s="43">
        <v>0</v>
      </c>
      <c r="AN179" s="43">
        <v>0</v>
      </c>
      <c r="AO179" s="43">
        <v>0</v>
      </c>
      <c r="AP179" s="43">
        <v>0</v>
      </c>
      <c r="AQ179" s="43">
        <v>0</v>
      </c>
      <c r="AR179" s="43">
        <v>0</v>
      </c>
    </row>
    <row r="180" spans="1:44" x14ac:dyDescent="0.25">
      <c r="A180" s="117">
        <v>23</v>
      </c>
      <c r="B180" s="202"/>
      <c r="C180" s="134" t="s">
        <v>272</v>
      </c>
      <c r="D180" s="51">
        <v>0</v>
      </c>
      <c r="E180" s="158">
        <v>0</v>
      </c>
      <c r="F180" s="169"/>
      <c r="G180" s="158">
        <v>0</v>
      </c>
      <c r="H180" s="51">
        <v>0</v>
      </c>
      <c r="I180" s="158">
        <v>0</v>
      </c>
      <c r="J180" s="169"/>
      <c r="K180" s="158">
        <v>0</v>
      </c>
      <c r="L180" s="51">
        <v>0</v>
      </c>
      <c r="M180" s="158">
        <v>0</v>
      </c>
      <c r="N180" s="169"/>
      <c r="O180" s="158">
        <v>0</v>
      </c>
      <c r="P180" s="51">
        <v>0</v>
      </c>
      <c r="Q180" s="158">
        <v>0</v>
      </c>
      <c r="R180" s="169"/>
      <c r="S180" s="158">
        <v>0</v>
      </c>
      <c r="T180" s="51">
        <v>0</v>
      </c>
      <c r="U180" s="158">
        <v>0</v>
      </c>
      <c r="V180" s="169"/>
      <c r="W180" s="158">
        <v>0</v>
      </c>
      <c r="X180" s="51">
        <v>0</v>
      </c>
      <c r="Y180" s="158">
        <v>0</v>
      </c>
      <c r="Z180" s="169"/>
      <c r="AA180" s="158">
        <v>0</v>
      </c>
      <c r="AB180" s="51">
        <v>0</v>
      </c>
      <c r="AC180" s="51">
        <v>0</v>
      </c>
      <c r="AD180" s="158">
        <v>0</v>
      </c>
      <c r="AE180" s="51">
        <v>0</v>
      </c>
      <c r="AF180" s="158">
        <v>0</v>
      </c>
      <c r="AG180" s="51">
        <v>0</v>
      </c>
      <c r="AH180" s="158">
        <v>0</v>
      </c>
      <c r="AI180" s="51">
        <v>0</v>
      </c>
      <c r="AJ180" s="51">
        <v>0</v>
      </c>
      <c r="AK180" s="51"/>
      <c r="AL180" s="193">
        <v>8929</v>
      </c>
      <c r="AM180" s="51">
        <v>0</v>
      </c>
      <c r="AN180" s="51">
        <v>0</v>
      </c>
      <c r="AO180" s="51">
        <v>0</v>
      </c>
      <c r="AP180" s="51">
        <v>0</v>
      </c>
      <c r="AQ180" s="51">
        <v>0</v>
      </c>
      <c r="AR180" s="51">
        <v>0</v>
      </c>
    </row>
    <row r="181" spans="1:44" x14ac:dyDescent="0.25">
      <c r="A181" s="114">
        <v>24</v>
      </c>
      <c r="B181" s="165"/>
      <c r="C181" s="114" t="s">
        <v>273</v>
      </c>
      <c r="D181" s="43">
        <v>0</v>
      </c>
      <c r="E181" s="160">
        <v>0</v>
      </c>
      <c r="G181" s="160">
        <v>0</v>
      </c>
      <c r="H181" s="43">
        <v>0</v>
      </c>
      <c r="I181" s="160">
        <v>0</v>
      </c>
      <c r="K181" s="160">
        <v>0</v>
      </c>
      <c r="L181" s="43">
        <v>0</v>
      </c>
      <c r="M181" s="160">
        <v>0</v>
      </c>
      <c r="O181" s="160">
        <v>0</v>
      </c>
      <c r="P181" s="43">
        <v>0</v>
      </c>
      <c r="Q181" s="160">
        <v>0</v>
      </c>
      <c r="S181" s="160">
        <v>0</v>
      </c>
      <c r="T181" s="43">
        <v>0</v>
      </c>
      <c r="U181" s="160">
        <v>0</v>
      </c>
      <c r="W181" s="160">
        <v>0</v>
      </c>
      <c r="X181" s="43">
        <v>0</v>
      </c>
      <c r="Y181" s="160">
        <v>0</v>
      </c>
      <c r="AA181" s="160">
        <v>0</v>
      </c>
      <c r="AB181" s="43">
        <v>0</v>
      </c>
      <c r="AC181" s="43">
        <v>0</v>
      </c>
      <c r="AD181" s="160">
        <v>0</v>
      </c>
      <c r="AE181" s="43">
        <v>0</v>
      </c>
      <c r="AF181" s="160">
        <v>0</v>
      </c>
      <c r="AG181" s="43">
        <v>0</v>
      </c>
      <c r="AH181" s="160">
        <v>0</v>
      </c>
      <c r="AI181" s="43">
        <v>0</v>
      </c>
      <c r="AJ181" s="43">
        <v>0</v>
      </c>
      <c r="AK181" s="43"/>
      <c r="AL181" s="192">
        <v>0</v>
      </c>
      <c r="AM181" s="43">
        <v>0</v>
      </c>
      <c r="AN181" s="43">
        <v>0</v>
      </c>
      <c r="AO181" s="43">
        <v>0</v>
      </c>
      <c r="AP181" s="43">
        <v>0</v>
      </c>
      <c r="AQ181" s="43">
        <v>0</v>
      </c>
      <c r="AR181" s="43">
        <v>0</v>
      </c>
    </row>
    <row r="182" spans="1:44" x14ac:dyDescent="0.25">
      <c r="A182" s="117">
        <v>25</v>
      </c>
      <c r="B182" s="202"/>
      <c r="C182" s="117" t="s">
        <v>274</v>
      </c>
      <c r="D182" s="51">
        <v>0</v>
      </c>
      <c r="E182" s="158">
        <v>0</v>
      </c>
      <c r="F182" s="169"/>
      <c r="G182" s="158">
        <v>0</v>
      </c>
      <c r="H182" s="51">
        <v>0</v>
      </c>
      <c r="I182" s="158">
        <v>0</v>
      </c>
      <c r="J182" s="169"/>
      <c r="K182" s="158">
        <v>0</v>
      </c>
      <c r="L182" s="51">
        <v>0</v>
      </c>
      <c r="M182" s="158">
        <v>0</v>
      </c>
      <c r="N182" s="169"/>
      <c r="O182" s="158">
        <v>0</v>
      </c>
      <c r="P182" s="51">
        <v>0</v>
      </c>
      <c r="Q182" s="158">
        <v>0</v>
      </c>
      <c r="R182" s="169"/>
      <c r="S182" s="158">
        <v>0</v>
      </c>
      <c r="T182" s="51">
        <v>0</v>
      </c>
      <c r="U182" s="158">
        <v>0</v>
      </c>
      <c r="V182" s="169"/>
      <c r="W182" s="158">
        <v>0</v>
      </c>
      <c r="X182" s="51">
        <v>0</v>
      </c>
      <c r="Y182" s="158">
        <v>0</v>
      </c>
      <c r="Z182" s="169"/>
      <c r="AA182" s="158">
        <v>0</v>
      </c>
      <c r="AB182" s="51">
        <v>0</v>
      </c>
      <c r="AC182" s="51">
        <v>0</v>
      </c>
      <c r="AD182" s="158">
        <v>0</v>
      </c>
      <c r="AE182" s="51">
        <v>0</v>
      </c>
      <c r="AF182" s="158">
        <v>0</v>
      </c>
      <c r="AG182" s="51">
        <v>0</v>
      </c>
      <c r="AH182" s="158">
        <v>0</v>
      </c>
      <c r="AI182" s="51">
        <v>0</v>
      </c>
      <c r="AJ182" s="51">
        <v>0</v>
      </c>
      <c r="AK182" s="51"/>
      <c r="AL182" s="193">
        <v>4903</v>
      </c>
      <c r="AM182" s="51">
        <v>0</v>
      </c>
      <c r="AN182" s="51">
        <v>0</v>
      </c>
      <c r="AO182" s="51">
        <v>0</v>
      </c>
      <c r="AP182" s="51">
        <v>0</v>
      </c>
      <c r="AQ182" s="51">
        <v>0</v>
      </c>
      <c r="AR182" s="51">
        <v>0</v>
      </c>
    </row>
    <row r="183" spans="1:44" x14ac:dyDescent="0.25">
      <c r="A183" s="114">
        <v>26</v>
      </c>
      <c r="B183" s="165"/>
      <c r="C183" s="114" t="s">
        <v>275</v>
      </c>
      <c r="D183" s="43">
        <v>0</v>
      </c>
      <c r="E183" s="160">
        <v>0</v>
      </c>
      <c r="G183" s="160">
        <v>0</v>
      </c>
      <c r="H183" s="43">
        <v>0</v>
      </c>
      <c r="I183" s="160">
        <v>0</v>
      </c>
      <c r="K183" s="160">
        <v>0</v>
      </c>
      <c r="L183" s="43">
        <v>0</v>
      </c>
      <c r="M183" s="160">
        <v>0</v>
      </c>
      <c r="O183" s="160">
        <v>0</v>
      </c>
      <c r="P183" s="43">
        <v>0</v>
      </c>
      <c r="Q183" s="160">
        <v>0</v>
      </c>
      <c r="S183" s="160">
        <v>0</v>
      </c>
      <c r="T183" s="43">
        <v>0</v>
      </c>
      <c r="U183" s="160">
        <v>0</v>
      </c>
      <c r="W183" s="160">
        <v>0</v>
      </c>
      <c r="X183" s="43">
        <v>0</v>
      </c>
      <c r="Y183" s="160">
        <v>0</v>
      </c>
      <c r="AA183" s="160">
        <v>0</v>
      </c>
      <c r="AB183" s="43">
        <v>0</v>
      </c>
      <c r="AC183" s="43">
        <v>0</v>
      </c>
      <c r="AD183" s="160">
        <v>0</v>
      </c>
      <c r="AE183" s="43">
        <v>0</v>
      </c>
      <c r="AF183" s="160">
        <v>0</v>
      </c>
      <c r="AG183" s="43">
        <v>0</v>
      </c>
      <c r="AH183" s="160">
        <v>0</v>
      </c>
      <c r="AI183" s="43">
        <v>0</v>
      </c>
      <c r="AJ183" s="43">
        <v>0</v>
      </c>
      <c r="AK183" s="43"/>
      <c r="AL183" s="192">
        <v>8533</v>
      </c>
      <c r="AM183" s="43">
        <v>0</v>
      </c>
      <c r="AN183" s="43">
        <v>0</v>
      </c>
      <c r="AO183" s="43">
        <v>0</v>
      </c>
      <c r="AP183" s="43">
        <v>0</v>
      </c>
      <c r="AQ183" s="43">
        <v>0</v>
      </c>
      <c r="AR183" s="43">
        <v>0</v>
      </c>
    </row>
    <row r="184" spans="1:44" x14ac:dyDescent="0.25">
      <c r="A184" s="117">
        <v>27</v>
      </c>
      <c r="B184" s="202"/>
      <c r="C184" s="117" t="s">
        <v>276</v>
      </c>
      <c r="D184" s="51">
        <v>0</v>
      </c>
      <c r="E184" s="158">
        <v>0</v>
      </c>
      <c r="F184" s="169"/>
      <c r="G184" s="158">
        <v>0</v>
      </c>
      <c r="H184" s="51">
        <v>0</v>
      </c>
      <c r="I184" s="158">
        <v>0</v>
      </c>
      <c r="J184" s="169"/>
      <c r="K184" s="158">
        <v>0</v>
      </c>
      <c r="L184" s="51">
        <v>0</v>
      </c>
      <c r="M184" s="158">
        <v>0</v>
      </c>
      <c r="N184" s="169"/>
      <c r="O184" s="158">
        <v>0</v>
      </c>
      <c r="P184" s="51">
        <v>0</v>
      </c>
      <c r="Q184" s="158">
        <v>0</v>
      </c>
      <c r="R184" s="169"/>
      <c r="S184" s="158">
        <v>0</v>
      </c>
      <c r="T184" s="51">
        <v>0</v>
      </c>
      <c r="U184" s="158">
        <v>0</v>
      </c>
      <c r="V184" s="169"/>
      <c r="W184" s="158">
        <v>0</v>
      </c>
      <c r="X184" s="51">
        <v>0</v>
      </c>
      <c r="Y184" s="158">
        <v>0</v>
      </c>
      <c r="Z184" s="169"/>
      <c r="AA184" s="158">
        <v>0</v>
      </c>
      <c r="AB184" s="51">
        <v>0</v>
      </c>
      <c r="AC184" s="51">
        <v>0</v>
      </c>
      <c r="AD184" s="158">
        <v>0</v>
      </c>
      <c r="AE184" s="51">
        <v>0</v>
      </c>
      <c r="AF184" s="158">
        <v>0</v>
      </c>
      <c r="AG184" s="51">
        <v>0</v>
      </c>
      <c r="AH184" s="158">
        <v>0</v>
      </c>
      <c r="AI184" s="51">
        <v>0</v>
      </c>
      <c r="AJ184" s="51">
        <v>0</v>
      </c>
      <c r="AK184" s="51"/>
      <c r="AL184" s="193">
        <v>7966</v>
      </c>
      <c r="AM184" s="51">
        <v>0</v>
      </c>
      <c r="AN184" s="51">
        <v>0</v>
      </c>
      <c r="AO184" s="51">
        <v>0</v>
      </c>
      <c r="AP184" s="51">
        <v>0</v>
      </c>
      <c r="AQ184" s="51">
        <v>0</v>
      </c>
      <c r="AR184" s="51">
        <v>0</v>
      </c>
    </row>
    <row r="185" spans="1:44" x14ac:dyDescent="0.25">
      <c r="A185" s="114">
        <v>28</v>
      </c>
      <c r="B185" s="165"/>
      <c r="C185" s="114" t="s">
        <v>277</v>
      </c>
      <c r="D185" s="43">
        <v>0</v>
      </c>
      <c r="E185" s="160">
        <v>0</v>
      </c>
      <c r="G185" s="160">
        <v>0</v>
      </c>
      <c r="H185" s="43">
        <v>0</v>
      </c>
      <c r="I185" s="160">
        <v>0</v>
      </c>
      <c r="K185" s="160">
        <v>0</v>
      </c>
      <c r="L185" s="43">
        <v>0</v>
      </c>
      <c r="M185" s="160">
        <v>0</v>
      </c>
      <c r="O185" s="160">
        <v>0</v>
      </c>
      <c r="P185" s="43">
        <v>0</v>
      </c>
      <c r="Q185" s="160">
        <v>0</v>
      </c>
      <c r="S185" s="160">
        <v>0</v>
      </c>
      <c r="T185" s="43">
        <v>0</v>
      </c>
      <c r="U185" s="160">
        <v>0</v>
      </c>
      <c r="W185" s="160">
        <v>0</v>
      </c>
      <c r="X185" s="43">
        <v>0</v>
      </c>
      <c r="Y185" s="160">
        <v>0</v>
      </c>
      <c r="AA185" s="160">
        <v>0</v>
      </c>
      <c r="AB185" s="43">
        <v>0</v>
      </c>
      <c r="AC185" s="43">
        <v>0</v>
      </c>
      <c r="AD185" s="160">
        <v>0</v>
      </c>
      <c r="AE185" s="43">
        <v>0</v>
      </c>
      <c r="AF185" s="160">
        <v>0</v>
      </c>
      <c r="AG185" s="43">
        <v>0</v>
      </c>
      <c r="AH185" s="160">
        <v>0</v>
      </c>
      <c r="AI185" s="43">
        <v>0</v>
      </c>
      <c r="AJ185" s="43">
        <v>0</v>
      </c>
      <c r="AK185" s="43"/>
      <c r="AL185" s="192">
        <v>4690</v>
      </c>
      <c r="AM185" s="43">
        <v>0</v>
      </c>
      <c r="AN185" s="43">
        <v>0</v>
      </c>
      <c r="AO185" s="43">
        <v>0</v>
      </c>
      <c r="AP185" s="43">
        <v>0</v>
      </c>
      <c r="AQ185" s="43">
        <v>0</v>
      </c>
      <c r="AR185" s="43">
        <v>0</v>
      </c>
    </row>
    <row r="186" spans="1:44" x14ac:dyDescent="0.25">
      <c r="A186" s="117">
        <v>29</v>
      </c>
      <c r="B186" s="202"/>
      <c r="C186" s="117" t="s">
        <v>278</v>
      </c>
      <c r="D186" s="51">
        <v>0</v>
      </c>
      <c r="E186" s="158">
        <v>0</v>
      </c>
      <c r="F186" s="169"/>
      <c r="G186" s="158">
        <v>0</v>
      </c>
      <c r="H186" s="51">
        <v>0</v>
      </c>
      <c r="I186" s="158">
        <v>0</v>
      </c>
      <c r="J186" s="169"/>
      <c r="K186" s="158">
        <v>0</v>
      </c>
      <c r="L186" s="51">
        <v>0</v>
      </c>
      <c r="M186" s="158">
        <v>0</v>
      </c>
      <c r="N186" s="169"/>
      <c r="O186" s="158">
        <v>0</v>
      </c>
      <c r="P186" s="51">
        <v>0</v>
      </c>
      <c r="Q186" s="158">
        <v>0</v>
      </c>
      <c r="R186" s="169"/>
      <c r="S186" s="158">
        <v>0</v>
      </c>
      <c r="T186" s="51">
        <v>0</v>
      </c>
      <c r="U186" s="158">
        <v>0</v>
      </c>
      <c r="V186" s="169"/>
      <c r="W186" s="158">
        <v>0</v>
      </c>
      <c r="X186" s="51">
        <v>0</v>
      </c>
      <c r="Y186" s="158">
        <v>0</v>
      </c>
      <c r="Z186" s="169"/>
      <c r="AA186" s="158">
        <v>0</v>
      </c>
      <c r="AB186" s="51">
        <v>0</v>
      </c>
      <c r="AC186" s="51">
        <v>0</v>
      </c>
      <c r="AD186" s="158">
        <v>0</v>
      </c>
      <c r="AE186" s="51">
        <v>0</v>
      </c>
      <c r="AF186" s="158">
        <v>0</v>
      </c>
      <c r="AG186" s="51">
        <v>0</v>
      </c>
      <c r="AH186" s="158">
        <v>0</v>
      </c>
      <c r="AI186" s="51">
        <v>0</v>
      </c>
      <c r="AJ186" s="51">
        <v>0</v>
      </c>
      <c r="AK186" s="51"/>
      <c r="AL186" s="193">
        <v>7083</v>
      </c>
      <c r="AM186" s="51">
        <v>0</v>
      </c>
      <c r="AN186" s="51">
        <v>0</v>
      </c>
      <c r="AO186" s="51">
        <v>0</v>
      </c>
      <c r="AP186" s="51">
        <v>0</v>
      </c>
      <c r="AQ186" s="51">
        <v>0</v>
      </c>
      <c r="AR186" s="51">
        <v>0</v>
      </c>
    </row>
    <row r="187" spans="1:44" x14ac:dyDescent="0.25">
      <c r="A187" s="114">
        <v>30</v>
      </c>
      <c r="B187" s="165"/>
      <c r="C187" s="114" t="s">
        <v>216</v>
      </c>
      <c r="D187" s="43">
        <v>0</v>
      </c>
      <c r="E187" s="160">
        <v>0</v>
      </c>
      <c r="G187" s="160">
        <v>0</v>
      </c>
      <c r="H187" s="43">
        <v>0</v>
      </c>
      <c r="I187" s="160">
        <v>0</v>
      </c>
      <c r="K187" s="160">
        <v>0</v>
      </c>
      <c r="L187" s="43">
        <v>0</v>
      </c>
      <c r="M187" s="160">
        <v>0</v>
      </c>
      <c r="O187" s="160">
        <v>0</v>
      </c>
      <c r="P187" s="43">
        <v>0</v>
      </c>
      <c r="Q187" s="160">
        <v>0</v>
      </c>
      <c r="S187" s="160">
        <v>0</v>
      </c>
      <c r="T187" s="43">
        <v>0</v>
      </c>
      <c r="U187" s="160">
        <v>0</v>
      </c>
      <c r="W187" s="160">
        <v>0</v>
      </c>
      <c r="X187" s="43">
        <v>0</v>
      </c>
      <c r="Y187" s="160">
        <v>0</v>
      </c>
      <c r="AA187" s="160">
        <v>0</v>
      </c>
      <c r="AB187" s="43">
        <v>0</v>
      </c>
      <c r="AC187" s="43">
        <v>0</v>
      </c>
      <c r="AD187" s="160">
        <v>0</v>
      </c>
      <c r="AE187" s="43">
        <v>0</v>
      </c>
      <c r="AF187" s="160">
        <v>0</v>
      </c>
      <c r="AG187" s="43">
        <v>0</v>
      </c>
      <c r="AH187" s="160">
        <v>0</v>
      </c>
      <c r="AI187" s="43">
        <v>0</v>
      </c>
      <c r="AJ187" s="43">
        <v>0</v>
      </c>
      <c r="AK187" s="43"/>
      <c r="AL187" s="192">
        <v>4486</v>
      </c>
      <c r="AM187" s="43">
        <v>0</v>
      </c>
      <c r="AN187" s="43">
        <v>0</v>
      </c>
      <c r="AO187" s="43">
        <v>0</v>
      </c>
      <c r="AP187" s="43">
        <v>0</v>
      </c>
      <c r="AQ187" s="43">
        <v>0</v>
      </c>
      <c r="AR187" s="43">
        <v>0</v>
      </c>
    </row>
    <row r="188" spans="1:44" x14ac:dyDescent="0.25">
      <c r="A188" s="117">
        <v>31</v>
      </c>
      <c r="B188" s="202"/>
      <c r="C188" s="117" t="s">
        <v>279</v>
      </c>
      <c r="D188" s="51">
        <v>0</v>
      </c>
      <c r="E188" s="158">
        <v>0</v>
      </c>
      <c r="F188" s="169"/>
      <c r="G188" s="158">
        <v>0</v>
      </c>
      <c r="H188" s="51">
        <v>0</v>
      </c>
      <c r="I188" s="158">
        <v>0</v>
      </c>
      <c r="J188" s="169"/>
      <c r="K188" s="158">
        <v>0</v>
      </c>
      <c r="L188" s="51">
        <v>0</v>
      </c>
      <c r="M188" s="158">
        <v>0</v>
      </c>
      <c r="N188" s="169"/>
      <c r="O188" s="158">
        <v>0</v>
      </c>
      <c r="P188" s="51">
        <v>0</v>
      </c>
      <c r="Q188" s="158">
        <v>0</v>
      </c>
      <c r="R188" s="169"/>
      <c r="S188" s="158">
        <v>0</v>
      </c>
      <c r="T188" s="51">
        <v>0</v>
      </c>
      <c r="U188" s="158">
        <v>0</v>
      </c>
      <c r="V188" s="169"/>
      <c r="W188" s="158">
        <v>0</v>
      </c>
      <c r="X188" s="51">
        <v>0</v>
      </c>
      <c r="Y188" s="158">
        <v>0</v>
      </c>
      <c r="Z188" s="169"/>
      <c r="AA188" s="158">
        <v>0</v>
      </c>
      <c r="AB188" s="51">
        <v>0</v>
      </c>
      <c r="AC188" s="51">
        <v>0</v>
      </c>
      <c r="AD188" s="158">
        <v>0</v>
      </c>
      <c r="AE188" s="51">
        <v>0</v>
      </c>
      <c r="AF188" s="158">
        <v>0</v>
      </c>
      <c r="AG188" s="51">
        <v>0</v>
      </c>
      <c r="AH188" s="158">
        <v>0</v>
      </c>
      <c r="AI188" s="51">
        <v>0</v>
      </c>
      <c r="AJ188" s="51">
        <v>0</v>
      </c>
      <c r="AK188" s="51"/>
      <c r="AL188" s="193">
        <v>16473</v>
      </c>
      <c r="AM188" s="51">
        <v>0</v>
      </c>
      <c r="AN188" s="51">
        <v>0</v>
      </c>
      <c r="AO188" s="51">
        <v>0</v>
      </c>
      <c r="AP188" s="51">
        <v>0</v>
      </c>
      <c r="AQ188" s="51">
        <v>0</v>
      </c>
      <c r="AR188" s="51">
        <v>0</v>
      </c>
    </row>
    <row r="189" spans="1:44" x14ac:dyDescent="0.25">
      <c r="A189" s="114">
        <v>32</v>
      </c>
      <c r="B189" s="165"/>
      <c r="C189" s="114" t="s">
        <v>280</v>
      </c>
      <c r="D189" s="43">
        <v>0</v>
      </c>
      <c r="E189" s="160">
        <v>0</v>
      </c>
      <c r="G189" s="160">
        <v>0</v>
      </c>
      <c r="H189" s="43">
        <v>0</v>
      </c>
      <c r="I189" s="160">
        <v>0</v>
      </c>
      <c r="K189" s="160">
        <v>0</v>
      </c>
      <c r="L189" s="43">
        <v>0</v>
      </c>
      <c r="M189" s="160">
        <v>0</v>
      </c>
      <c r="O189" s="160">
        <v>0</v>
      </c>
      <c r="P189" s="43">
        <v>0</v>
      </c>
      <c r="Q189" s="160">
        <v>0</v>
      </c>
      <c r="S189" s="160">
        <v>0</v>
      </c>
      <c r="T189" s="43">
        <v>0</v>
      </c>
      <c r="U189" s="160">
        <v>0</v>
      </c>
      <c r="W189" s="160">
        <v>0</v>
      </c>
      <c r="X189" s="43">
        <v>0</v>
      </c>
      <c r="Y189" s="160">
        <v>0</v>
      </c>
      <c r="AA189" s="160">
        <v>0</v>
      </c>
      <c r="AB189" s="43">
        <v>0</v>
      </c>
      <c r="AC189" s="43">
        <v>0</v>
      </c>
      <c r="AD189" s="160">
        <v>0</v>
      </c>
      <c r="AE189" s="43">
        <v>0</v>
      </c>
      <c r="AF189" s="160">
        <v>0</v>
      </c>
      <c r="AG189" s="43">
        <v>0</v>
      </c>
      <c r="AH189" s="160">
        <v>0</v>
      </c>
      <c r="AI189" s="43">
        <v>0</v>
      </c>
      <c r="AJ189" s="43">
        <v>0</v>
      </c>
      <c r="AK189" s="43"/>
      <c r="AL189" s="192">
        <v>0</v>
      </c>
      <c r="AM189" s="43">
        <v>0</v>
      </c>
      <c r="AN189" s="43">
        <v>0</v>
      </c>
      <c r="AO189" s="43">
        <v>0</v>
      </c>
      <c r="AP189" s="43">
        <v>0</v>
      </c>
      <c r="AQ189" s="43">
        <v>0</v>
      </c>
      <c r="AR189" s="43">
        <v>0</v>
      </c>
    </row>
    <row r="190" spans="1:44" x14ac:dyDescent="0.25">
      <c r="A190" s="117">
        <v>33</v>
      </c>
      <c r="B190" s="202"/>
      <c r="C190" s="117" t="s">
        <v>281</v>
      </c>
      <c r="D190" s="51">
        <v>0</v>
      </c>
      <c r="E190" s="158">
        <v>0</v>
      </c>
      <c r="F190" s="169"/>
      <c r="G190" s="158">
        <v>0</v>
      </c>
      <c r="H190" s="51">
        <v>0</v>
      </c>
      <c r="I190" s="158">
        <v>0</v>
      </c>
      <c r="J190" s="169"/>
      <c r="K190" s="158">
        <v>0</v>
      </c>
      <c r="L190" s="51">
        <v>0</v>
      </c>
      <c r="M190" s="158">
        <v>0</v>
      </c>
      <c r="N190" s="169"/>
      <c r="O190" s="158">
        <v>0</v>
      </c>
      <c r="P190" s="51">
        <v>0</v>
      </c>
      <c r="Q190" s="158">
        <v>0</v>
      </c>
      <c r="R190" s="169"/>
      <c r="S190" s="158">
        <v>0</v>
      </c>
      <c r="T190" s="51">
        <v>0</v>
      </c>
      <c r="U190" s="158">
        <v>0</v>
      </c>
      <c r="V190" s="169"/>
      <c r="W190" s="158">
        <v>0</v>
      </c>
      <c r="X190" s="51">
        <v>0</v>
      </c>
      <c r="Y190" s="158">
        <v>0</v>
      </c>
      <c r="Z190" s="169"/>
      <c r="AA190" s="158">
        <v>0</v>
      </c>
      <c r="AB190" s="51">
        <v>0</v>
      </c>
      <c r="AC190" s="51">
        <v>0</v>
      </c>
      <c r="AD190" s="158">
        <v>0</v>
      </c>
      <c r="AE190" s="51">
        <v>0</v>
      </c>
      <c r="AF190" s="158">
        <v>0</v>
      </c>
      <c r="AG190" s="51">
        <v>0</v>
      </c>
      <c r="AH190" s="158">
        <v>0</v>
      </c>
      <c r="AI190" s="51">
        <v>0</v>
      </c>
      <c r="AJ190" s="51">
        <v>0</v>
      </c>
      <c r="AK190" s="51"/>
      <c r="AL190" s="193">
        <v>10057</v>
      </c>
      <c r="AM190" s="51">
        <v>0</v>
      </c>
      <c r="AN190" s="51">
        <v>0</v>
      </c>
      <c r="AO190" s="51">
        <v>0</v>
      </c>
      <c r="AP190" s="51">
        <v>0</v>
      </c>
      <c r="AQ190" s="51">
        <v>0</v>
      </c>
      <c r="AR190" s="51">
        <v>0</v>
      </c>
    </row>
    <row r="191" spans="1:44" x14ac:dyDescent="0.25">
      <c r="A191" s="114">
        <v>34</v>
      </c>
      <c r="B191" s="165"/>
      <c r="C191" s="114" t="s">
        <v>282</v>
      </c>
      <c r="D191" s="43">
        <v>11790292</v>
      </c>
      <c r="E191" s="160">
        <v>3453.5125951962509</v>
      </c>
      <c r="G191" s="160">
        <v>126.81690748062486</v>
      </c>
      <c r="H191" s="43">
        <v>159869</v>
      </c>
      <c r="I191" s="160">
        <v>46.827475102519038</v>
      </c>
      <c r="K191" s="160">
        <v>24.066528158318075</v>
      </c>
      <c r="L191" s="43">
        <v>122601</v>
      </c>
      <c r="M191" s="160">
        <v>35.911247803163448</v>
      </c>
      <c r="O191" s="160">
        <v>42.04054310019886</v>
      </c>
      <c r="P191" s="43">
        <v>1211183</v>
      </c>
      <c r="Q191" s="160">
        <v>354.76947861745754</v>
      </c>
      <c r="S191" s="160">
        <v>126.57169918900588</v>
      </c>
      <c r="T191" s="43">
        <v>636443</v>
      </c>
      <c r="U191" s="160">
        <v>186.42149970708846</v>
      </c>
      <c r="W191" s="160">
        <v>92.7528759527912</v>
      </c>
      <c r="X191" s="43">
        <v>0</v>
      </c>
      <c r="Y191" s="160">
        <v>0</v>
      </c>
      <c r="AA191" s="160">
        <v>0</v>
      </c>
      <c r="AB191" s="43">
        <v>13920388</v>
      </c>
      <c r="AC191" s="43">
        <v>7958813</v>
      </c>
      <c r="AD191" s="160">
        <v>57.173787109956997</v>
      </c>
      <c r="AE191" s="43">
        <v>564684</v>
      </c>
      <c r="AF191" s="160">
        <v>4.0565248612323161</v>
      </c>
      <c r="AG191" s="43">
        <v>0</v>
      </c>
      <c r="AH191" s="160">
        <v>0</v>
      </c>
      <c r="AI191" s="43">
        <v>221669</v>
      </c>
      <c r="AJ191" s="43">
        <v>7063</v>
      </c>
      <c r="AK191" s="43"/>
      <c r="AL191" s="192">
        <v>3414</v>
      </c>
      <c r="AM191" s="43">
        <v>3414</v>
      </c>
      <c r="AN191" s="43">
        <v>3414</v>
      </c>
      <c r="AO191" s="43">
        <v>3414</v>
      </c>
      <c r="AP191" s="43">
        <v>3414</v>
      </c>
      <c r="AQ191" s="43">
        <v>3414</v>
      </c>
      <c r="AR191" s="43">
        <v>0</v>
      </c>
    </row>
    <row r="192" spans="1:44" x14ac:dyDescent="0.25">
      <c r="A192" s="117">
        <v>35</v>
      </c>
      <c r="B192" s="202"/>
      <c r="C192" s="117" t="s">
        <v>224</v>
      </c>
      <c r="D192" s="51">
        <v>0</v>
      </c>
      <c r="E192" s="158">
        <v>0</v>
      </c>
      <c r="F192" s="169"/>
      <c r="G192" s="158">
        <v>0</v>
      </c>
      <c r="H192" s="51">
        <v>0</v>
      </c>
      <c r="I192" s="158">
        <v>0</v>
      </c>
      <c r="J192" s="169"/>
      <c r="K192" s="158">
        <v>0</v>
      </c>
      <c r="L192" s="51">
        <v>0</v>
      </c>
      <c r="M192" s="158">
        <v>0</v>
      </c>
      <c r="N192" s="169"/>
      <c r="O192" s="158">
        <v>0</v>
      </c>
      <c r="P192" s="51">
        <v>0</v>
      </c>
      <c r="Q192" s="158">
        <v>0</v>
      </c>
      <c r="R192" s="169"/>
      <c r="S192" s="158">
        <v>0</v>
      </c>
      <c r="T192" s="51">
        <v>0</v>
      </c>
      <c r="U192" s="158">
        <v>0</v>
      </c>
      <c r="V192" s="169"/>
      <c r="W192" s="158">
        <v>0</v>
      </c>
      <c r="X192" s="51">
        <v>0</v>
      </c>
      <c r="Y192" s="158">
        <v>0</v>
      </c>
      <c r="Z192" s="169"/>
      <c r="AA192" s="158">
        <v>0</v>
      </c>
      <c r="AB192" s="51">
        <v>0</v>
      </c>
      <c r="AC192" s="51">
        <v>0</v>
      </c>
      <c r="AD192" s="158">
        <v>0</v>
      </c>
      <c r="AE192" s="51">
        <v>0</v>
      </c>
      <c r="AF192" s="158">
        <v>0</v>
      </c>
      <c r="AG192" s="51">
        <v>0</v>
      </c>
      <c r="AH192" s="158">
        <v>0</v>
      </c>
      <c r="AI192" s="51">
        <v>0</v>
      </c>
      <c r="AJ192" s="51">
        <v>0</v>
      </c>
      <c r="AK192" s="51"/>
      <c r="AL192" s="193">
        <v>2971</v>
      </c>
      <c r="AM192" s="51">
        <v>0</v>
      </c>
      <c r="AN192" s="51">
        <v>0</v>
      </c>
      <c r="AO192" s="51">
        <v>0</v>
      </c>
      <c r="AP192" s="51">
        <v>0</v>
      </c>
      <c r="AQ192" s="51">
        <v>0</v>
      </c>
      <c r="AR192" s="51">
        <v>0</v>
      </c>
    </row>
    <row r="193" spans="1:44" x14ac:dyDescent="0.25">
      <c r="A193" s="114">
        <v>36</v>
      </c>
      <c r="B193" s="165"/>
      <c r="C193" s="114" t="s">
        <v>283</v>
      </c>
      <c r="D193" s="43">
        <v>0</v>
      </c>
      <c r="E193" s="160">
        <v>0</v>
      </c>
      <c r="G193" s="160">
        <v>0</v>
      </c>
      <c r="H193" s="43">
        <v>0</v>
      </c>
      <c r="I193" s="160">
        <v>0</v>
      </c>
      <c r="K193" s="160">
        <v>0</v>
      </c>
      <c r="L193" s="43">
        <v>0</v>
      </c>
      <c r="M193" s="160">
        <v>0</v>
      </c>
      <c r="O193" s="160">
        <v>0</v>
      </c>
      <c r="P193" s="43">
        <v>0</v>
      </c>
      <c r="Q193" s="160">
        <v>0</v>
      </c>
      <c r="S193" s="160">
        <v>0</v>
      </c>
      <c r="T193" s="43">
        <v>0</v>
      </c>
      <c r="U193" s="160">
        <v>0</v>
      </c>
      <c r="W193" s="160">
        <v>0</v>
      </c>
      <c r="X193" s="43">
        <v>0</v>
      </c>
      <c r="Y193" s="160">
        <v>0</v>
      </c>
      <c r="AA193" s="160">
        <v>0</v>
      </c>
      <c r="AB193" s="43">
        <v>0</v>
      </c>
      <c r="AC193" s="43">
        <v>0</v>
      </c>
      <c r="AD193" s="160">
        <v>0</v>
      </c>
      <c r="AE193" s="43">
        <v>0</v>
      </c>
      <c r="AF193" s="160">
        <v>0</v>
      </c>
      <c r="AG193" s="43">
        <v>0</v>
      </c>
      <c r="AH193" s="160">
        <v>0</v>
      </c>
      <c r="AI193" s="43">
        <v>0</v>
      </c>
      <c r="AJ193" s="43">
        <v>0</v>
      </c>
      <c r="AK193" s="43"/>
      <c r="AL193" s="192">
        <v>5807</v>
      </c>
      <c r="AM193" s="43">
        <v>0</v>
      </c>
      <c r="AN193" s="43">
        <v>0</v>
      </c>
      <c r="AO193" s="43">
        <v>0</v>
      </c>
      <c r="AP193" s="43">
        <v>0</v>
      </c>
      <c r="AQ193" s="43">
        <v>0</v>
      </c>
      <c r="AR193" s="43">
        <v>0</v>
      </c>
    </row>
    <row r="194" spans="1:44" x14ac:dyDescent="0.25">
      <c r="A194" s="117">
        <v>37</v>
      </c>
      <c r="B194" s="202"/>
      <c r="C194" s="117" t="s">
        <v>284</v>
      </c>
      <c r="D194" s="111">
        <v>0</v>
      </c>
      <c r="E194" s="158">
        <v>0</v>
      </c>
      <c r="F194" s="169"/>
      <c r="G194" s="158">
        <v>0</v>
      </c>
      <c r="H194" s="111">
        <v>0</v>
      </c>
      <c r="I194" s="158">
        <v>0</v>
      </c>
      <c r="J194" s="169"/>
      <c r="K194" s="158">
        <v>0</v>
      </c>
      <c r="L194" s="111">
        <v>0</v>
      </c>
      <c r="M194" s="158">
        <v>0</v>
      </c>
      <c r="N194" s="169"/>
      <c r="O194" s="158">
        <v>0</v>
      </c>
      <c r="P194" s="111">
        <v>0</v>
      </c>
      <c r="Q194" s="158">
        <v>0</v>
      </c>
      <c r="R194" s="169"/>
      <c r="S194" s="158">
        <v>0</v>
      </c>
      <c r="T194" s="111">
        <v>0</v>
      </c>
      <c r="U194" s="158">
        <v>0</v>
      </c>
      <c r="V194" s="169"/>
      <c r="W194" s="158">
        <v>0</v>
      </c>
      <c r="X194" s="111">
        <v>0</v>
      </c>
      <c r="Y194" s="158">
        <v>0</v>
      </c>
      <c r="Z194" s="169"/>
      <c r="AA194" s="158">
        <v>0</v>
      </c>
      <c r="AB194" s="111">
        <v>0</v>
      </c>
      <c r="AC194" s="111">
        <v>0</v>
      </c>
      <c r="AD194" s="158">
        <v>0</v>
      </c>
      <c r="AE194" s="111">
        <v>0</v>
      </c>
      <c r="AF194" s="158">
        <v>0</v>
      </c>
      <c r="AG194" s="111">
        <v>0</v>
      </c>
      <c r="AH194" s="158">
        <v>0</v>
      </c>
      <c r="AI194" s="111">
        <v>0</v>
      </c>
      <c r="AJ194" s="111">
        <v>0</v>
      </c>
      <c r="AK194" s="111"/>
      <c r="AL194" s="193">
        <v>8265</v>
      </c>
      <c r="AM194" s="111">
        <v>0</v>
      </c>
      <c r="AN194" s="111">
        <v>0</v>
      </c>
      <c r="AO194" s="111">
        <v>0</v>
      </c>
      <c r="AP194" s="111">
        <v>0</v>
      </c>
      <c r="AQ194" s="111">
        <v>0</v>
      </c>
      <c r="AR194" s="111">
        <v>0</v>
      </c>
    </row>
    <row r="195" spans="1:44" ht="13.5" thickBot="1" x14ac:dyDescent="0.3">
      <c r="A195" s="125">
        <f>A194</f>
        <v>37</v>
      </c>
      <c r="B195" s="125"/>
      <c r="C195" s="224" t="s">
        <v>247</v>
      </c>
      <c r="D195" s="161">
        <f>SUM(D158:D194)</f>
        <v>19939470</v>
      </c>
      <c r="E195" s="162">
        <f>IF(D195=0,0,IF(ISNONTEXT(F195),D195/$AL195,D195/AM195))</f>
        <v>2723.2272603113902</v>
      </c>
      <c r="F195" s="172" t="s">
        <v>343</v>
      </c>
      <c r="G195" s="163">
        <f t="shared" ref="G195" si="59">IF(E$195,E195/E$195*100,0)</f>
        <v>100</v>
      </c>
      <c r="H195" s="161">
        <f>SUM(H158:H194)</f>
        <v>1424679</v>
      </c>
      <c r="I195" s="162">
        <f>IF(H195=0,0,IF(ISNONTEXT(J195),H195/$AL195,H195/AN195))</f>
        <v>194.57511608850041</v>
      </c>
      <c r="J195" s="172" t="s">
        <v>343</v>
      </c>
      <c r="K195" s="163">
        <f t="shared" ref="K195" si="60">IF(I$195,I195/I$195*100,0)</f>
        <v>100</v>
      </c>
      <c r="L195" s="161">
        <f>SUM(L158:L194)</f>
        <v>625449</v>
      </c>
      <c r="M195" s="162">
        <f>IF(L195=0,0,IF(ISNONTEXT(N195),L195/$AL195,L195/AO195))</f>
        <v>85.420513520895923</v>
      </c>
      <c r="N195" s="172" t="s">
        <v>343</v>
      </c>
      <c r="O195" s="163">
        <f t="shared" ref="O195" si="61">IF(M$195,M195/M$195*100,0)</f>
        <v>100</v>
      </c>
      <c r="P195" s="161">
        <f>SUM(P158:P194)</f>
        <v>2052293</v>
      </c>
      <c r="Q195" s="162">
        <f>IF(P195=0,0,IF(ISNONTEXT(R195),P195/$AL195,P195/AP195))</f>
        <v>280.2913138486752</v>
      </c>
      <c r="R195" s="172" t="s">
        <v>343</v>
      </c>
      <c r="S195" s="163">
        <f t="shared" ref="S195" si="62">IF(Q$195,Q195/Q$195*100,0)</f>
        <v>100</v>
      </c>
      <c r="T195" s="161">
        <f>SUM(T158:T194)</f>
        <v>1471629</v>
      </c>
      <c r="U195" s="162">
        <f>IF(T195=0,0,IF(ISNONTEXT(V195),T195/$AL195,T195/AQ195))</f>
        <v>200.98729855230812</v>
      </c>
      <c r="V195" s="172" t="s">
        <v>343</v>
      </c>
      <c r="W195" s="163">
        <f t="shared" ref="W195" si="63">IF(U$195,U195/U$195*100,0)</f>
        <v>100</v>
      </c>
      <c r="X195" s="161">
        <f>SUM(X158:X194)</f>
        <v>0</v>
      </c>
      <c r="Y195" s="162">
        <f>IF(X195=0,0,IF(ISNONTEXT(Z195),X195/$AL195,X195/AR195))</f>
        <v>0</v>
      </c>
      <c r="Z195" s="172" t="s">
        <v>343</v>
      </c>
      <c r="AA195" s="163">
        <f t="shared" ref="AA195" si="64">IF(Y$195,Y195/Y$195*100,0)</f>
        <v>0</v>
      </c>
      <c r="AB195" s="161">
        <f>SUM(AB158:AB194)</f>
        <v>25513520</v>
      </c>
      <c r="AC195" s="161">
        <f>SUM(AC158:AC194)</f>
        <v>14611869</v>
      </c>
      <c r="AD195" s="163">
        <f t="shared" ref="AD195:AD197" si="65">IF($AB195,AC195/$AB195*100,0)</f>
        <v>57.271082155657083</v>
      </c>
      <c r="AE195" s="161">
        <f>SUM(AE158:AE194)</f>
        <v>3028897</v>
      </c>
      <c r="AF195" s="163">
        <f t="shared" ref="AF195:AF197" si="66">IF($AB195,AE195/$AB195*100,0)</f>
        <v>11.871733104644127</v>
      </c>
      <c r="AG195" s="161">
        <f>SUM(AG158:AG194)</f>
        <v>2233</v>
      </c>
      <c r="AH195" s="163">
        <f t="shared" ref="AH195:AH197" si="67">IF($AB195,AG195/$AB195*100,0)</f>
        <v>8.7522223511299103E-3</v>
      </c>
      <c r="AI195" s="161">
        <f>SUM(AI158:AI194)</f>
        <v>259131</v>
      </c>
      <c r="AJ195" s="161">
        <f>SUM(AJ158:AJ194)</f>
        <v>7829</v>
      </c>
      <c r="AK195" s="161"/>
      <c r="AL195" s="204">
        <f t="shared" ref="AL195:AR195" si="68">SUM(AL158:AL194)</f>
        <v>354270</v>
      </c>
      <c r="AM195" s="164">
        <f t="shared" si="68"/>
        <v>7322</v>
      </c>
      <c r="AN195" s="164">
        <f t="shared" si="68"/>
        <v>7322</v>
      </c>
      <c r="AO195" s="164">
        <f t="shared" si="68"/>
        <v>7322</v>
      </c>
      <c r="AP195" s="164">
        <f t="shared" si="68"/>
        <v>7322</v>
      </c>
      <c r="AQ195" s="164">
        <f t="shared" si="68"/>
        <v>7322</v>
      </c>
      <c r="AR195" s="164">
        <f t="shared" si="68"/>
        <v>0</v>
      </c>
    </row>
    <row r="196" spans="1:44" customFormat="1" ht="12.5" x14ac:dyDescent="0.25"/>
    <row r="197" spans="1:44" s="83" customFormat="1" ht="13.5" thickBot="1" x14ac:dyDescent="0.3">
      <c r="A197" s="205">
        <f>A195+A149+A45</f>
        <v>170</v>
      </c>
      <c r="B197" s="205"/>
      <c r="C197" s="206" t="s">
        <v>285</v>
      </c>
      <c r="D197" s="207">
        <f>D195+D149+D45</f>
        <v>16532904831</v>
      </c>
      <c r="E197" s="342">
        <f>IF(D197=0,0,IF(ISNONTEXT(F197),D197/$AL197,D197/AM197))</f>
        <v>1924.3504457528038</v>
      </c>
      <c r="F197" s="222" t="s">
        <v>343</v>
      </c>
      <c r="G197" s="210"/>
      <c r="H197" s="207">
        <f>H195+H149+H45</f>
        <v>1240230424</v>
      </c>
      <c r="I197" s="342">
        <f t="shared" ref="I197" si="69">IF(H197=0,0,IF(ISNONTEXT(J197),H197/$AL197,H197/AN197))</f>
        <v>144.45044418411959</v>
      </c>
      <c r="J197" s="222" t="s">
        <v>343</v>
      </c>
      <c r="K197" s="210"/>
      <c r="L197" s="207">
        <f>L195+L149+L45</f>
        <v>1173114732</v>
      </c>
      <c r="M197" s="342">
        <f t="shared" ref="M197" si="70">IF(L197=0,0,IF(ISNONTEXT(N197),L197/$AL197,L197/AO197))</f>
        <v>136.75019953901156</v>
      </c>
      <c r="N197" s="222" t="s">
        <v>343</v>
      </c>
      <c r="O197" s="210"/>
      <c r="P197" s="207">
        <f>P195+P149+P45</f>
        <v>2367846154</v>
      </c>
      <c r="Q197" s="342">
        <f t="shared" ref="Q197" si="71">IF(P197=0,0,IF(ISNONTEXT(R197),P197/$AL197,P197/AP197))</f>
        <v>275.78458170847068</v>
      </c>
      <c r="R197" s="222" t="s">
        <v>343</v>
      </c>
      <c r="S197" s="210"/>
      <c r="T197" s="207">
        <f>T195+T149+T45</f>
        <v>1032709201</v>
      </c>
      <c r="U197" s="342">
        <f t="shared" ref="U197" si="72">IF(T197=0,0,IF(ISNONTEXT(V197),T197/$AL197,T197/AQ197))</f>
        <v>120.28031236030802</v>
      </c>
      <c r="V197" s="222" t="s">
        <v>343</v>
      </c>
      <c r="W197" s="210"/>
      <c r="X197" s="207">
        <f>X195+X149+X45</f>
        <v>6223348</v>
      </c>
      <c r="Y197" s="342">
        <f t="shared" ref="Y197" si="73">IF(X197=0,0,IF(ISNONTEXT(Z197),X197/$AL197,X197/AR197))</f>
        <v>1.7763606252850781</v>
      </c>
      <c r="Z197" s="222" t="s">
        <v>343</v>
      </c>
      <c r="AA197" s="210"/>
      <c r="AB197" s="207">
        <f>AB195+AB149+AB45</f>
        <v>22353028690</v>
      </c>
      <c r="AC197" s="207">
        <f>AC195+AC149+AC45</f>
        <v>9673498892</v>
      </c>
      <c r="AD197" s="343">
        <f t="shared" si="65"/>
        <v>43.276009824689218</v>
      </c>
      <c r="AE197" s="207">
        <f>AE195+AE149+AE45</f>
        <v>2039582662</v>
      </c>
      <c r="AF197" s="343">
        <f t="shared" si="66"/>
        <v>9.1244130282552778</v>
      </c>
      <c r="AG197" s="207">
        <f>AG195+AG149+AG45</f>
        <v>159888851</v>
      </c>
      <c r="AH197" s="343">
        <f t="shared" si="67"/>
        <v>0.71528942774331494</v>
      </c>
      <c r="AI197" s="207">
        <f>AI195+AI149+AI45</f>
        <v>362117541</v>
      </c>
      <c r="AJ197" s="207">
        <f>AJ195+AJ149+AJ45</f>
        <v>780456</v>
      </c>
      <c r="AK197" s="207"/>
      <c r="AL197" s="211">
        <f>AL195+AL149+AL45</f>
        <v>8938369</v>
      </c>
      <c r="AM197" s="211">
        <f>AM195+AM149+AM45</f>
        <v>8591421</v>
      </c>
      <c r="AN197" s="211">
        <f>AN195+AN149+AN45</f>
        <v>8585854</v>
      </c>
      <c r="AO197" s="211">
        <f>AO195+AO149+AO45</f>
        <v>8578523</v>
      </c>
      <c r="AP197" s="211">
        <f>AP195+AP149+AP45</f>
        <v>8585854</v>
      </c>
      <c r="AQ197" s="211">
        <f>AQ195+AQ149+AQ45</f>
        <v>8585854</v>
      </c>
      <c r="AR197" s="211">
        <f>AR195+AR149+AR45</f>
        <v>3503426</v>
      </c>
    </row>
    <row r="198" spans="1:44" ht="14" thickTop="1" thickBot="1" x14ac:dyDescent="0.3">
      <c r="C198" s="75"/>
      <c r="D198" s="200"/>
      <c r="E198" s="97"/>
      <c r="F198" s="173"/>
      <c r="G198" s="183"/>
      <c r="H198" s="200"/>
      <c r="I198" s="97"/>
      <c r="J198" s="173"/>
      <c r="K198" s="183"/>
      <c r="L198" s="200"/>
      <c r="M198" s="97"/>
      <c r="N198" s="173"/>
      <c r="O198" s="183"/>
      <c r="P198" s="200"/>
      <c r="Q198" s="97"/>
      <c r="R198" s="173"/>
      <c r="S198" s="183"/>
      <c r="T198" s="200"/>
      <c r="U198" s="97"/>
      <c r="V198" s="173"/>
      <c r="W198" s="183"/>
      <c r="X198" s="200"/>
      <c r="Y198" s="97"/>
      <c r="Z198" s="173"/>
      <c r="AA198" s="183"/>
      <c r="AB198" s="200"/>
      <c r="AC198" s="200"/>
      <c r="AD198" s="183"/>
      <c r="AE198" s="200"/>
      <c r="AF198" s="183"/>
      <c r="AG198" s="200"/>
      <c r="AH198" s="183"/>
      <c r="AI198" s="200"/>
      <c r="AJ198" s="200"/>
      <c r="AK198" s="200"/>
      <c r="AL198" s="96"/>
      <c r="AM198" s="187"/>
      <c r="AN198" s="187"/>
      <c r="AO198" s="187"/>
      <c r="AP198" s="187"/>
      <c r="AQ198" s="187"/>
      <c r="AR198" s="187"/>
    </row>
    <row r="199" spans="1:44" x14ac:dyDescent="0.25">
      <c r="A199" s="220" t="s">
        <v>484</v>
      </c>
      <c r="B199" s="327"/>
      <c r="C199" s="327"/>
      <c r="D199" s="327"/>
      <c r="E199" s="327"/>
      <c r="F199" s="327"/>
      <c r="G199" s="327"/>
      <c r="H199" s="327"/>
      <c r="I199" s="327"/>
      <c r="J199" s="327"/>
      <c r="K199" s="327"/>
      <c r="L199" s="327"/>
      <c r="M199" s="327"/>
      <c r="N199" s="328"/>
      <c r="R199" s="70"/>
      <c r="U199" s="168"/>
      <c r="V199" s="70"/>
      <c r="Y199" s="168"/>
      <c r="Z199" s="70"/>
    </row>
    <row r="200" spans="1:44" ht="29.25" customHeight="1" x14ac:dyDescent="0.3">
      <c r="A200" s="424" t="s">
        <v>540</v>
      </c>
      <c r="B200" s="425"/>
      <c r="C200" s="425"/>
      <c r="D200" s="425"/>
      <c r="E200" s="425"/>
      <c r="F200" s="425"/>
      <c r="G200" s="425"/>
      <c r="H200" s="425"/>
      <c r="I200" s="425"/>
      <c r="J200" s="425"/>
      <c r="K200" s="425"/>
      <c r="L200" s="425"/>
      <c r="M200" s="425"/>
      <c r="N200" s="426"/>
      <c r="R200" s="70"/>
      <c r="U200" s="168"/>
      <c r="V200" s="70"/>
      <c r="Y200" s="168"/>
      <c r="Z200" s="70"/>
    </row>
    <row r="201" spans="1:44" ht="45.5" customHeight="1" thickBot="1" x14ac:dyDescent="0.35">
      <c r="A201" s="404" t="s">
        <v>587</v>
      </c>
      <c r="B201" s="405"/>
      <c r="C201" s="405"/>
      <c r="D201" s="405"/>
      <c r="E201" s="405"/>
      <c r="F201" s="405"/>
      <c r="G201" s="405"/>
      <c r="H201" s="405"/>
      <c r="I201" s="405"/>
      <c r="J201" s="405"/>
      <c r="K201" s="405"/>
      <c r="L201" s="405"/>
      <c r="M201" s="405"/>
      <c r="N201" s="406"/>
    </row>
    <row r="216" spans="1:1" x14ac:dyDescent="0.25">
      <c r="A216" s="99"/>
    </row>
  </sheetData>
  <mergeCells count="5">
    <mergeCell ref="A201:N201"/>
    <mergeCell ref="A200:N200"/>
    <mergeCell ref="AC52:AI52"/>
    <mergeCell ref="AC156:AI156"/>
    <mergeCell ref="AC5:AI5"/>
  </mergeCells>
  <printOptions gridLinesSet="0"/>
  <pageMargins left="0.25" right="0.25" top="0.49" bottom="0.39" header="0.3" footer="0.3"/>
  <pageSetup paperSize="3" scale="50" fitToHeight="0" pageOrder="overThenDown" orientation="landscape" r:id="rId1"/>
  <headerFooter alignWithMargins="0"/>
  <rowBreaks count="2" manualBreakCount="2">
    <brk id="47" max="16383" man="1"/>
    <brk id="15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F38F-5A29-468D-9B26-C05269B43378}">
  <sheetPr transitionEvaluation="1" transitionEntry="1">
    <tabColor rgb="FF0070C0"/>
    <pageSetUpPr fitToPage="1"/>
  </sheetPr>
  <dimension ref="A1:Z212"/>
  <sheetViews>
    <sheetView showGridLines="0" zoomScaleNormal="100" workbookViewId="0"/>
  </sheetViews>
  <sheetFormatPr defaultColWidth="12.6328125" defaultRowHeight="13" x14ac:dyDescent="0.25"/>
  <cols>
    <col min="1" max="1" width="5.36328125" style="70" customWidth="1"/>
    <col min="2" max="2" width="19.54296875" style="70" customWidth="1"/>
    <col min="3" max="3" width="14.453125" style="70" customWidth="1"/>
    <col min="4" max="4" width="12.6328125" style="70" customWidth="1"/>
    <col min="5" max="5" width="3.6328125" style="168" customWidth="1"/>
    <col min="6" max="6" width="12.6328125" style="70" customWidth="1"/>
    <col min="7" max="7" width="14.453125" style="70" customWidth="1"/>
    <col min="8" max="8" width="12.6328125" style="70" customWidth="1"/>
    <col min="9" max="9" width="3.6328125" style="168" customWidth="1"/>
    <col min="10" max="10" width="12.6328125" style="70" customWidth="1"/>
    <col min="11" max="11" width="12.90625" style="70" customWidth="1"/>
    <col min="12" max="12" width="12.6328125" style="70" customWidth="1"/>
    <col min="13" max="13" width="3.6328125" style="168" customWidth="1"/>
    <col min="14" max="14" width="12.6328125" style="70" customWidth="1"/>
    <col min="15" max="15" width="16.08984375" style="70" customWidth="1"/>
    <col min="16" max="16" width="17.6328125" style="70" customWidth="1"/>
    <col min="17" max="17" width="12.6328125" style="70" customWidth="1"/>
    <col min="18" max="18" width="21.08984375" style="70" customWidth="1"/>
    <col min="19" max="19" width="15.36328125" style="70" customWidth="1"/>
    <col min="20" max="21" width="19.54296875" style="70" customWidth="1"/>
    <col min="22" max="22" width="17.08984375" style="70" customWidth="1"/>
    <col min="23" max="23" width="16.36328125" style="70" hidden="1" customWidth="1"/>
    <col min="24" max="26" width="12.6328125" style="70" hidden="1" customWidth="1"/>
    <col min="27" max="16384" width="12.6328125" style="70"/>
  </cols>
  <sheetData>
    <row r="1" spans="1:26" s="340" customFormat="1" ht="15.5" x14ac:dyDescent="0.25">
      <c r="A1" s="311" t="s">
        <v>547</v>
      </c>
      <c r="B1" s="311"/>
      <c r="C1" s="311"/>
      <c r="D1" s="311"/>
      <c r="E1" s="311"/>
      <c r="F1" s="311"/>
      <c r="G1" s="311"/>
      <c r="H1" s="311"/>
      <c r="I1" s="311"/>
      <c r="J1" s="311"/>
      <c r="K1" s="311"/>
      <c r="L1" s="311"/>
      <c r="M1" s="311"/>
      <c r="N1" s="311"/>
      <c r="O1" s="311"/>
      <c r="P1" s="311"/>
      <c r="Q1" s="311"/>
      <c r="R1" s="311"/>
      <c r="S1" s="311"/>
      <c r="T1" s="311"/>
      <c r="U1" s="311"/>
      <c r="V1" s="311"/>
    </row>
    <row r="2" spans="1:26" s="340" customFormat="1" ht="15.5" x14ac:dyDescent="0.25">
      <c r="A2" s="313" t="s">
        <v>362</v>
      </c>
      <c r="B2" s="313"/>
      <c r="C2" s="313"/>
      <c r="D2" s="313"/>
      <c r="E2" s="313"/>
      <c r="F2" s="313"/>
      <c r="G2" s="313"/>
      <c r="H2" s="313"/>
      <c r="I2" s="313"/>
      <c r="J2" s="313"/>
      <c r="K2" s="313"/>
      <c r="L2" s="313"/>
      <c r="M2" s="313"/>
      <c r="N2" s="313"/>
      <c r="O2" s="313"/>
      <c r="P2" s="313"/>
      <c r="Q2" s="313"/>
      <c r="R2" s="313"/>
      <c r="S2" s="313"/>
      <c r="T2" s="313"/>
      <c r="U2" s="313"/>
      <c r="V2" s="313"/>
    </row>
    <row r="3" spans="1:26" s="340" customFormat="1" ht="15.5" x14ac:dyDescent="0.25">
      <c r="A3" s="313" t="s">
        <v>531</v>
      </c>
      <c r="B3" s="313"/>
      <c r="C3" s="313"/>
      <c r="D3" s="313"/>
      <c r="E3" s="313"/>
      <c r="F3" s="313"/>
      <c r="G3" s="313"/>
      <c r="H3" s="313"/>
      <c r="I3" s="313"/>
      <c r="J3" s="313"/>
      <c r="K3" s="313"/>
      <c r="L3" s="313"/>
      <c r="M3" s="313"/>
      <c r="N3" s="313"/>
      <c r="O3" s="313"/>
      <c r="P3" s="313"/>
      <c r="Q3" s="313"/>
      <c r="R3" s="313"/>
      <c r="S3" s="313"/>
      <c r="T3" s="313"/>
      <c r="U3" s="313"/>
      <c r="V3" s="313"/>
    </row>
    <row r="4" spans="1:26" ht="15" thickBot="1" x14ac:dyDescent="0.35">
      <c r="A4" s="66"/>
      <c r="B4" s="66"/>
      <c r="C4" s="66"/>
      <c r="D4" s="66"/>
      <c r="E4" s="66"/>
      <c r="F4" s="66"/>
      <c r="G4" s="66"/>
      <c r="H4" s="66"/>
      <c r="I4" s="66"/>
      <c r="J4" s="66"/>
      <c r="K4" s="66"/>
      <c r="L4" s="66"/>
      <c r="M4" s="66"/>
      <c r="N4" s="66"/>
      <c r="O4" s="66"/>
      <c r="P4" s="66"/>
      <c r="Q4" s="66"/>
      <c r="R4" s="66"/>
      <c r="S4" s="94"/>
    </row>
    <row r="5" spans="1:26" ht="14.5" x14ac:dyDescent="0.25">
      <c r="N5" s="82"/>
      <c r="O5" s="82"/>
      <c r="P5" s="442" t="s">
        <v>337</v>
      </c>
      <c r="Q5" s="443"/>
      <c r="R5" s="443"/>
      <c r="S5" s="443"/>
      <c r="T5" s="443"/>
      <c r="U5" s="443"/>
      <c r="V5" s="444"/>
      <c r="W5"/>
    </row>
    <row r="6" spans="1:26" ht="29.5" thickBot="1" x14ac:dyDescent="0.4">
      <c r="A6" s="177" t="s">
        <v>0</v>
      </c>
      <c r="B6" s="371" t="s">
        <v>330</v>
      </c>
      <c r="C6" s="178" t="s">
        <v>351</v>
      </c>
      <c r="D6" s="178" t="s">
        <v>348</v>
      </c>
      <c r="E6" s="179"/>
      <c r="F6" s="178" t="s">
        <v>349</v>
      </c>
      <c r="G6" s="178" t="s">
        <v>352</v>
      </c>
      <c r="H6" s="178" t="s">
        <v>348</v>
      </c>
      <c r="I6" s="179"/>
      <c r="J6" s="178" t="s">
        <v>349</v>
      </c>
      <c r="K6" s="178" t="s">
        <v>353</v>
      </c>
      <c r="L6" s="178" t="s">
        <v>348</v>
      </c>
      <c r="M6" s="179"/>
      <c r="N6" s="178" t="s">
        <v>349</v>
      </c>
      <c r="O6" s="178" t="s">
        <v>247</v>
      </c>
      <c r="P6" s="178" t="s">
        <v>340</v>
      </c>
      <c r="Q6" s="178" t="s">
        <v>350</v>
      </c>
      <c r="R6" s="178" t="s">
        <v>354</v>
      </c>
      <c r="S6" s="178" t="s">
        <v>350</v>
      </c>
      <c r="T6" s="178" t="s">
        <v>355</v>
      </c>
      <c r="U6" s="178" t="s">
        <v>350</v>
      </c>
      <c r="V6" s="178" t="s">
        <v>344</v>
      </c>
      <c r="W6" s="178" t="s">
        <v>548</v>
      </c>
      <c r="X6" s="178" t="s">
        <v>577</v>
      </c>
      <c r="Y6" s="178" t="s">
        <v>578</v>
      </c>
      <c r="Z6" s="178" t="s">
        <v>579</v>
      </c>
    </row>
    <row r="7" spans="1:26" x14ac:dyDescent="0.25">
      <c r="A7" s="143">
        <v>1</v>
      </c>
      <c r="B7" s="143" t="s">
        <v>5</v>
      </c>
      <c r="C7" s="148">
        <v>20484141</v>
      </c>
      <c r="D7" s="159">
        <f t="shared" ref="D7:D45" si="0">IFERROR((C7/$W7),0)</f>
        <v>129.16332578771809</v>
      </c>
      <c r="E7" s="171"/>
      <c r="F7" s="149">
        <f t="shared" ref="F7:F45" si="1">IF(D$45,D7/D$45*100,0)</f>
        <v>88.60322235660874</v>
      </c>
      <c r="G7" s="148">
        <v>5796924</v>
      </c>
      <c r="H7" s="159">
        <f t="shared" ref="H7:H44" si="2">IFERROR((G7/$W7),0)</f>
        <v>36.552666923091472</v>
      </c>
      <c r="I7" s="171"/>
      <c r="J7" s="149">
        <f t="shared" ref="J7:J45" si="3">IF(H$45,H7/H$45*100,0)</f>
        <v>87.909986811172431</v>
      </c>
      <c r="K7" s="148">
        <v>9151334</v>
      </c>
      <c r="L7" s="149">
        <f t="shared" ref="L7:L45" si="4">IFERROR((K7/$W7),0)</f>
        <v>57.703993290918149</v>
      </c>
      <c r="M7" s="171"/>
      <c r="N7" s="149">
        <f t="shared" ref="N7:N45" si="5">IF(L$45,L7/L$45*100,0)</f>
        <v>127.86019925377403</v>
      </c>
      <c r="O7" s="148">
        <f t="shared" ref="O7:O45" si="6">(C7+G7+K7)</f>
        <v>35432399</v>
      </c>
      <c r="P7" s="148">
        <v>46282</v>
      </c>
      <c r="Q7" s="149">
        <f t="shared" ref="Q7:Q45" si="7">IF($O7,P7/$O7*100,0)</f>
        <v>0.13062056565800131</v>
      </c>
      <c r="R7" s="148">
        <v>23160</v>
      </c>
      <c r="S7" s="149">
        <f t="shared" ref="S7:S45" si="8">IF($O7,R7/$O7*100,0)</f>
        <v>6.5363906068002908E-2</v>
      </c>
      <c r="T7" s="148">
        <v>677832</v>
      </c>
      <c r="U7" s="149">
        <f t="shared" ref="U7:U45" si="9">IF($O7,T7/$O7*100,0)</f>
        <v>1.913028807335343</v>
      </c>
      <c r="V7" s="148">
        <v>6242753</v>
      </c>
      <c r="W7" s="150">
        <v>158591</v>
      </c>
      <c r="X7" s="150">
        <v>158591</v>
      </c>
      <c r="Y7" s="150">
        <v>158591</v>
      </c>
      <c r="Z7" s="150">
        <v>158591</v>
      </c>
    </row>
    <row r="8" spans="1:26" x14ac:dyDescent="0.25">
      <c r="A8" s="114">
        <v>2</v>
      </c>
      <c r="B8" s="114" t="s">
        <v>7</v>
      </c>
      <c r="C8" s="43">
        <v>2106650</v>
      </c>
      <c r="D8" s="151">
        <f t="shared" si="0"/>
        <v>125.86031783964631</v>
      </c>
      <c r="F8" s="151">
        <f t="shared" si="1"/>
        <v>86.337430996067013</v>
      </c>
      <c r="G8" s="43">
        <v>0</v>
      </c>
      <c r="H8" s="151">
        <f t="shared" si="2"/>
        <v>0</v>
      </c>
      <c r="J8" s="151">
        <f t="shared" si="3"/>
        <v>0</v>
      </c>
      <c r="K8" s="43">
        <v>990773</v>
      </c>
      <c r="L8" s="151">
        <f t="shared" si="4"/>
        <v>59.193033815270638</v>
      </c>
      <c r="N8" s="151">
        <f t="shared" si="5"/>
        <v>131.15960727187766</v>
      </c>
      <c r="O8" s="43">
        <f t="shared" si="6"/>
        <v>3097423</v>
      </c>
      <c r="P8" s="43">
        <v>99296</v>
      </c>
      <c r="Q8" s="151">
        <f t="shared" si="7"/>
        <v>3.2057616928653268</v>
      </c>
      <c r="R8" s="43">
        <v>5397</v>
      </c>
      <c r="S8" s="151">
        <f t="shared" si="8"/>
        <v>0.1742416195656841</v>
      </c>
      <c r="T8" s="43">
        <v>17540</v>
      </c>
      <c r="U8" s="151">
        <f t="shared" si="9"/>
        <v>0.5662771923628126</v>
      </c>
      <c r="V8" s="43">
        <v>1188719</v>
      </c>
      <c r="W8" s="43">
        <v>16738</v>
      </c>
      <c r="X8" s="43">
        <v>16738</v>
      </c>
      <c r="Y8" s="43">
        <v>0</v>
      </c>
      <c r="Z8" s="43">
        <v>16738</v>
      </c>
    </row>
    <row r="9" spans="1:26" x14ac:dyDescent="0.25">
      <c r="A9" s="117">
        <v>3</v>
      </c>
      <c r="B9" s="117" t="s">
        <v>9</v>
      </c>
      <c r="C9" s="51">
        <v>1225556</v>
      </c>
      <c r="D9" s="152">
        <f t="shared" si="0"/>
        <v>187.88226276253258</v>
      </c>
      <c r="E9" s="169"/>
      <c r="F9" s="152">
        <f t="shared" si="1"/>
        <v>128.8831315149861</v>
      </c>
      <c r="G9" s="51">
        <v>0</v>
      </c>
      <c r="H9" s="152">
        <f t="shared" si="2"/>
        <v>0</v>
      </c>
      <c r="I9" s="169"/>
      <c r="J9" s="152">
        <f t="shared" si="3"/>
        <v>0</v>
      </c>
      <c r="K9" s="51">
        <v>276626</v>
      </c>
      <c r="L9" s="152">
        <f t="shared" si="4"/>
        <v>42.407787827686647</v>
      </c>
      <c r="M9" s="169"/>
      <c r="N9" s="152">
        <f t="shared" si="5"/>
        <v>93.966949119501948</v>
      </c>
      <c r="O9" s="51">
        <f t="shared" si="6"/>
        <v>1502182</v>
      </c>
      <c r="P9" s="51">
        <v>67320</v>
      </c>
      <c r="Q9" s="152">
        <f t="shared" si="7"/>
        <v>4.4814809390606465</v>
      </c>
      <c r="R9" s="51">
        <v>0</v>
      </c>
      <c r="S9" s="152">
        <f t="shared" si="8"/>
        <v>0</v>
      </c>
      <c r="T9" s="51">
        <v>142905</v>
      </c>
      <c r="U9" s="152">
        <f t="shared" si="9"/>
        <v>9.5131615210407272</v>
      </c>
      <c r="V9" s="51">
        <v>108553</v>
      </c>
      <c r="W9" s="51">
        <v>6523</v>
      </c>
      <c r="X9" s="51">
        <v>6523</v>
      </c>
      <c r="Y9" s="51">
        <v>0</v>
      </c>
      <c r="Z9" s="51">
        <v>6523</v>
      </c>
    </row>
    <row r="10" spans="1:26" x14ac:dyDescent="0.25">
      <c r="A10" s="114">
        <v>4</v>
      </c>
      <c r="B10" s="114" t="s">
        <v>11</v>
      </c>
      <c r="C10" s="43">
        <v>16383809</v>
      </c>
      <c r="D10" s="151">
        <f t="shared" si="0"/>
        <v>320.42182977391849</v>
      </c>
      <c r="F10" s="151">
        <f t="shared" si="1"/>
        <v>219.80238166079747</v>
      </c>
      <c r="G10" s="43">
        <v>654385</v>
      </c>
      <c r="H10" s="151">
        <f t="shared" si="2"/>
        <v>12.797954314323711</v>
      </c>
      <c r="J10" s="151">
        <f t="shared" si="3"/>
        <v>30.779368229119385</v>
      </c>
      <c r="K10" s="43">
        <v>2316795</v>
      </c>
      <c r="L10" s="151">
        <f t="shared" si="4"/>
        <v>45.310079793475708</v>
      </c>
      <c r="N10" s="151">
        <f t="shared" si="5"/>
        <v>100.39783211173363</v>
      </c>
      <c r="O10" s="43">
        <f t="shared" si="6"/>
        <v>19354989</v>
      </c>
      <c r="P10" s="43">
        <v>857785</v>
      </c>
      <c r="Q10" s="151">
        <f t="shared" si="7"/>
        <v>4.4318547533145072</v>
      </c>
      <c r="R10" s="43">
        <v>33485</v>
      </c>
      <c r="S10" s="151">
        <f t="shared" si="8"/>
        <v>0.17300448995346884</v>
      </c>
      <c r="T10" s="43">
        <v>20000</v>
      </c>
      <c r="U10" s="151">
        <f t="shared" si="9"/>
        <v>0.10333253095623045</v>
      </c>
      <c r="V10" s="43">
        <v>2404627</v>
      </c>
      <c r="W10" s="43">
        <v>51132</v>
      </c>
      <c r="X10" s="43">
        <v>51132</v>
      </c>
      <c r="Y10" s="43">
        <v>51132</v>
      </c>
      <c r="Z10" s="43">
        <v>51132</v>
      </c>
    </row>
    <row r="11" spans="1:26" x14ac:dyDescent="0.25">
      <c r="A11" s="117">
        <v>5</v>
      </c>
      <c r="B11" s="117" t="s">
        <v>13</v>
      </c>
      <c r="C11" s="51">
        <v>15767554</v>
      </c>
      <c r="D11" s="152">
        <f t="shared" si="0"/>
        <v>62.451199708489455</v>
      </c>
      <c r="E11" s="169"/>
      <c r="F11" s="152">
        <f t="shared" si="1"/>
        <v>42.840159932878016</v>
      </c>
      <c r="G11" s="51">
        <v>0</v>
      </c>
      <c r="H11" s="152">
        <f t="shared" si="2"/>
        <v>0</v>
      </c>
      <c r="I11" s="169"/>
      <c r="J11" s="152">
        <f t="shared" si="3"/>
        <v>0</v>
      </c>
      <c r="K11" s="51">
        <v>11966555</v>
      </c>
      <c r="L11" s="152">
        <f t="shared" si="4"/>
        <v>47.396426619349015</v>
      </c>
      <c r="M11" s="169"/>
      <c r="N11" s="152">
        <f t="shared" si="5"/>
        <v>105.0207482333918</v>
      </c>
      <c r="O11" s="51">
        <f t="shared" si="6"/>
        <v>27734109</v>
      </c>
      <c r="P11" s="51">
        <v>394292</v>
      </c>
      <c r="Q11" s="158">
        <f t="shared" si="7"/>
        <v>1.4216861987525902</v>
      </c>
      <c r="R11" s="51">
        <v>237377</v>
      </c>
      <c r="S11" s="158">
        <f t="shared" si="8"/>
        <v>0.85590274416243195</v>
      </c>
      <c r="T11" s="51">
        <v>0</v>
      </c>
      <c r="U11" s="158">
        <f t="shared" si="9"/>
        <v>0</v>
      </c>
      <c r="V11" s="51">
        <v>876388</v>
      </c>
      <c r="W11" s="51">
        <v>252478</v>
      </c>
      <c r="X11" s="51">
        <v>252478</v>
      </c>
      <c r="Y11" s="51">
        <v>0</v>
      </c>
      <c r="Z11" s="51">
        <v>252478</v>
      </c>
    </row>
    <row r="12" spans="1:26" x14ac:dyDescent="0.25">
      <c r="A12" s="114">
        <v>6</v>
      </c>
      <c r="B12" s="114" t="s">
        <v>15</v>
      </c>
      <c r="C12" s="43">
        <v>0</v>
      </c>
      <c r="D12" s="151">
        <f t="shared" si="0"/>
        <v>0</v>
      </c>
      <c r="F12" s="151">
        <f t="shared" si="1"/>
        <v>0</v>
      </c>
      <c r="G12" s="43">
        <v>0</v>
      </c>
      <c r="H12" s="151">
        <f t="shared" si="2"/>
        <v>0</v>
      </c>
      <c r="J12" s="151">
        <f t="shared" si="3"/>
        <v>0</v>
      </c>
      <c r="K12" s="43">
        <v>0</v>
      </c>
      <c r="L12" s="151">
        <f t="shared" si="4"/>
        <v>0</v>
      </c>
      <c r="N12" s="151">
        <f t="shared" si="5"/>
        <v>0</v>
      </c>
      <c r="O12" s="43">
        <f t="shared" si="6"/>
        <v>0</v>
      </c>
      <c r="P12" s="43">
        <v>0</v>
      </c>
      <c r="Q12" s="160">
        <f t="shared" si="7"/>
        <v>0</v>
      </c>
      <c r="R12" s="43">
        <v>0</v>
      </c>
      <c r="S12" s="160">
        <f t="shared" si="8"/>
        <v>0</v>
      </c>
      <c r="T12" s="43">
        <v>0</v>
      </c>
      <c r="U12" s="160">
        <f t="shared" si="9"/>
        <v>0</v>
      </c>
      <c r="V12" s="43">
        <v>0</v>
      </c>
      <c r="W12" s="43">
        <v>0</v>
      </c>
      <c r="X12" s="43">
        <v>0</v>
      </c>
      <c r="Y12" s="43">
        <v>0</v>
      </c>
      <c r="Z12" s="43">
        <v>0</v>
      </c>
    </row>
    <row r="13" spans="1:26" x14ac:dyDescent="0.25">
      <c r="A13" s="117">
        <v>7</v>
      </c>
      <c r="B13" s="117" t="s">
        <v>246</v>
      </c>
      <c r="C13" s="51">
        <v>2713675</v>
      </c>
      <c r="D13" s="152">
        <f t="shared" si="0"/>
        <v>487.45733788395904</v>
      </c>
      <c r="E13" s="169"/>
      <c r="F13" s="152">
        <f t="shared" si="1"/>
        <v>334.38509448786482</v>
      </c>
      <c r="G13" s="51">
        <v>422485</v>
      </c>
      <c r="H13" s="152">
        <f t="shared" si="2"/>
        <v>75.890964612897434</v>
      </c>
      <c r="I13" s="169"/>
      <c r="J13" s="152">
        <f t="shared" si="3"/>
        <v>182.5194783254604</v>
      </c>
      <c r="K13" s="51">
        <v>214361</v>
      </c>
      <c r="L13" s="152">
        <f t="shared" si="4"/>
        <v>38.505658343811746</v>
      </c>
      <c r="M13" s="169"/>
      <c r="N13" s="152">
        <f t="shared" si="5"/>
        <v>85.320631510131307</v>
      </c>
      <c r="O13" s="51">
        <f t="shared" si="6"/>
        <v>3350521</v>
      </c>
      <c r="P13" s="51">
        <v>56768</v>
      </c>
      <c r="Q13" s="158">
        <f t="shared" si="7"/>
        <v>1.6943036620274878</v>
      </c>
      <c r="R13" s="51">
        <v>0</v>
      </c>
      <c r="S13" s="158">
        <f t="shared" si="8"/>
        <v>0</v>
      </c>
      <c r="T13" s="51">
        <v>129027</v>
      </c>
      <c r="U13" s="158">
        <f t="shared" si="9"/>
        <v>3.8509533293478837</v>
      </c>
      <c r="V13" s="51">
        <v>115977</v>
      </c>
      <c r="W13" s="51">
        <v>5567</v>
      </c>
      <c r="X13" s="51">
        <v>5567</v>
      </c>
      <c r="Y13" s="51">
        <v>5567</v>
      </c>
      <c r="Z13" s="51">
        <v>5567</v>
      </c>
    </row>
    <row r="14" spans="1:26" x14ac:dyDescent="0.25">
      <c r="A14" s="114">
        <v>8</v>
      </c>
      <c r="B14" s="114" t="s">
        <v>19</v>
      </c>
      <c r="C14" s="43">
        <v>5792039</v>
      </c>
      <c r="D14" s="151">
        <f t="shared" si="0"/>
        <v>137.09617023291042</v>
      </c>
      <c r="F14" s="151">
        <f t="shared" si="1"/>
        <v>94.04498050282551</v>
      </c>
      <c r="G14" s="43">
        <v>0</v>
      </c>
      <c r="H14" s="151">
        <f t="shared" si="2"/>
        <v>0</v>
      </c>
      <c r="J14" s="151">
        <f t="shared" si="3"/>
        <v>0</v>
      </c>
      <c r="K14" s="43">
        <v>1313763</v>
      </c>
      <c r="L14" s="151">
        <f t="shared" si="4"/>
        <v>31.096454270024616</v>
      </c>
      <c r="N14" s="151">
        <f t="shared" si="5"/>
        <v>68.903356809397621</v>
      </c>
      <c r="O14" s="43">
        <f t="shared" si="6"/>
        <v>7105802</v>
      </c>
      <c r="P14" s="43">
        <v>234969</v>
      </c>
      <c r="Q14" s="160">
        <f t="shared" si="7"/>
        <v>3.3067203392382734</v>
      </c>
      <c r="R14" s="43">
        <v>118095</v>
      </c>
      <c r="S14" s="160">
        <f t="shared" si="8"/>
        <v>1.661951740282096</v>
      </c>
      <c r="T14" s="43">
        <v>0</v>
      </c>
      <c r="U14" s="160">
        <f t="shared" si="9"/>
        <v>0</v>
      </c>
      <c r="V14" s="43">
        <v>1370896</v>
      </c>
      <c r="W14" s="43">
        <v>42248</v>
      </c>
      <c r="X14" s="43">
        <v>42248</v>
      </c>
      <c r="Y14" s="43">
        <v>0</v>
      </c>
      <c r="Z14" s="43">
        <v>42248</v>
      </c>
    </row>
    <row r="15" spans="1:26" x14ac:dyDescent="0.25">
      <c r="A15" s="117">
        <v>9</v>
      </c>
      <c r="B15" s="117" t="s">
        <v>21</v>
      </c>
      <c r="C15" s="51">
        <v>0</v>
      </c>
      <c r="D15" s="152">
        <f t="shared" si="0"/>
        <v>0</v>
      </c>
      <c r="E15" s="169"/>
      <c r="F15" s="152">
        <f t="shared" si="1"/>
        <v>0</v>
      </c>
      <c r="G15" s="51">
        <v>0</v>
      </c>
      <c r="H15" s="152">
        <f t="shared" si="2"/>
        <v>0</v>
      </c>
      <c r="I15" s="169"/>
      <c r="J15" s="152">
        <f t="shared" si="3"/>
        <v>0</v>
      </c>
      <c r="K15" s="51">
        <v>0</v>
      </c>
      <c r="L15" s="152">
        <f t="shared" si="4"/>
        <v>0</v>
      </c>
      <c r="M15" s="169"/>
      <c r="N15" s="152">
        <f t="shared" si="5"/>
        <v>0</v>
      </c>
      <c r="O15" s="51">
        <f t="shared" si="6"/>
        <v>0</v>
      </c>
      <c r="P15" s="51">
        <v>0</v>
      </c>
      <c r="Q15" s="158">
        <f t="shared" si="7"/>
        <v>0</v>
      </c>
      <c r="R15" s="51">
        <v>0</v>
      </c>
      <c r="S15" s="158">
        <f t="shared" si="8"/>
        <v>0</v>
      </c>
      <c r="T15" s="51">
        <v>0</v>
      </c>
      <c r="U15" s="158">
        <f t="shared" si="9"/>
        <v>0</v>
      </c>
      <c r="V15" s="51">
        <v>0</v>
      </c>
      <c r="W15" s="51">
        <v>0</v>
      </c>
      <c r="X15" s="51">
        <v>0</v>
      </c>
      <c r="Y15" s="51">
        <v>0</v>
      </c>
      <c r="Z15" s="51">
        <v>0</v>
      </c>
    </row>
    <row r="16" spans="1:26" x14ac:dyDescent="0.25">
      <c r="A16" s="114">
        <v>10</v>
      </c>
      <c r="B16" s="114" t="s">
        <v>23</v>
      </c>
      <c r="C16" s="43">
        <v>8031226</v>
      </c>
      <c r="D16" s="151">
        <f t="shared" si="0"/>
        <v>338.1568842105263</v>
      </c>
      <c r="F16" s="151">
        <f t="shared" si="1"/>
        <v>231.96824191695035</v>
      </c>
      <c r="G16" s="43">
        <v>817194</v>
      </c>
      <c r="H16" s="151">
        <f t="shared" si="2"/>
        <v>34.408168421052629</v>
      </c>
      <c r="J16" s="151">
        <f t="shared" si="3"/>
        <v>82.752419637552109</v>
      </c>
      <c r="K16" s="43">
        <v>1021568</v>
      </c>
      <c r="L16" s="151">
        <f t="shared" si="4"/>
        <v>43.013389473684214</v>
      </c>
      <c r="N16" s="151">
        <f t="shared" si="5"/>
        <v>95.308838002915664</v>
      </c>
      <c r="O16" s="43">
        <f t="shared" si="6"/>
        <v>9869988</v>
      </c>
      <c r="P16" s="43">
        <v>0</v>
      </c>
      <c r="Q16" s="160">
        <f t="shared" si="7"/>
        <v>0</v>
      </c>
      <c r="R16" s="43">
        <v>682533</v>
      </c>
      <c r="S16" s="160">
        <f t="shared" si="8"/>
        <v>6.9152363711080493</v>
      </c>
      <c r="T16" s="43">
        <v>0</v>
      </c>
      <c r="U16" s="160">
        <f t="shared" si="9"/>
        <v>0</v>
      </c>
      <c r="V16" s="43">
        <v>2083427</v>
      </c>
      <c r="W16" s="43">
        <v>23750</v>
      </c>
      <c r="X16" s="43">
        <v>23750</v>
      </c>
      <c r="Y16" s="43">
        <v>23750</v>
      </c>
      <c r="Z16" s="43">
        <v>23750</v>
      </c>
    </row>
    <row r="17" spans="1:26" x14ac:dyDescent="0.25">
      <c r="A17" s="117">
        <v>11</v>
      </c>
      <c r="B17" s="117" t="s">
        <v>25</v>
      </c>
      <c r="C17" s="51">
        <v>3691474</v>
      </c>
      <c r="D17" s="152">
        <f t="shared" si="0"/>
        <v>235.50073365231259</v>
      </c>
      <c r="E17" s="169"/>
      <c r="F17" s="152">
        <f t="shared" si="1"/>
        <v>161.54836321909315</v>
      </c>
      <c r="G17" s="51">
        <v>109867</v>
      </c>
      <c r="H17" s="152">
        <f t="shared" si="2"/>
        <v>7.0090590111642745</v>
      </c>
      <c r="I17" s="169"/>
      <c r="J17" s="152">
        <f t="shared" si="3"/>
        <v>16.856944707389573</v>
      </c>
      <c r="K17" s="51">
        <v>2580576</v>
      </c>
      <c r="L17" s="152">
        <f t="shared" si="4"/>
        <v>164.63004784688997</v>
      </c>
      <c r="M17" s="169"/>
      <c r="N17" s="152">
        <f t="shared" si="5"/>
        <v>364.78637821023455</v>
      </c>
      <c r="O17" s="51">
        <f t="shared" si="6"/>
        <v>6381917</v>
      </c>
      <c r="P17" s="51">
        <v>228263</v>
      </c>
      <c r="Q17" s="158">
        <f t="shared" si="7"/>
        <v>3.5767152722293321</v>
      </c>
      <c r="R17" s="51">
        <v>0</v>
      </c>
      <c r="S17" s="158">
        <f t="shared" si="8"/>
        <v>0</v>
      </c>
      <c r="T17" s="51">
        <v>0</v>
      </c>
      <c r="U17" s="158">
        <f t="shared" si="9"/>
        <v>0</v>
      </c>
      <c r="V17" s="51">
        <v>2675669</v>
      </c>
      <c r="W17" s="51">
        <v>15675</v>
      </c>
      <c r="X17" s="51">
        <v>15675</v>
      </c>
      <c r="Y17" s="51">
        <v>15675</v>
      </c>
      <c r="Z17" s="51">
        <v>15675</v>
      </c>
    </row>
    <row r="18" spans="1:26" x14ac:dyDescent="0.25">
      <c r="A18" s="114">
        <v>12</v>
      </c>
      <c r="B18" s="114" t="s">
        <v>27</v>
      </c>
      <c r="C18" s="43">
        <v>0</v>
      </c>
      <c r="D18" s="151">
        <f t="shared" si="0"/>
        <v>0</v>
      </c>
      <c r="F18" s="151">
        <f t="shared" si="1"/>
        <v>0</v>
      </c>
      <c r="G18" s="43">
        <v>0</v>
      </c>
      <c r="H18" s="151">
        <f t="shared" si="2"/>
        <v>0</v>
      </c>
      <c r="J18" s="151">
        <f t="shared" si="3"/>
        <v>0</v>
      </c>
      <c r="K18" s="43">
        <v>0</v>
      </c>
      <c r="L18" s="151">
        <f t="shared" si="4"/>
        <v>0</v>
      </c>
      <c r="N18" s="151">
        <f t="shared" si="5"/>
        <v>0</v>
      </c>
      <c r="O18" s="43">
        <f t="shared" si="6"/>
        <v>0</v>
      </c>
      <c r="P18" s="43">
        <v>0</v>
      </c>
      <c r="Q18" s="160">
        <f t="shared" si="7"/>
        <v>0</v>
      </c>
      <c r="R18" s="43">
        <v>0</v>
      </c>
      <c r="S18" s="160">
        <f t="shared" si="8"/>
        <v>0</v>
      </c>
      <c r="T18" s="43">
        <v>0</v>
      </c>
      <c r="U18" s="160">
        <f t="shared" si="9"/>
        <v>0</v>
      </c>
      <c r="V18" s="43">
        <v>0</v>
      </c>
      <c r="W18" s="43">
        <v>0</v>
      </c>
      <c r="X18" s="43">
        <v>0</v>
      </c>
      <c r="Y18" s="43">
        <v>0</v>
      </c>
      <c r="Z18" s="43">
        <v>0</v>
      </c>
    </row>
    <row r="19" spans="1:26" x14ac:dyDescent="0.25">
      <c r="A19" s="117">
        <v>13</v>
      </c>
      <c r="B19" s="117" t="s">
        <v>29</v>
      </c>
      <c r="C19" s="51">
        <v>4053108</v>
      </c>
      <c r="D19" s="152">
        <f t="shared" si="0"/>
        <v>146.26350546714301</v>
      </c>
      <c r="E19" s="169"/>
      <c r="F19" s="152">
        <f t="shared" si="1"/>
        <v>100.33357238618439</v>
      </c>
      <c r="G19" s="51">
        <v>155975</v>
      </c>
      <c r="H19" s="152">
        <f t="shared" si="2"/>
        <v>5.6286312294756593</v>
      </c>
      <c r="I19" s="169"/>
      <c r="J19" s="152">
        <f t="shared" si="3"/>
        <v>13.536984816710312</v>
      </c>
      <c r="K19" s="51">
        <v>1875603</v>
      </c>
      <c r="L19" s="152">
        <f t="shared" si="4"/>
        <v>67.684421348922811</v>
      </c>
      <c r="M19" s="169"/>
      <c r="N19" s="152">
        <f t="shared" si="5"/>
        <v>149.97477828647462</v>
      </c>
      <c r="O19" s="51">
        <f t="shared" si="6"/>
        <v>6084686</v>
      </c>
      <c r="P19" s="51">
        <v>129639</v>
      </c>
      <c r="Q19" s="158">
        <f t="shared" si="7"/>
        <v>2.1305783075741296</v>
      </c>
      <c r="R19" s="51">
        <v>145194</v>
      </c>
      <c r="S19" s="158">
        <f t="shared" si="8"/>
        <v>2.3862200941839893</v>
      </c>
      <c r="T19" s="51">
        <v>0</v>
      </c>
      <c r="U19" s="158">
        <f t="shared" si="9"/>
        <v>0</v>
      </c>
      <c r="V19" s="51">
        <v>606748</v>
      </c>
      <c r="W19" s="51">
        <v>27711</v>
      </c>
      <c r="X19" s="51">
        <v>27711</v>
      </c>
      <c r="Y19" s="51">
        <v>27711</v>
      </c>
      <c r="Z19" s="51">
        <v>27711</v>
      </c>
    </row>
    <row r="20" spans="1:26" x14ac:dyDescent="0.25">
      <c r="A20" s="114">
        <v>14</v>
      </c>
      <c r="B20" s="114" t="s">
        <v>31</v>
      </c>
      <c r="C20" s="43">
        <v>1743242</v>
      </c>
      <c r="D20" s="151">
        <f t="shared" si="0"/>
        <v>255.5323951920258</v>
      </c>
      <c r="F20" s="151">
        <f t="shared" si="1"/>
        <v>175.28964582196267</v>
      </c>
      <c r="G20" s="43">
        <v>198821</v>
      </c>
      <c r="H20" s="151">
        <f t="shared" si="2"/>
        <v>29.144092641454119</v>
      </c>
      <c r="J20" s="151">
        <f t="shared" si="3"/>
        <v>70.092198884543961</v>
      </c>
      <c r="K20" s="43">
        <v>420949</v>
      </c>
      <c r="L20" s="151">
        <f t="shared" si="4"/>
        <v>61.704632072705948</v>
      </c>
      <c r="N20" s="151">
        <f t="shared" si="5"/>
        <v>136.72479323781414</v>
      </c>
      <c r="O20" s="43">
        <f t="shared" si="6"/>
        <v>2363012</v>
      </c>
      <c r="P20" s="43">
        <v>144983</v>
      </c>
      <c r="Q20" s="160">
        <f t="shared" si="7"/>
        <v>6.1355168742266226</v>
      </c>
      <c r="R20" s="43">
        <v>0</v>
      </c>
      <c r="S20" s="160">
        <f t="shared" si="8"/>
        <v>0</v>
      </c>
      <c r="T20" s="43">
        <v>0</v>
      </c>
      <c r="U20" s="160">
        <f t="shared" si="9"/>
        <v>0</v>
      </c>
      <c r="V20" s="43">
        <v>374526</v>
      </c>
      <c r="W20" s="43">
        <v>6822</v>
      </c>
      <c r="X20" s="43">
        <v>6822</v>
      </c>
      <c r="Y20" s="43">
        <v>6822</v>
      </c>
      <c r="Z20" s="43">
        <v>6822</v>
      </c>
    </row>
    <row r="21" spans="1:26" x14ac:dyDescent="0.25">
      <c r="A21" s="117">
        <v>15</v>
      </c>
      <c r="B21" s="117" t="s">
        <v>33</v>
      </c>
      <c r="C21" s="51">
        <v>23324039</v>
      </c>
      <c r="D21" s="152">
        <f t="shared" si="0"/>
        <v>170.37904233171409</v>
      </c>
      <c r="E21" s="169"/>
      <c r="F21" s="152">
        <f t="shared" si="1"/>
        <v>116.87630432676875</v>
      </c>
      <c r="G21" s="51">
        <v>4041028</v>
      </c>
      <c r="H21" s="152">
        <f t="shared" si="2"/>
        <v>29.519178932758685</v>
      </c>
      <c r="I21" s="169"/>
      <c r="J21" s="152">
        <f t="shared" si="3"/>
        <v>70.994289858945763</v>
      </c>
      <c r="K21" s="51">
        <v>4015796</v>
      </c>
      <c r="L21" s="152">
        <f t="shared" si="4"/>
        <v>29.334862485846816</v>
      </c>
      <c r="M21" s="169"/>
      <c r="N21" s="152">
        <f t="shared" si="5"/>
        <v>65.000031169641005</v>
      </c>
      <c r="O21" s="51">
        <f t="shared" si="6"/>
        <v>31380863</v>
      </c>
      <c r="P21" s="51">
        <v>255222</v>
      </c>
      <c r="Q21" s="158">
        <f t="shared" si="7"/>
        <v>0.81330459267484145</v>
      </c>
      <c r="R21" s="51">
        <v>0</v>
      </c>
      <c r="S21" s="158">
        <f t="shared" si="8"/>
        <v>0</v>
      </c>
      <c r="T21" s="51">
        <v>259147</v>
      </c>
      <c r="U21" s="158">
        <f t="shared" si="9"/>
        <v>0.82581221555315421</v>
      </c>
      <c r="V21" s="51">
        <v>4578376</v>
      </c>
      <c r="W21" s="51">
        <v>136895</v>
      </c>
      <c r="X21" s="51">
        <v>136895</v>
      </c>
      <c r="Y21" s="51">
        <v>136895</v>
      </c>
      <c r="Z21" s="51">
        <v>136895</v>
      </c>
    </row>
    <row r="22" spans="1:26" x14ac:dyDescent="0.25">
      <c r="A22" s="114">
        <v>16</v>
      </c>
      <c r="B22" s="114" t="s">
        <v>35</v>
      </c>
      <c r="C22" s="43">
        <v>6814509</v>
      </c>
      <c r="D22" s="151">
        <f t="shared" si="0"/>
        <v>121.70939453473835</v>
      </c>
      <c r="F22" s="151">
        <f t="shared" si="1"/>
        <v>83.489988207434806</v>
      </c>
      <c r="G22" s="43">
        <v>0</v>
      </c>
      <c r="H22" s="151">
        <f t="shared" si="2"/>
        <v>0</v>
      </c>
      <c r="J22" s="151">
        <f t="shared" si="3"/>
        <v>0</v>
      </c>
      <c r="K22" s="43">
        <v>1050139</v>
      </c>
      <c r="L22" s="151">
        <f t="shared" si="4"/>
        <v>18.755831398464011</v>
      </c>
      <c r="N22" s="151">
        <f t="shared" si="5"/>
        <v>41.559070750745306</v>
      </c>
      <c r="O22" s="43">
        <f t="shared" si="6"/>
        <v>7864648</v>
      </c>
      <c r="P22" s="43">
        <v>204535</v>
      </c>
      <c r="Q22" s="160">
        <f t="shared" si="7"/>
        <v>2.6006885495701777</v>
      </c>
      <c r="R22" s="43">
        <v>0</v>
      </c>
      <c r="S22" s="160">
        <f t="shared" si="8"/>
        <v>0</v>
      </c>
      <c r="T22" s="43">
        <v>0</v>
      </c>
      <c r="U22" s="160">
        <f t="shared" si="9"/>
        <v>0</v>
      </c>
      <c r="V22" s="43">
        <v>1629570</v>
      </c>
      <c r="W22" s="43">
        <v>55990</v>
      </c>
      <c r="X22" s="43">
        <v>55990</v>
      </c>
      <c r="Y22" s="43">
        <v>0</v>
      </c>
      <c r="Z22" s="43">
        <v>55990</v>
      </c>
    </row>
    <row r="23" spans="1:26" x14ac:dyDescent="0.25">
      <c r="A23" s="117">
        <v>17</v>
      </c>
      <c r="B23" s="117" t="s">
        <v>37</v>
      </c>
      <c r="C23" s="51">
        <v>0</v>
      </c>
      <c r="D23" s="152">
        <f t="shared" si="0"/>
        <v>0</v>
      </c>
      <c r="E23" s="169"/>
      <c r="F23" s="152">
        <f t="shared" si="1"/>
        <v>0</v>
      </c>
      <c r="G23" s="51">
        <v>0</v>
      </c>
      <c r="H23" s="152">
        <f t="shared" si="2"/>
        <v>0</v>
      </c>
      <c r="I23" s="169"/>
      <c r="J23" s="152">
        <f t="shared" si="3"/>
        <v>0</v>
      </c>
      <c r="K23" s="51">
        <v>0</v>
      </c>
      <c r="L23" s="152">
        <f t="shared" si="4"/>
        <v>0</v>
      </c>
      <c r="M23" s="169"/>
      <c r="N23" s="152">
        <f t="shared" si="5"/>
        <v>0</v>
      </c>
      <c r="O23" s="51">
        <f t="shared" si="6"/>
        <v>0</v>
      </c>
      <c r="P23" s="51">
        <v>0</v>
      </c>
      <c r="Q23" s="158">
        <f t="shared" si="7"/>
        <v>0</v>
      </c>
      <c r="R23" s="51">
        <v>0</v>
      </c>
      <c r="S23" s="158">
        <f t="shared" si="8"/>
        <v>0</v>
      </c>
      <c r="T23" s="51">
        <v>0</v>
      </c>
      <c r="U23" s="158">
        <f t="shared" si="9"/>
        <v>0</v>
      </c>
      <c r="V23" s="51">
        <v>0</v>
      </c>
      <c r="W23" s="51">
        <v>0</v>
      </c>
      <c r="X23" s="51">
        <v>0</v>
      </c>
      <c r="Y23" s="51">
        <v>0</v>
      </c>
      <c r="Z23" s="51">
        <v>0</v>
      </c>
    </row>
    <row r="24" spans="1:26" x14ac:dyDescent="0.25">
      <c r="A24" s="114">
        <v>18</v>
      </c>
      <c r="B24" s="114" t="s">
        <v>39</v>
      </c>
      <c r="C24" s="43">
        <v>1094966</v>
      </c>
      <c r="D24" s="151">
        <f t="shared" si="0"/>
        <v>149.36106943118264</v>
      </c>
      <c r="F24" s="151">
        <f t="shared" si="1"/>
        <v>102.45843365772436</v>
      </c>
      <c r="G24" s="43">
        <v>0</v>
      </c>
      <c r="H24" s="151">
        <f t="shared" si="2"/>
        <v>0</v>
      </c>
      <c r="J24" s="151">
        <f t="shared" si="3"/>
        <v>0</v>
      </c>
      <c r="K24" s="43">
        <v>147760</v>
      </c>
      <c r="L24" s="151">
        <f t="shared" si="4"/>
        <v>20.155504024007637</v>
      </c>
      <c r="N24" s="151">
        <f t="shared" si="5"/>
        <v>44.66045785735006</v>
      </c>
      <c r="O24" s="43">
        <f t="shared" si="6"/>
        <v>1242726</v>
      </c>
      <c r="P24" s="43">
        <v>83689</v>
      </c>
      <c r="Q24" s="160">
        <f t="shared" si="7"/>
        <v>6.7343082867824453</v>
      </c>
      <c r="R24" s="43">
        <v>0</v>
      </c>
      <c r="S24" s="160">
        <f t="shared" si="8"/>
        <v>0</v>
      </c>
      <c r="T24" s="43">
        <v>0</v>
      </c>
      <c r="U24" s="160">
        <f t="shared" si="9"/>
        <v>0</v>
      </c>
      <c r="V24" s="43">
        <v>24416</v>
      </c>
      <c r="W24" s="43">
        <v>7331</v>
      </c>
      <c r="X24" s="43">
        <v>7331</v>
      </c>
      <c r="Y24" s="43">
        <v>0</v>
      </c>
      <c r="Z24" s="43">
        <v>7331</v>
      </c>
    </row>
    <row r="25" spans="1:26" x14ac:dyDescent="0.25">
      <c r="A25" s="117">
        <v>19</v>
      </c>
      <c r="B25" s="117" t="s">
        <v>41</v>
      </c>
      <c r="C25" s="51">
        <v>11357938</v>
      </c>
      <c r="D25" s="152">
        <f t="shared" si="0"/>
        <v>140.67996928260007</v>
      </c>
      <c r="E25" s="169"/>
      <c r="F25" s="152">
        <f t="shared" si="1"/>
        <v>96.503388430497878</v>
      </c>
      <c r="G25" s="51">
        <v>510057</v>
      </c>
      <c r="H25" s="152">
        <f t="shared" si="2"/>
        <v>6.3175906658739596</v>
      </c>
      <c r="I25" s="169"/>
      <c r="J25" s="152">
        <f t="shared" si="3"/>
        <v>15.193947770867444</v>
      </c>
      <c r="K25" s="51">
        <v>2002285</v>
      </c>
      <c r="L25" s="152">
        <f t="shared" si="4"/>
        <v>24.800398830757036</v>
      </c>
      <c r="M25" s="169"/>
      <c r="N25" s="152">
        <f t="shared" si="5"/>
        <v>54.952590890667707</v>
      </c>
      <c r="O25" s="51">
        <f t="shared" si="6"/>
        <v>13870280</v>
      </c>
      <c r="P25" s="51">
        <v>273225</v>
      </c>
      <c r="Q25" s="158">
        <f t="shared" si="7"/>
        <v>1.9698592962795272</v>
      </c>
      <c r="R25" s="51">
        <v>23198</v>
      </c>
      <c r="S25" s="158">
        <f t="shared" si="8"/>
        <v>0.16724968782173105</v>
      </c>
      <c r="T25" s="51">
        <v>0</v>
      </c>
      <c r="U25" s="158">
        <f t="shared" si="9"/>
        <v>0</v>
      </c>
      <c r="V25" s="51">
        <v>634421</v>
      </c>
      <c r="W25" s="51">
        <v>80736</v>
      </c>
      <c r="X25" s="51">
        <v>80736</v>
      </c>
      <c r="Y25" s="51">
        <v>80736</v>
      </c>
      <c r="Z25" s="51">
        <v>80736</v>
      </c>
    </row>
    <row r="26" spans="1:26" x14ac:dyDescent="0.25">
      <c r="A26" s="114">
        <v>20</v>
      </c>
      <c r="B26" s="114" t="s">
        <v>43</v>
      </c>
      <c r="C26" s="43">
        <v>2668569</v>
      </c>
      <c r="D26" s="151">
        <f t="shared" si="0"/>
        <v>62.685137769843323</v>
      </c>
      <c r="F26" s="151">
        <f t="shared" si="1"/>
        <v>43.000636337007442</v>
      </c>
      <c r="G26" s="43">
        <v>3034077</v>
      </c>
      <c r="H26" s="151">
        <f t="shared" si="2"/>
        <v>71.270982593784495</v>
      </c>
      <c r="J26" s="151">
        <f t="shared" si="3"/>
        <v>171.40831756603851</v>
      </c>
      <c r="K26" s="43">
        <v>1358646</v>
      </c>
      <c r="L26" s="151">
        <f t="shared" si="4"/>
        <v>31.914824645885698</v>
      </c>
      <c r="N26" s="151">
        <f t="shared" si="5"/>
        <v>70.716697504788499</v>
      </c>
      <c r="O26" s="43">
        <f t="shared" si="6"/>
        <v>7061292</v>
      </c>
      <c r="P26" s="43">
        <v>45484</v>
      </c>
      <c r="Q26" s="160">
        <f t="shared" si="7"/>
        <v>0.64413141391122197</v>
      </c>
      <c r="R26" s="43">
        <v>34206</v>
      </c>
      <c r="S26" s="160">
        <f t="shared" si="8"/>
        <v>0.48441559986472726</v>
      </c>
      <c r="T26" s="43">
        <v>341</v>
      </c>
      <c r="U26" s="160">
        <f t="shared" si="9"/>
        <v>4.8291445814731921E-3</v>
      </c>
      <c r="V26" s="43">
        <v>242998</v>
      </c>
      <c r="W26" s="43">
        <v>42571</v>
      </c>
      <c r="X26" s="43">
        <v>42571</v>
      </c>
      <c r="Y26" s="43">
        <v>42571</v>
      </c>
      <c r="Z26" s="43">
        <v>42571</v>
      </c>
    </row>
    <row r="27" spans="1:26" x14ac:dyDescent="0.25">
      <c r="A27" s="117">
        <v>21</v>
      </c>
      <c r="B27" s="117" t="s">
        <v>45</v>
      </c>
      <c r="C27" s="51">
        <v>0</v>
      </c>
      <c r="D27" s="152">
        <f t="shared" si="0"/>
        <v>0</v>
      </c>
      <c r="E27" s="169"/>
      <c r="F27" s="152">
        <f t="shared" si="1"/>
        <v>0</v>
      </c>
      <c r="G27" s="51">
        <v>0</v>
      </c>
      <c r="H27" s="152">
        <f t="shared" si="2"/>
        <v>0</v>
      </c>
      <c r="I27" s="169"/>
      <c r="J27" s="152">
        <f t="shared" si="3"/>
        <v>0</v>
      </c>
      <c r="K27" s="51">
        <v>0</v>
      </c>
      <c r="L27" s="152">
        <f t="shared" si="4"/>
        <v>0</v>
      </c>
      <c r="M27" s="169"/>
      <c r="N27" s="152">
        <f t="shared" si="5"/>
        <v>0</v>
      </c>
      <c r="O27" s="51">
        <f t="shared" si="6"/>
        <v>0</v>
      </c>
      <c r="P27" s="51">
        <v>0</v>
      </c>
      <c r="Q27" s="158">
        <f t="shared" si="7"/>
        <v>0</v>
      </c>
      <c r="R27" s="51">
        <v>0</v>
      </c>
      <c r="S27" s="158">
        <f t="shared" si="8"/>
        <v>0</v>
      </c>
      <c r="T27" s="51">
        <v>0</v>
      </c>
      <c r="U27" s="158">
        <f t="shared" si="9"/>
        <v>0</v>
      </c>
      <c r="V27" s="51">
        <v>0</v>
      </c>
      <c r="W27" s="51">
        <v>0</v>
      </c>
      <c r="X27" s="51">
        <v>0</v>
      </c>
      <c r="Y27" s="51">
        <v>0</v>
      </c>
      <c r="Z27" s="51">
        <v>0</v>
      </c>
    </row>
    <row r="28" spans="1:26" x14ac:dyDescent="0.25">
      <c r="A28" s="114">
        <v>22</v>
      </c>
      <c r="B28" s="114" t="s">
        <v>47</v>
      </c>
      <c r="C28" s="43">
        <v>683195</v>
      </c>
      <c r="D28" s="151">
        <f t="shared" si="0"/>
        <v>51.674986763482337</v>
      </c>
      <c r="F28" s="151">
        <f t="shared" si="1"/>
        <v>35.447913055479773</v>
      </c>
      <c r="G28" s="43">
        <v>0</v>
      </c>
      <c r="H28" s="151">
        <f t="shared" si="2"/>
        <v>0</v>
      </c>
      <c r="J28" s="151">
        <f t="shared" si="3"/>
        <v>0</v>
      </c>
      <c r="K28" s="43">
        <v>443300</v>
      </c>
      <c r="L28" s="151">
        <f t="shared" si="4"/>
        <v>33.52999016715831</v>
      </c>
      <c r="N28" s="151">
        <f t="shared" si="5"/>
        <v>74.295572615503659</v>
      </c>
      <c r="O28" s="43">
        <f t="shared" si="6"/>
        <v>1126495</v>
      </c>
      <c r="P28" s="43">
        <v>117993</v>
      </c>
      <c r="Q28" s="160">
        <f t="shared" si="7"/>
        <v>10.474347422758202</v>
      </c>
      <c r="R28" s="43">
        <v>34074</v>
      </c>
      <c r="S28" s="160">
        <f t="shared" si="8"/>
        <v>3.0247804029312162</v>
      </c>
      <c r="T28" s="43">
        <v>0</v>
      </c>
      <c r="U28" s="160">
        <f t="shared" si="9"/>
        <v>0</v>
      </c>
      <c r="V28" s="43">
        <v>7674</v>
      </c>
      <c r="W28" s="43">
        <v>13221</v>
      </c>
      <c r="X28" s="43">
        <v>13221</v>
      </c>
      <c r="Y28" s="43">
        <v>0</v>
      </c>
      <c r="Z28" s="43">
        <v>13221</v>
      </c>
    </row>
    <row r="29" spans="1:26" x14ac:dyDescent="0.25">
      <c r="A29" s="117">
        <v>23</v>
      </c>
      <c r="B29" s="117" t="s">
        <v>49</v>
      </c>
      <c r="C29" s="51">
        <v>41840389</v>
      </c>
      <c r="D29" s="152">
        <f t="shared" si="0"/>
        <v>229.55422235389645</v>
      </c>
      <c r="E29" s="169"/>
      <c r="F29" s="152">
        <f t="shared" si="1"/>
        <v>157.46918625762666</v>
      </c>
      <c r="G29" s="51">
        <v>2229511</v>
      </c>
      <c r="H29" s="152">
        <f t="shared" si="2"/>
        <v>12.232048412228147</v>
      </c>
      <c r="I29" s="169"/>
      <c r="J29" s="152">
        <f t="shared" si="3"/>
        <v>29.418351795099419</v>
      </c>
      <c r="K29" s="51">
        <v>7892155</v>
      </c>
      <c r="L29" s="152">
        <f t="shared" si="4"/>
        <v>43.299728970526914</v>
      </c>
      <c r="M29" s="169"/>
      <c r="N29" s="152">
        <f t="shared" si="5"/>
        <v>95.943307526297758</v>
      </c>
      <c r="O29" s="51">
        <f t="shared" si="6"/>
        <v>51962055</v>
      </c>
      <c r="P29" s="51">
        <v>272597</v>
      </c>
      <c r="Q29" s="158">
        <f t="shared" si="7"/>
        <v>0.52460781237385623</v>
      </c>
      <c r="R29" s="51">
        <v>0</v>
      </c>
      <c r="S29" s="158">
        <f t="shared" si="8"/>
        <v>0</v>
      </c>
      <c r="T29" s="51">
        <v>0</v>
      </c>
      <c r="U29" s="158">
        <f t="shared" si="9"/>
        <v>0</v>
      </c>
      <c r="V29" s="51">
        <v>8087507</v>
      </c>
      <c r="W29" s="51">
        <v>182268</v>
      </c>
      <c r="X29" s="51">
        <v>182268</v>
      </c>
      <c r="Y29" s="51">
        <v>182268</v>
      </c>
      <c r="Z29" s="51">
        <v>182268</v>
      </c>
    </row>
    <row r="30" spans="1:26" x14ac:dyDescent="0.25">
      <c r="A30" s="114">
        <v>24</v>
      </c>
      <c r="B30" s="114" t="s">
        <v>51</v>
      </c>
      <c r="C30" s="43">
        <v>31760186</v>
      </c>
      <c r="D30" s="151">
        <f t="shared" si="0"/>
        <v>133.38339100927294</v>
      </c>
      <c r="F30" s="151">
        <f t="shared" si="1"/>
        <v>91.498094990961192</v>
      </c>
      <c r="G30" s="43">
        <v>18783647</v>
      </c>
      <c r="H30" s="151">
        <f t="shared" si="2"/>
        <v>78.885763842225501</v>
      </c>
      <c r="J30" s="151">
        <f t="shared" si="3"/>
        <v>189.72203788989049</v>
      </c>
      <c r="K30" s="43">
        <v>13376880</v>
      </c>
      <c r="L30" s="151">
        <f t="shared" si="4"/>
        <v>56.178941002553422</v>
      </c>
      <c r="N30" s="151">
        <f t="shared" si="5"/>
        <v>124.48099656186211</v>
      </c>
      <c r="O30" s="43">
        <f t="shared" si="6"/>
        <v>63920713</v>
      </c>
      <c r="P30" s="43">
        <v>298894</v>
      </c>
      <c r="Q30" s="160">
        <f t="shared" si="7"/>
        <v>0.46760116708960991</v>
      </c>
      <c r="R30" s="43">
        <v>5474</v>
      </c>
      <c r="S30" s="160">
        <f t="shared" si="8"/>
        <v>8.5637342624760773E-3</v>
      </c>
      <c r="T30" s="43">
        <v>43949</v>
      </c>
      <c r="U30" s="160">
        <f t="shared" si="9"/>
        <v>6.8755490884464948E-2</v>
      </c>
      <c r="V30" s="43">
        <v>6834654</v>
      </c>
      <c r="W30" s="43">
        <v>238112</v>
      </c>
      <c r="X30" s="43">
        <v>238112</v>
      </c>
      <c r="Y30" s="43">
        <v>238112</v>
      </c>
      <c r="Z30" s="43">
        <v>238112</v>
      </c>
    </row>
    <row r="31" spans="1:26" x14ac:dyDescent="0.25">
      <c r="A31" s="117">
        <v>25</v>
      </c>
      <c r="B31" s="117" t="s">
        <v>53</v>
      </c>
      <c r="C31" s="51">
        <v>0</v>
      </c>
      <c r="D31" s="152">
        <f t="shared" si="0"/>
        <v>0</v>
      </c>
      <c r="E31" s="169"/>
      <c r="F31" s="152">
        <f t="shared" si="1"/>
        <v>0</v>
      </c>
      <c r="G31" s="51">
        <v>0</v>
      </c>
      <c r="H31" s="152">
        <f t="shared" si="2"/>
        <v>0</v>
      </c>
      <c r="I31" s="169"/>
      <c r="J31" s="152">
        <f t="shared" si="3"/>
        <v>0</v>
      </c>
      <c r="K31" s="51">
        <v>0</v>
      </c>
      <c r="L31" s="152">
        <f t="shared" si="4"/>
        <v>0</v>
      </c>
      <c r="M31" s="169"/>
      <c r="N31" s="152">
        <f t="shared" si="5"/>
        <v>0</v>
      </c>
      <c r="O31" s="51">
        <f t="shared" si="6"/>
        <v>0</v>
      </c>
      <c r="P31" s="51">
        <v>0</v>
      </c>
      <c r="Q31" s="158">
        <f t="shared" si="7"/>
        <v>0</v>
      </c>
      <c r="R31" s="51">
        <v>0</v>
      </c>
      <c r="S31" s="158">
        <f t="shared" si="8"/>
        <v>0</v>
      </c>
      <c r="T31" s="51">
        <v>0</v>
      </c>
      <c r="U31" s="158">
        <f t="shared" si="9"/>
        <v>0</v>
      </c>
      <c r="V31" s="51">
        <v>0</v>
      </c>
      <c r="W31" s="51">
        <v>0</v>
      </c>
      <c r="X31" s="51">
        <v>0</v>
      </c>
      <c r="Y31" s="51">
        <v>0</v>
      </c>
      <c r="Z31" s="51">
        <v>0</v>
      </c>
    </row>
    <row r="32" spans="1:26" x14ac:dyDescent="0.25">
      <c r="A32" s="114">
        <v>26</v>
      </c>
      <c r="B32" s="114" t="s">
        <v>55</v>
      </c>
      <c r="C32" s="43">
        <v>2341246</v>
      </c>
      <c r="D32" s="151">
        <f t="shared" si="0"/>
        <v>68.543666012823138</v>
      </c>
      <c r="F32" s="151">
        <f t="shared" si="1"/>
        <v>47.01945884277302</v>
      </c>
      <c r="G32" s="43">
        <v>704991</v>
      </c>
      <c r="H32" s="151">
        <f t="shared" si="2"/>
        <v>20.639722458061303</v>
      </c>
      <c r="J32" s="151">
        <f t="shared" si="3"/>
        <v>49.638997146011008</v>
      </c>
      <c r="K32" s="43">
        <v>1728596</v>
      </c>
      <c r="L32" s="151">
        <f t="shared" si="4"/>
        <v>50.607371841789387</v>
      </c>
      <c r="N32" s="151">
        <f t="shared" si="5"/>
        <v>112.13554345847018</v>
      </c>
      <c r="O32" s="43">
        <f t="shared" si="6"/>
        <v>4774833</v>
      </c>
      <c r="P32" s="43">
        <v>293752</v>
      </c>
      <c r="Q32" s="160">
        <f t="shared" si="7"/>
        <v>6.1520895076330424</v>
      </c>
      <c r="R32" s="43">
        <v>0</v>
      </c>
      <c r="S32" s="160">
        <f t="shared" si="8"/>
        <v>0</v>
      </c>
      <c r="T32" s="43">
        <v>0</v>
      </c>
      <c r="U32" s="160">
        <f t="shared" si="9"/>
        <v>0</v>
      </c>
      <c r="V32" s="43">
        <v>1306117</v>
      </c>
      <c r="W32" s="43">
        <v>34157</v>
      </c>
      <c r="X32" s="43">
        <v>34157</v>
      </c>
      <c r="Y32" s="43">
        <v>34157</v>
      </c>
      <c r="Z32" s="43">
        <v>34157</v>
      </c>
    </row>
    <row r="33" spans="1:26" x14ac:dyDescent="0.25">
      <c r="A33" s="117">
        <v>27</v>
      </c>
      <c r="B33" s="117" t="s">
        <v>57</v>
      </c>
      <c r="C33" s="51">
        <v>1184339</v>
      </c>
      <c r="D33" s="152">
        <f t="shared" si="0"/>
        <v>93.638440860215056</v>
      </c>
      <c r="E33" s="169"/>
      <c r="F33" s="152">
        <f t="shared" si="1"/>
        <v>64.233926666610415</v>
      </c>
      <c r="G33" s="51">
        <v>0</v>
      </c>
      <c r="H33" s="152">
        <f t="shared" si="2"/>
        <v>0</v>
      </c>
      <c r="I33" s="169"/>
      <c r="J33" s="152">
        <f t="shared" si="3"/>
        <v>0</v>
      </c>
      <c r="K33" s="51">
        <v>1111928</v>
      </c>
      <c r="L33" s="152">
        <f t="shared" si="4"/>
        <v>87.913345983554706</v>
      </c>
      <c r="M33" s="169"/>
      <c r="N33" s="152">
        <f t="shared" si="5"/>
        <v>194.79792113958266</v>
      </c>
      <c r="O33" s="51">
        <f t="shared" si="6"/>
        <v>2296267</v>
      </c>
      <c r="P33" s="51">
        <v>223836</v>
      </c>
      <c r="Q33" s="158">
        <f t="shared" si="7"/>
        <v>9.7478211375245127</v>
      </c>
      <c r="R33" s="51">
        <v>3940</v>
      </c>
      <c r="S33" s="158">
        <f t="shared" si="8"/>
        <v>0.17158283422615922</v>
      </c>
      <c r="T33" s="51">
        <v>0</v>
      </c>
      <c r="U33" s="158">
        <f t="shared" si="9"/>
        <v>0</v>
      </c>
      <c r="V33" s="51">
        <v>421761</v>
      </c>
      <c r="W33" s="51">
        <v>12648</v>
      </c>
      <c r="X33" s="51">
        <v>12648</v>
      </c>
      <c r="Y33" s="51">
        <v>0</v>
      </c>
      <c r="Z33" s="51">
        <v>12648</v>
      </c>
    </row>
    <row r="34" spans="1:26" x14ac:dyDescent="0.25">
      <c r="A34" s="114">
        <v>28</v>
      </c>
      <c r="B34" s="114" t="s">
        <v>59</v>
      </c>
      <c r="C34" s="43">
        <v>13186226</v>
      </c>
      <c r="D34" s="151">
        <f t="shared" si="0"/>
        <v>137.23501066763802</v>
      </c>
      <c r="F34" s="151">
        <f t="shared" si="1"/>
        <v>94.140222010701166</v>
      </c>
      <c r="G34" s="43">
        <v>5308694</v>
      </c>
      <c r="H34" s="151">
        <f t="shared" si="2"/>
        <v>55.249976583233597</v>
      </c>
      <c r="J34" s="151">
        <f t="shared" si="3"/>
        <v>132.87743745125516</v>
      </c>
      <c r="K34" s="43">
        <v>2788349</v>
      </c>
      <c r="L34" s="151">
        <f t="shared" si="4"/>
        <v>29.019607639069573</v>
      </c>
      <c r="N34" s="151">
        <f t="shared" si="5"/>
        <v>64.301491168753401</v>
      </c>
      <c r="O34" s="43">
        <f t="shared" si="6"/>
        <v>21283269</v>
      </c>
      <c r="P34" s="43">
        <v>258372</v>
      </c>
      <c r="Q34" s="160">
        <f t="shared" si="7"/>
        <v>1.2139676475451211</v>
      </c>
      <c r="R34" s="43">
        <v>595723</v>
      </c>
      <c r="S34" s="160">
        <f t="shared" si="8"/>
        <v>2.7990202069052459</v>
      </c>
      <c r="T34" s="43">
        <v>0</v>
      </c>
      <c r="U34" s="160">
        <f t="shared" si="9"/>
        <v>0</v>
      </c>
      <c r="V34" s="43">
        <v>1957366</v>
      </c>
      <c r="W34" s="43">
        <v>96085</v>
      </c>
      <c r="X34" s="43">
        <v>96085</v>
      </c>
      <c r="Y34" s="43">
        <v>96085</v>
      </c>
      <c r="Z34" s="43">
        <v>96085</v>
      </c>
    </row>
    <row r="35" spans="1:26" x14ac:dyDescent="0.25">
      <c r="A35" s="117">
        <v>29</v>
      </c>
      <c r="B35" s="117" t="s">
        <v>61</v>
      </c>
      <c r="C35" s="51">
        <v>1566271</v>
      </c>
      <c r="D35" s="152">
        <f t="shared" si="0"/>
        <v>92.931707606502911</v>
      </c>
      <c r="E35" s="169"/>
      <c r="F35" s="152">
        <f t="shared" si="1"/>
        <v>63.749123079806033</v>
      </c>
      <c r="G35" s="51">
        <v>46649</v>
      </c>
      <c r="H35" s="152">
        <f t="shared" si="2"/>
        <v>2.7678295953482852</v>
      </c>
      <c r="I35" s="169"/>
      <c r="J35" s="152">
        <f t="shared" si="3"/>
        <v>6.6566924852459302</v>
      </c>
      <c r="K35" s="51">
        <v>1109917</v>
      </c>
      <c r="L35" s="152">
        <f t="shared" si="4"/>
        <v>65.854811914085673</v>
      </c>
      <c r="M35" s="169"/>
      <c r="N35" s="152">
        <f t="shared" si="5"/>
        <v>145.92073950071037</v>
      </c>
      <c r="O35" s="51">
        <f t="shared" si="6"/>
        <v>2722837</v>
      </c>
      <c r="P35" s="51">
        <v>179101</v>
      </c>
      <c r="Q35" s="158">
        <f t="shared" si="7"/>
        <v>6.5777349139886088</v>
      </c>
      <c r="R35" s="51">
        <v>25057</v>
      </c>
      <c r="S35" s="158">
        <f t="shared" si="8"/>
        <v>0.92025339746742096</v>
      </c>
      <c r="T35" s="51">
        <v>0</v>
      </c>
      <c r="U35" s="158">
        <f t="shared" si="9"/>
        <v>0</v>
      </c>
      <c r="V35" s="51">
        <v>90153</v>
      </c>
      <c r="W35" s="51">
        <v>16854</v>
      </c>
      <c r="X35" s="51">
        <v>16854</v>
      </c>
      <c r="Y35" s="51">
        <v>16854</v>
      </c>
      <c r="Z35" s="51">
        <v>16854</v>
      </c>
    </row>
    <row r="36" spans="1:26" x14ac:dyDescent="0.25">
      <c r="A36" s="114">
        <v>30</v>
      </c>
      <c r="B36" s="114" t="s">
        <v>63</v>
      </c>
      <c r="C36" s="43">
        <v>42110901</v>
      </c>
      <c r="D36" s="151">
        <f t="shared" si="0"/>
        <v>183.86229615560941</v>
      </c>
      <c r="F36" s="151">
        <f t="shared" si="1"/>
        <v>126.12552216289534</v>
      </c>
      <c r="G36" s="43">
        <v>23262315</v>
      </c>
      <c r="H36" s="151">
        <f t="shared" si="2"/>
        <v>101.56663828672474</v>
      </c>
      <c r="J36" s="151">
        <f t="shared" si="3"/>
        <v>244.2700515130002</v>
      </c>
      <c r="K36" s="43">
        <v>8828721</v>
      </c>
      <c r="L36" s="151">
        <f t="shared" si="4"/>
        <v>38.547475276704432</v>
      </c>
      <c r="N36" s="151">
        <f t="shared" si="5"/>
        <v>85.413289246050624</v>
      </c>
      <c r="O36" s="43">
        <f t="shared" si="6"/>
        <v>74201937</v>
      </c>
      <c r="P36" s="43">
        <v>860804</v>
      </c>
      <c r="Q36" s="160">
        <f t="shared" si="7"/>
        <v>1.1600829234417425</v>
      </c>
      <c r="R36" s="43">
        <v>363193</v>
      </c>
      <c r="S36" s="160">
        <f t="shared" si="8"/>
        <v>0.48946565909728207</v>
      </c>
      <c r="T36" s="43">
        <v>116597</v>
      </c>
      <c r="U36" s="160">
        <f t="shared" si="9"/>
        <v>0.15713471199545639</v>
      </c>
      <c r="V36" s="43">
        <v>2415105</v>
      </c>
      <c r="W36" s="43">
        <v>229035</v>
      </c>
      <c r="X36" s="43">
        <v>229035</v>
      </c>
      <c r="Y36" s="43">
        <v>229035</v>
      </c>
      <c r="Z36" s="43">
        <v>229035</v>
      </c>
    </row>
    <row r="37" spans="1:26" x14ac:dyDescent="0.25">
      <c r="A37" s="117">
        <v>31</v>
      </c>
      <c r="B37" s="117" t="s">
        <v>65</v>
      </c>
      <c r="C37" s="51">
        <v>11828849</v>
      </c>
      <c r="D37" s="152">
        <f t="shared" si="0"/>
        <v>119.42903730627492</v>
      </c>
      <c r="E37" s="169"/>
      <c r="F37" s="152">
        <f t="shared" si="1"/>
        <v>81.925712920050884</v>
      </c>
      <c r="G37" s="51">
        <v>330500</v>
      </c>
      <c r="H37" s="152">
        <f t="shared" si="2"/>
        <v>3.3368670806199203</v>
      </c>
      <c r="I37" s="169"/>
      <c r="J37" s="152">
        <f t="shared" si="3"/>
        <v>8.0252404473014813</v>
      </c>
      <c r="K37" s="51">
        <v>4782698</v>
      </c>
      <c r="L37" s="152">
        <f t="shared" si="4"/>
        <v>48.288131657327476</v>
      </c>
      <c r="M37" s="169"/>
      <c r="N37" s="152">
        <f t="shared" si="5"/>
        <v>106.99658348029948</v>
      </c>
      <c r="O37" s="51">
        <f t="shared" si="6"/>
        <v>16942047</v>
      </c>
      <c r="P37" s="51">
        <v>524732</v>
      </c>
      <c r="Q37" s="158">
        <f t="shared" si="7"/>
        <v>3.0972172370906539</v>
      </c>
      <c r="R37" s="51">
        <v>506921</v>
      </c>
      <c r="S37" s="158">
        <f t="shared" si="8"/>
        <v>2.9920882641867301</v>
      </c>
      <c r="T37" s="51">
        <v>47678</v>
      </c>
      <c r="U37" s="158">
        <f t="shared" si="9"/>
        <v>0.28141817809854969</v>
      </c>
      <c r="V37" s="51">
        <v>480373</v>
      </c>
      <c r="W37" s="51">
        <v>99045</v>
      </c>
      <c r="X37" s="51">
        <v>99045</v>
      </c>
      <c r="Y37" s="51">
        <v>99045</v>
      </c>
      <c r="Z37" s="51">
        <v>99045</v>
      </c>
    </row>
    <row r="38" spans="1:26" x14ac:dyDescent="0.25">
      <c r="A38" s="114">
        <v>32</v>
      </c>
      <c r="B38" s="114" t="s">
        <v>67</v>
      </c>
      <c r="C38" s="43">
        <v>6883366</v>
      </c>
      <c r="D38" s="151">
        <f t="shared" si="0"/>
        <v>275.49993996397836</v>
      </c>
      <c r="F38" s="151">
        <f t="shared" si="1"/>
        <v>188.98694572156839</v>
      </c>
      <c r="G38" s="43">
        <v>846761</v>
      </c>
      <c r="H38" s="151">
        <f t="shared" si="2"/>
        <v>33.890774464678806</v>
      </c>
      <c r="J38" s="151">
        <f t="shared" si="3"/>
        <v>81.50807552507726</v>
      </c>
      <c r="K38" s="43">
        <v>1598163</v>
      </c>
      <c r="L38" s="151">
        <f t="shared" si="4"/>
        <v>63.964898939363621</v>
      </c>
      <c r="N38" s="151">
        <f t="shared" si="5"/>
        <v>141.73308045427336</v>
      </c>
      <c r="O38" s="43">
        <f t="shared" si="6"/>
        <v>9328290</v>
      </c>
      <c r="P38" s="43">
        <v>271235</v>
      </c>
      <c r="Q38" s="160">
        <f t="shared" si="7"/>
        <v>2.9076604608132892</v>
      </c>
      <c r="R38" s="43">
        <v>0</v>
      </c>
      <c r="S38" s="160">
        <f t="shared" si="8"/>
        <v>0</v>
      </c>
      <c r="T38" s="43">
        <v>0</v>
      </c>
      <c r="U38" s="160">
        <f t="shared" si="9"/>
        <v>0</v>
      </c>
      <c r="V38" s="43">
        <v>741210</v>
      </c>
      <c r="W38" s="43">
        <v>24985</v>
      </c>
      <c r="X38" s="43">
        <v>24985</v>
      </c>
      <c r="Y38" s="43">
        <v>24985</v>
      </c>
      <c r="Z38" s="43">
        <v>24985</v>
      </c>
    </row>
    <row r="39" spans="1:26" x14ac:dyDescent="0.25">
      <c r="A39" s="117">
        <v>33</v>
      </c>
      <c r="B39" s="117" t="s">
        <v>69</v>
      </c>
      <c r="C39" s="51">
        <v>3444531</v>
      </c>
      <c r="D39" s="152">
        <f t="shared" si="0"/>
        <v>134.19030737465425</v>
      </c>
      <c r="E39" s="169"/>
      <c r="F39" s="152">
        <f t="shared" si="1"/>
        <v>92.051622005762368</v>
      </c>
      <c r="G39" s="51">
        <v>15500</v>
      </c>
      <c r="H39" s="152">
        <f t="shared" si="2"/>
        <v>0.60384120924071838</v>
      </c>
      <c r="I39" s="169"/>
      <c r="J39" s="152">
        <f t="shared" si="3"/>
        <v>1.4522517016907277</v>
      </c>
      <c r="K39" s="51">
        <v>1422108</v>
      </c>
      <c r="L39" s="152">
        <f t="shared" si="4"/>
        <v>55.401768670380612</v>
      </c>
      <c r="M39" s="169"/>
      <c r="N39" s="152">
        <f t="shared" si="5"/>
        <v>122.75894227100639</v>
      </c>
      <c r="O39" s="51">
        <f t="shared" si="6"/>
        <v>4882139</v>
      </c>
      <c r="P39" s="51">
        <v>230377</v>
      </c>
      <c r="Q39" s="158">
        <f t="shared" si="7"/>
        <v>4.7187718334115436</v>
      </c>
      <c r="R39" s="51">
        <v>0</v>
      </c>
      <c r="S39" s="158">
        <f t="shared" si="8"/>
        <v>0</v>
      </c>
      <c r="T39" s="51">
        <v>0</v>
      </c>
      <c r="U39" s="158">
        <f t="shared" si="9"/>
        <v>0</v>
      </c>
      <c r="V39" s="51">
        <v>872780</v>
      </c>
      <c r="W39" s="51">
        <v>25669</v>
      </c>
      <c r="X39" s="51">
        <v>25669</v>
      </c>
      <c r="Y39" s="51">
        <v>25669</v>
      </c>
      <c r="Z39" s="51">
        <v>25669</v>
      </c>
    </row>
    <row r="40" spans="1:26" x14ac:dyDescent="0.25">
      <c r="A40" s="114">
        <v>34</v>
      </c>
      <c r="B40" s="114" t="s">
        <v>71</v>
      </c>
      <c r="C40" s="43">
        <v>11290539</v>
      </c>
      <c r="D40" s="151">
        <f t="shared" si="0"/>
        <v>112.13168139835138</v>
      </c>
      <c r="F40" s="151">
        <f t="shared" si="1"/>
        <v>76.919886040153813</v>
      </c>
      <c r="G40" s="43">
        <v>492875</v>
      </c>
      <c r="H40" s="151">
        <f t="shared" si="2"/>
        <v>4.8949746747442644</v>
      </c>
      <c r="J40" s="151">
        <f t="shared" si="3"/>
        <v>11.772524286755843</v>
      </c>
      <c r="K40" s="43">
        <v>4256792</v>
      </c>
      <c r="L40" s="151">
        <f t="shared" si="4"/>
        <v>42.276214122554371</v>
      </c>
      <c r="N40" s="151">
        <f t="shared" si="5"/>
        <v>93.675408808418865</v>
      </c>
      <c r="O40" s="43">
        <f t="shared" si="6"/>
        <v>16040206</v>
      </c>
      <c r="P40" s="43">
        <v>260769</v>
      </c>
      <c r="Q40" s="160">
        <f t="shared" si="7"/>
        <v>1.6257210163011622</v>
      </c>
      <c r="R40" s="43">
        <v>0</v>
      </c>
      <c r="S40" s="160">
        <f t="shared" si="8"/>
        <v>0</v>
      </c>
      <c r="T40" s="43">
        <v>150030</v>
      </c>
      <c r="U40" s="160">
        <f t="shared" si="9"/>
        <v>0.93533711474777814</v>
      </c>
      <c r="V40" s="43">
        <v>996837</v>
      </c>
      <c r="W40" s="43">
        <v>100690</v>
      </c>
      <c r="X40" s="43">
        <v>100690</v>
      </c>
      <c r="Y40" s="43">
        <v>100690</v>
      </c>
      <c r="Z40" s="43">
        <v>100690</v>
      </c>
    </row>
    <row r="41" spans="1:26" x14ac:dyDescent="0.25">
      <c r="A41" s="117">
        <v>35</v>
      </c>
      <c r="B41" s="117" t="s">
        <v>73</v>
      </c>
      <c r="C41" s="51">
        <v>62124264</v>
      </c>
      <c r="D41" s="152">
        <f t="shared" si="0"/>
        <v>136.95674430396491</v>
      </c>
      <c r="E41" s="169"/>
      <c r="F41" s="152">
        <f t="shared" si="1"/>
        <v>93.949337358695431</v>
      </c>
      <c r="G41" s="51">
        <v>18401949</v>
      </c>
      <c r="H41" s="152">
        <f t="shared" si="2"/>
        <v>40.568223454327004</v>
      </c>
      <c r="I41" s="169"/>
      <c r="J41" s="152">
        <f t="shared" si="3"/>
        <v>97.567490665629279</v>
      </c>
      <c r="K41" s="51">
        <v>21073616</v>
      </c>
      <c r="L41" s="152">
        <f t="shared" si="4"/>
        <v>46.458076961232791</v>
      </c>
      <c r="M41" s="169"/>
      <c r="N41" s="152">
        <f t="shared" si="5"/>
        <v>102.94155808702573</v>
      </c>
      <c r="O41" s="51">
        <f t="shared" si="6"/>
        <v>101599829</v>
      </c>
      <c r="P41" s="51">
        <v>345831</v>
      </c>
      <c r="Q41" s="158">
        <f t="shared" si="7"/>
        <v>0.34038541541246098</v>
      </c>
      <c r="R41" s="51">
        <v>0</v>
      </c>
      <c r="S41" s="158">
        <f t="shared" si="8"/>
        <v>0</v>
      </c>
      <c r="T41" s="51">
        <v>0</v>
      </c>
      <c r="U41" s="158">
        <f t="shared" si="9"/>
        <v>0</v>
      </c>
      <c r="V41" s="51">
        <v>21513930</v>
      </c>
      <c r="W41" s="51">
        <v>453605</v>
      </c>
      <c r="X41" s="51">
        <v>453605</v>
      </c>
      <c r="Y41" s="51">
        <v>453605</v>
      </c>
      <c r="Z41" s="51">
        <v>453605</v>
      </c>
    </row>
    <row r="42" spans="1:26" x14ac:dyDescent="0.25">
      <c r="A42" s="114">
        <v>36</v>
      </c>
      <c r="B42" s="114" t="s">
        <v>75</v>
      </c>
      <c r="C42" s="43">
        <v>2798130</v>
      </c>
      <c r="D42" s="151">
        <f t="shared" si="0"/>
        <v>123.53229437993907</v>
      </c>
      <c r="F42" s="151">
        <f t="shared" si="1"/>
        <v>84.74045771441854</v>
      </c>
      <c r="G42" s="43">
        <v>14032</v>
      </c>
      <c r="H42" s="151">
        <f t="shared" si="2"/>
        <v>0.61948699836651799</v>
      </c>
      <c r="J42" s="151">
        <f t="shared" si="3"/>
        <v>1.48988017675093</v>
      </c>
      <c r="K42" s="43">
        <v>1060854</v>
      </c>
      <c r="L42" s="151">
        <f t="shared" si="4"/>
        <v>46.834753432519534</v>
      </c>
      <c r="N42" s="151">
        <f t="shared" si="5"/>
        <v>103.77619579450848</v>
      </c>
      <c r="O42" s="43">
        <f t="shared" si="6"/>
        <v>3873016</v>
      </c>
      <c r="P42" s="43">
        <v>224900</v>
      </c>
      <c r="Q42" s="160">
        <f t="shared" si="7"/>
        <v>5.8068440719067516</v>
      </c>
      <c r="R42" s="43">
        <v>0</v>
      </c>
      <c r="S42" s="160">
        <f t="shared" si="8"/>
        <v>0</v>
      </c>
      <c r="T42" s="43">
        <v>0</v>
      </c>
      <c r="U42" s="160">
        <f t="shared" si="9"/>
        <v>0</v>
      </c>
      <c r="V42" s="43">
        <v>96655</v>
      </c>
      <c r="W42" s="43">
        <v>22651</v>
      </c>
      <c r="X42" s="43">
        <v>22651</v>
      </c>
      <c r="Y42" s="43">
        <v>22651</v>
      </c>
      <c r="Z42" s="43">
        <v>22651</v>
      </c>
    </row>
    <row r="43" spans="1:26" x14ac:dyDescent="0.25">
      <c r="A43" s="117">
        <v>37</v>
      </c>
      <c r="B43" s="117" t="s">
        <v>77</v>
      </c>
      <c r="C43" s="51">
        <v>1993416</v>
      </c>
      <c r="D43" s="152">
        <f t="shared" si="0"/>
        <v>127.17167464114833</v>
      </c>
      <c r="E43" s="169"/>
      <c r="F43" s="152">
        <f t="shared" si="1"/>
        <v>87.236993140071377</v>
      </c>
      <c r="G43" s="51">
        <v>0</v>
      </c>
      <c r="H43" s="152">
        <f t="shared" si="2"/>
        <v>0</v>
      </c>
      <c r="I43" s="169"/>
      <c r="J43" s="152">
        <f t="shared" si="3"/>
        <v>0</v>
      </c>
      <c r="K43" s="51">
        <v>1064530</v>
      </c>
      <c r="L43" s="152">
        <f t="shared" si="4"/>
        <v>67.912599681020737</v>
      </c>
      <c r="M43" s="169"/>
      <c r="N43" s="152">
        <f t="shared" si="5"/>
        <v>150.48037461254421</v>
      </c>
      <c r="O43" s="51">
        <f t="shared" si="6"/>
        <v>3057946</v>
      </c>
      <c r="P43" s="51">
        <v>62104</v>
      </c>
      <c r="Q43" s="158">
        <f t="shared" si="7"/>
        <v>2.0309057125272978</v>
      </c>
      <c r="R43" s="51">
        <v>0</v>
      </c>
      <c r="S43" s="158">
        <f t="shared" si="8"/>
        <v>0</v>
      </c>
      <c r="T43" s="51">
        <v>0</v>
      </c>
      <c r="U43" s="158">
        <f t="shared" si="9"/>
        <v>0</v>
      </c>
      <c r="V43" s="51">
        <v>509776</v>
      </c>
      <c r="W43" s="51">
        <v>15675</v>
      </c>
      <c r="X43" s="51">
        <v>15675</v>
      </c>
      <c r="Y43" s="51">
        <v>0</v>
      </c>
      <c r="Z43" s="51">
        <v>15675</v>
      </c>
    </row>
    <row r="44" spans="1:26" x14ac:dyDescent="0.25">
      <c r="A44" s="114">
        <v>38</v>
      </c>
      <c r="B44" s="114" t="s">
        <v>79</v>
      </c>
      <c r="C44" s="110">
        <v>5681382</v>
      </c>
      <c r="D44" s="151">
        <f t="shared" si="0"/>
        <v>197.72332428481937</v>
      </c>
      <c r="F44" s="151">
        <f t="shared" si="1"/>
        <v>135.63388492712187</v>
      </c>
      <c r="G44" s="110">
        <v>0</v>
      </c>
      <c r="H44" s="151">
        <f t="shared" si="2"/>
        <v>0</v>
      </c>
      <c r="J44" s="151">
        <f t="shared" si="3"/>
        <v>0</v>
      </c>
      <c r="K44" s="110">
        <v>676002</v>
      </c>
      <c r="L44" s="151">
        <f t="shared" si="4"/>
        <v>23.526205888494466</v>
      </c>
      <c r="N44" s="151">
        <f t="shared" si="5"/>
        <v>52.129240994169535</v>
      </c>
      <c r="O44" s="110">
        <f t="shared" si="6"/>
        <v>6357384</v>
      </c>
      <c r="P44" s="110">
        <v>116009</v>
      </c>
      <c r="Q44" s="160">
        <f t="shared" si="7"/>
        <v>1.824791455101658</v>
      </c>
      <c r="R44" s="110">
        <v>3079</v>
      </c>
      <c r="S44" s="160">
        <f t="shared" si="8"/>
        <v>4.843187071915115E-2</v>
      </c>
      <c r="T44" s="110">
        <v>0</v>
      </c>
      <c r="U44" s="160">
        <f t="shared" si="9"/>
        <v>0</v>
      </c>
      <c r="V44" s="110">
        <v>632978</v>
      </c>
      <c r="W44" s="110">
        <v>28734</v>
      </c>
      <c r="X44" s="110">
        <v>28734</v>
      </c>
      <c r="Y44" s="110">
        <v>0</v>
      </c>
      <c r="Z44" s="110">
        <v>28734</v>
      </c>
    </row>
    <row r="45" spans="1:26" ht="13.5" thickBot="1" x14ac:dyDescent="0.3">
      <c r="A45" s="129">
        <f>A44</f>
        <v>38</v>
      </c>
      <c r="B45" s="223" t="s">
        <v>247</v>
      </c>
      <c r="C45" s="153">
        <f>SUM(C7:C44)</f>
        <v>367969725</v>
      </c>
      <c r="D45" s="154">
        <f t="shared" si="0"/>
        <v>145.77723287293517</v>
      </c>
      <c r="E45" s="170"/>
      <c r="F45" s="155">
        <f t="shared" si="1"/>
        <v>100</v>
      </c>
      <c r="G45" s="153">
        <f>SUM(G7:G44)</f>
        <v>86178237</v>
      </c>
      <c r="H45" s="154">
        <f>IF(G45=0,0,IF(ISNONTEXT(I$45),G45/$W45,G45/Y45))</f>
        <v>41.579652379661162</v>
      </c>
      <c r="I45" s="170" t="s">
        <v>343</v>
      </c>
      <c r="J45" s="155">
        <f t="shared" si="3"/>
        <v>100</v>
      </c>
      <c r="K45" s="153">
        <f>SUM(K7:K44)</f>
        <v>113918138</v>
      </c>
      <c r="L45" s="154">
        <f t="shared" si="4"/>
        <v>45.130536028955007</v>
      </c>
      <c r="M45" s="170"/>
      <c r="N45" s="155">
        <f t="shared" si="5"/>
        <v>100</v>
      </c>
      <c r="O45" s="153">
        <f t="shared" si="6"/>
        <v>568066100</v>
      </c>
      <c r="P45" s="153">
        <f>SUM(P7:P44)</f>
        <v>7663058</v>
      </c>
      <c r="Q45" s="155">
        <f t="shared" si="7"/>
        <v>1.3489729452259165</v>
      </c>
      <c r="R45" s="153">
        <f>SUM(R7:R44)</f>
        <v>2840106</v>
      </c>
      <c r="S45" s="155">
        <f t="shared" si="8"/>
        <v>0.49996047995118875</v>
      </c>
      <c r="T45" s="153">
        <f>SUM(T7:T44)</f>
        <v>1605046</v>
      </c>
      <c r="U45" s="155">
        <f t="shared" si="9"/>
        <v>0.28254564037530139</v>
      </c>
      <c r="V45" s="153">
        <f>SUM(V7:V44)</f>
        <v>72122940</v>
      </c>
      <c r="W45" s="156">
        <f>SUM(W7:W44)</f>
        <v>2524192</v>
      </c>
      <c r="X45" s="156">
        <f>SUM(X7:X44)</f>
        <v>2524192</v>
      </c>
      <c r="Y45" s="156">
        <f>SUM(Y7:Y44)</f>
        <v>2072606</v>
      </c>
      <c r="Z45" s="156">
        <f>SUM(Z7:Z44)</f>
        <v>2524192</v>
      </c>
    </row>
    <row r="46" spans="1:26" customFormat="1" x14ac:dyDescent="0.3">
      <c r="E46" s="180"/>
      <c r="I46" s="180"/>
      <c r="M46" s="180"/>
    </row>
    <row r="47" spans="1:26" s="340" customFormat="1" ht="15.5" x14ac:dyDescent="0.25">
      <c r="A47" s="311"/>
      <c r="B47" s="311"/>
      <c r="C47" s="311"/>
      <c r="D47" s="311"/>
      <c r="E47" s="311"/>
      <c r="F47" s="311"/>
      <c r="G47" s="311"/>
      <c r="H47" s="311"/>
      <c r="I47" s="311"/>
      <c r="J47" s="311"/>
      <c r="K47" s="311"/>
      <c r="L47" s="311"/>
      <c r="M47" s="311"/>
      <c r="N47" s="311"/>
      <c r="O47" s="311"/>
      <c r="P47" s="311"/>
      <c r="Q47" s="311"/>
      <c r="R47" s="311"/>
      <c r="S47" s="311"/>
      <c r="T47" s="311"/>
      <c r="U47" s="311"/>
      <c r="V47" s="311"/>
    </row>
    <row r="48" spans="1:26" s="340" customFormat="1" ht="15.5" x14ac:dyDescent="0.25">
      <c r="A48" s="313" t="str">
        <f>A1</f>
        <v>AMENDED COMPARATIVE REPORT</v>
      </c>
      <c r="B48" s="313"/>
      <c r="C48" s="313"/>
      <c r="D48" s="313"/>
      <c r="E48" s="313"/>
      <c r="F48" s="313"/>
      <c r="G48" s="313"/>
      <c r="H48" s="313"/>
      <c r="I48" s="313"/>
      <c r="J48" s="313"/>
      <c r="K48" s="313"/>
      <c r="L48" s="313"/>
      <c r="M48" s="313"/>
      <c r="N48" s="313"/>
      <c r="O48" s="313"/>
      <c r="P48" s="313"/>
      <c r="Q48" s="313"/>
      <c r="R48" s="313"/>
      <c r="S48" s="313"/>
      <c r="T48" s="313"/>
      <c r="U48" s="313"/>
      <c r="V48" s="313"/>
    </row>
    <row r="49" spans="1:26" s="340" customFormat="1" ht="15.5" x14ac:dyDescent="0.25">
      <c r="A49" s="313" t="str">
        <f>A2</f>
        <v>EXHIBIT C7: PARKS, RECREATION, AND CULTURAL EXPENDITURES BY ACTIVITY</v>
      </c>
      <c r="B49" s="313"/>
      <c r="C49" s="313"/>
      <c r="D49" s="313"/>
      <c r="E49" s="313"/>
      <c r="F49" s="313"/>
      <c r="G49" s="313"/>
      <c r="H49" s="313"/>
      <c r="I49" s="313"/>
      <c r="J49" s="313"/>
      <c r="K49" s="313"/>
      <c r="L49" s="313"/>
      <c r="M49" s="313"/>
      <c r="N49" s="313"/>
      <c r="O49" s="313"/>
      <c r="P49" s="313"/>
      <c r="Q49" s="313"/>
      <c r="R49" s="313"/>
      <c r="S49" s="313"/>
      <c r="T49" s="313"/>
      <c r="U49" s="313"/>
      <c r="V49" s="313"/>
    </row>
    <row r="50" spans="1:26" s="340" customFormat="1" ht="15.5" x14ac:dyDescent="0.25">
      <c r="A50" s="311" t="str">
        <f>A3</f>
        <v>FOR THE YEAR ENDED JUNE 30, 2024</v>
      </c>
      <c r="B50" s="311"/>
      <c r="C50" s="311"/>
      <c r="D50" s="311"/>
      <c r="E50" s="311"/>
      <c r="F50" s="311"/>
      <c r="G50" s="311"/>
      <c r="H50" s="311"/>
      <c r="I50" s="311"/>
      <c r="J50" s="311"/>
      <c r="K50" s="311"/>
      <c r="L50" s="311"/>
      <c r="M50" s="311"/>
      <c r="N50" s="311"/>
      <c r="O50" s="311"/>
      <c r="P50" s="311"/>
      <c r="Q50" s="311"/>
      <c r="R50" s="311"/>
      <c r="S50" s="311"/>
      <c r="T50" s="311"/>
      <c r="U50" s="311"/>
      <c r="V50" s="311"/>
    </row>
    <row r="51" spans="1:26" ht="15" thickBot="1" x14ac:dyDescent="0.35">
      <c r="A51" s="66"/>
      <c r="B51" s="66"/>
      <c r="C51" s="66"/>
      <c r="D51" s="66"/>
      <c r="E51" s="66"/>
      <c r="F51" s="66"/>
      <c r="G51" s="66"/>
      <c r="H51" s="66"/>
      <c r="I51" s="66"/>
      <c r="J51" s="66"/>
      <c r="K51" s="66"/>
      <c r="L51" s="66"/>
      <c r="M51" s="66"/>
      <c r="N51" s="66"/>
      <c r="O51" s="66"/>
      <c r="P51" s="66"/>
      <c r="Q51" s="66"/>
      <c r="R51" s="66"/>
      <c r="S51" s="94"/>
    </row>
    <row r="52" spans="1:26" ht="14.5" x14ac:dyDescent="0.25">
      <c r="N52" s="82"/>
      <c r="O52" s="82"/>
      <c r="P52" s="442" t="s">
        <v>337</v>
      </c>
      <c r="Q52" s="443"/>
      <c r="R52" s="443"/>
      <c r="S52" s="443"/>
      <c r="T52" s="443"/>
      <c r="U52" s="443"/>
      <c r="V52" s="444"/>
      <c r="W52"/>
    </row>
    <row r="53" spans="1:26" ht="29.5" thickBot="1" x14ac:dyDescent="0.4">
      <c r="A53" s="177" t="s">
        <v>0</v>
      </c>
      <c r="B53" s="371" t="s">
        <v>332</v>
      </c>
      <c r="C53" s="178" t="s">
        <v>351</v>
      </c>
      <c r="D53" s="178" t="s">
        <v>348</v>
      </c>
      <c r="E53" s="179"/>
      <c r="F53" s="178" t="s">
        <v>349</v>
      </c>
      <c r="G53" s="178" t="s">
        <v>352</v>
      </c>
      <c r="H53" s="178" t="s">
        <v>348</v>
      </c>
      <c r="I53" s="179"/>
      <c r="J53" s="178" t="s">
        <v>349</v>
      </c>
      <c r="K53" s="178" t="s">
        <v>353</v>
      </c>
      <c r="L53" s="178" t="s">
        <v>348</v>
      </c>
      <c r="M53" s="179"/>
      <c r="N53" s="178" t="s">
        <v>349</v>
      </c>
      <c r="O53" s="178" t="s">
        <v>247</v>
      </c>
      <c r="P53" s="178" t="s">
        <v>340</v>
      </c>
      <c r="Q53" s="178" t="s">
        <v>350</v>
      </c>
      <c r="R53" s="178" t="s">
        <v>354</v>
      </c>
      <c r="S53" s="178" t="s">
        <v>350</v>
      </c>
      <c r="T53" s="178" t="s">
        <v>355</v>
      </c>
      <c r="U53" s="178" t="s">
        <v>350</v>
      </c>
      <c r="V53" s="178" t="s">
        <v>344</v>
      </c>
      <c r="W53" s="178" t="s">
        <v>548</v>
      </c>
      <c r="X53" s="178" t="s">
        <v>577</v>
      </c>
      <c r="Y53" s="178" t="s">
        <v>578</v>
      </c>
      <c r="Z53" s="178" t="s">
        <v>579</v>
      </c>
    </row>
    <row r="54" spans="1:26" x14ac:dyDescent="0.25">
      <c r="A54" s="143">
        <v>1</v>
      </c>
      <c r="B54" s="143" t="s">
        <v>81</v>
      </c>
      <c r="C54" s="148">
        <v>1109648</v>
      </c>
      <c r="D54" s="159">
        <f t="shared" ref="D54:D85" si="10">IFERROR((C54/$W54),0)</f>
        <v>33.386929835118544</v>
      </c>
      <c r="E54" s="171"/>
      <c r="F54" s="149">
        <f>IF(D$149,D54/D$149*100,0)</f>
        <v>39.741363788571597</v>
      </c>
      <c r="G54" s="148">
        <v>43213</v>
      </c>
      <c r="H54" s="159">
        <f t="shared" ref="H54:H85" si="11">IFERROR((G54/$W54),0)</f>
        <v>1.3001865447105547</v>
      </c>
      <c r="I54" s="171"/>
      <c r="J54" s="149">
        <f>IF(H$149,H54/H$149*100,0)</f>
        <v>31.856732918603225</v>
      </c>
      <c r="K54" s="148">
        <v>758673</v>
      </c>
      <c r="L54" s="159">
        <f t="shared" ref="L54:L85" si="12">IFERROR((K54/$W54),0)</f>
        <v>22.82684438560597</v>
      </c>
      <c r="M54" s="171"/>
      <c r="N54" s="149">
        <f>IF(L$149,L54/L$149*100,0)</f>
        <v>53.619140077238455</v>
      </c>
      <c r="O54" s="148">
        <f t="shared" ref="O54:O85" si="13">(C54+G54+K54)</f>
        <v>1911534</v>
      </c>
      <c r="P54" s="148">
        <v>0</v>
      </c>
      <c r="Q54" s="149">
        <f t="shared" ref="Q54:Q85" si="14">IF($O54,P54/$O54*100,0)</f>
        <v>0</v>
      </c>
      <c r="R54" s="148">
        <v>0</v>
      </c>
      <c r="S54" s="149">
        <f t="shared" ref="S54:S85" si="15">IF($O54,R54/$O54*100,0)</f>
        <v>0</v>
      </c>
      <c r="T54" s="148">
        <v>0</v>
      </c>
      <c r="U54" s="149">
        <f t="shared" ref="U54:U85" si="16">IF($O54,T54/$O54*100,0)</f>
        <v>0</v>
      </c>
      <c r="V54" s="148">
        <v>26393</v>
      </c>
      <c r="W54" s="150">
        <v>33236</v>
      </c>
      <c r="X54" s="150">
        <v>33236</v>
      </c>
      <c r="Y54" s="150">
        <v>33236</v>
      </c>
      <c r="Z54" s="150">
        <v>33236</v>
      </c>
    </row>
    <row r="55" spans="1:26" x14ac:dyDescent="0.25">
      <c r="A55" s="114">
        <v>2</v>
      </c>
      <c r="B55" s="114" t="s">
        <v>82</v>
      </c>
      <c r="C55" s="43">
        <v>4944966</v>
      </c>
      <c r="D55" s="151">
        <f t="shared" si="10"/>
        <v>42.574697799359441</v>
      </c>
      <c r="F55" s="151">
        <f>IF(D$149,D55/D$149*100,0)</f>
        <v>50.677811999745813</v>
      </c>
      <c r="G55" s="43">
        <v>1124423</v>
      </c>
      <c r="H55" s="151">
        <f t="shared" si="11"/>
        <v>9.6809501670282749</v>
      </c>
      <c r="J55" s="151">
        <f>IF(H$149,H55/H$149*100,0)</f>
        <v>237.19938121493428</v>
      </c>
      <c r="K55" s="43">
        <v>6421356</v>
      </c>
      <c r="L55" s="151">
        <f t="shared" si="12"/>
        <v>55.285979956607086</v>
      </c>
      <c r="N55" s="151">
        <f>IF(L$149,L55/L$149*100,0)</f>
        <v>129.86406064387862</v>
      </c>
      <c r="O55" s="43">
        <f t="shared" si="13"/>
        <v>12490745</v>
      </c>
      <c r="P55" s="43">
        <v>630269</v>
      </c>
      <c r="Q55" s="151">
        <f t="shared" si="14"/>
        <v>5.0458879754570285</v>
      </c>
      <c r="R55" s="43">
        <v>25000</v>
      </c>
      <c r="S55" s="151">
        <f t="shared" si="15"/>
        <v>0.20014818971966844</v>
      </c>
      <c r="T55" s="43">
        <v>0</v>
      </c>
      <c r="U55" s="151">
        <f t="shared" si="16"/>
        <v>0</v>
      </c>
      <c r="V55" s="43">
        <v>459684</v>
      </c>
      <c r="W55" s="43">
        <v>116148</v>
      </c>
      <c r="X55" s="43">
        <v>116148</v>
      </c>
      <c r="Y55" s="43">
        <v>116148</v>
      </c>
      <c r="Z55" s="43">
        <v>116148</v>
      </c>
    </row>
    <row r="56" spans="1:26" x14ac:dyDescent="0.25">
      <c r="A56" s="117">
        <v>3</v>
      </c>
      <c r="B56" s="117" t="s">
        <v>248</v>
      </c>
      <c r="C56" s="51">
        <v>757701</v>
      </c>
      <c r="D56" s="152">
        <f t="shared" si="10"/>
        <v>50.706083115840194</v>
      </c>
      <c r="E56" s="169"/>
      <c r="F56" s="152">
        <f>IF(D$149,D56/D$149*100,0)</f>
        <v>60.356819430593752</v>
      </c>
      <c r="G56" s="51">
        <v>21000</v>
      </c>
      <c r="H56" s="152">
        <f t="shared" si="11"/>
        <v>1.4053402931138326</v>
      </c>
      <c r="I56" s="169"/>
      <c r="J56" s="152">
        <f>IF(H$149,H56/H$149*100,0)</f>
        <v>34.433174654522716</v>
      </c>
      <c r="K56" s="51">
        <v>187775</v>
      </c>
      <c r="L56" s="152">
        <f t="shared" si="12"/>
        <v>12.566084454259519</v>
      </c>
      <c r="M56" s="169"/>
      <c r="N56" s="152">
        <f>IF(L$149,L56/L$149*100,0)</f>
        <v>29.517117267431853</v>
      </c>
      <c r="O56" s="51">
        <f t="shared" si="13"/>
        <v>966476</v>
      </c>
      <c r="P56" s="51">
        <v>4500</v>
      </c>
      <c r="Q56" s="152">
        <f t="shared" si="14"/>
        <v>0.46560907875622365</v>
      </c>
      <c r="R56" s="51">
        <v>0</v>
      </c>
      <c r="S56" s="152">
        <f t="shared" si="15"/>
        <v>0</v>
      </c>
      <c r="T56" s="51">
        <v>0</v>
      </c>
      <c r="U56" s="152">
        <f t="shared" si="16"/>
        <v>0</v>
      </c>
      <c r="V56" s="51">
        <v>16214</v>
      </c>
      <c r="W56" s="51">
        <v>14943</v>
      </c>
      <c r="X56" s="51">
        <v>14943</v>
      </c>
      <c r="Y56" s="51">
        <v>14943</v>
      </c>
      <c r="Z56" s="51">
        <v>14943</v>
      </c>
    </row>
    <row r="57" spans="1:26" x14ac:dyDescent="0.25">
      <c r="A57" s="114">
        <v>4</v>
      </c>
      <c r="B57" s="114" t="s">
        <v>84</v>
      </c>
      <c r="C57" s="43">
        <v>640597</v>
      </c>
      <c r="D57" s="151">
        <f t="shared" si="10"/>
        <v>47.405979427218234</v>
      </c>
      <c r="F57" s="151">
        <f>IF(D$149,D57/D$149*100,0)</f>
        <v>56.428616931076128</v>
      </c>
      <c r="G57" s="43">
        <v>0</v>
      </c>
      <c r="H57" s="151">
        <f t="shared" si="11"/>
        <v>0</v>
      </c>
      <c r="J57" s="151">
        <f>IF(H$149,H57/H$149*100,0)</f>
        <v>0</v>
      </c>
      <c r="K57" s="43">
        <v>522398</v>
      </c>
      <c r="L57" s="151">
        <f t="shared" si="12"/>
        <v>38.65892103899948</v>
      </c>
      <c r="N57" s="151">
        <f>IF(L$149,L57/L$149*100,0)</f>
        <v>90.807913148613125</v>
      </c>
      <c r="O57" s="43">
        <f t="shared" si="13"/>
        <v>1162995</v>
      </c>
      <c r="P57" s="43">
        <v>294097</v>
      </c>
      <c r="Q57" s="151">
        <f t="shared" si="14"/>
        <v>25.28789891616043</v>
      </c>
      <c r="R57" s="43">
        <v>0</v>
      </c>
      <c r="S57" s="151">
        <f t="shared" si="15"/>
        <v>0</v>
      </c>
      <c r="T57" s="43">
        <v>0</v>
      </c>
      <c r="U57" s="151">
        <f t="shared" si="16"/>
        <v>0</v>
      </c>
      <c r="V57" s="43">
        <v>232196</v>
      </c>
      <c r="W57" s="43">
        <v>13513</v>
      </c>
      <c r="X57" s="43">
        <v>13513</v>
      </c>
      <c r="Y57" s="43">
        <v>0</v>
      </c>
      <c r="Z57" s="43">
        <v>13513</v>
      </c>
    </row>
    <row r="58" spans="1:26" x14ac:dyDescent="0.25">
      <c r="A58" s="117">
        <v>5</v>
      </c>
      <c r="B58" s="117" t="s">
        <v>85</v>
      </c>
      <c r="C58" s="51">
        <v>840102</v>
      </c>
      <c r="D58" s="152">
        <f t="shared" si="10"/>
        <v>26.906511225699003</v>
      </c>
      <c r="E58" s="169"/>
      <c r="F58" s="152">
        <f>IF(D$149,D58/D$149*100,0)</f>
        <v>32.027546593308756</v>
      </c>
      <c r="G58" s="51">
        <v>0</v>
      </c>
      <c r="H58" s="152">
        <f t="shared" si="11"/>
        <v>0</v>
      </c>
      <c r="I58" s="169"/>
      <c r="J58" s="152">
        <f>IF(H$149,H58/H$149*100,0)</f>
        <v>0</v>
      </c>
      <c r="K58" s="51">
        <v>1112826</v>
      </c>
      <c r="L58" s="152">
        <f t="shared" si="12"/>
        <v>35.641226019280658</v>
      </c>
      <c r="M58" s="169"/>
      <c r="N58" s="152">
        <f>IF(L$149,L58/L$149*100,0)</f>
        <v>83.719495264855212</v>
      </c>
      <c r="O58" s="51">
        <f t="shared" si="13"/>
        <v>1952928</v>
      </c>
      <c r="P58" s="51">
        <v>231364</v>
      </c>
      <c r="Q58" s="158">
        <f t="shared" si="14"/>
        <v>11.847031739009324</v>
      </c>
      <c r="R58" s="51">
        <v>0</v>
      </c>
      <c r="S58" s="158">
        <f t="shared" si="15"/>
        <v>0</v>
      </c>
      <c r="T58" s="51">
        <v>0</v>
      </c>
      <c r="U58" s="158">
        <f t="shared" si="16"/>
        <v>0</v>
      </c>
      <c r="V58" s="51">
        <v>85362</v>
      </c>
      <c r="W58" s="51">
        <v>31223</v>
      </c>
      <c r="X58" s="51">
        <v>31223</v>
      </c>
      <c r="Y58" s="51">
        <v>0</v>
      </c>
      <c r="Z58" s="51">
        <v>31223</v>
      </c>
    </row>
    <row r="59" spans="1:26" x14ac:dyDescent="0.25">
      <c r="A59" s="114">
        <v>6</v>
      </c>
      <c r="B59" s="114" t="s">
        <v>86</v>
      </c>
      <c r="C59" s="43">
        <v>236107</v>
      </c>
      <c r="D59" s="151">
        <f t="shared" si="10"/>
        <v>14.114478718316596</v>
      </c>
      <c r="F59" s="151">
        <f>IF(D$149,D59/D$149*100,0)</f>
        <v>16.800845007337283</v>
      </c>
      <c r="G59" s="43">
        <v>30500</v>
      </c>
      <c r="H59" s="151">
        <f t="shared" si="11"/>
        <v>1.8232902917264466</v>
      </c>
      <c r="J59" s="151">
        <f>IF(H$149,H59/H$149*100,0)</f>
        <v>44.673644788057814</v>
      </c>
      <c r="K59" s="43">
        <v>264744</v>
      </c>
      <c r="L59" s="151">
        <f t="shared" si="12"/>
        <v>15.826398852223816</v>
      </c>
      <c r="N59" s="151">
        <f>IF(L$149,L59/L$149*100,0)</f>
        <v>37.175436194358042</v>
      </c>
      <c r="O59" s="43">
        <f t="shared" si="13"/>
        <v>531351</v>
      </c>
      <c r="P59" s="43">
        <v>71893</v>
      </c>
      <c r="Q59" s="160">
        <f t="shared" si="14"/>
        <v>13.530227664952168</v>
      </c>
      <c r="R59" s="43">
        <v>0</v>
      </c>
      <c r="S59" s="160">
        <f t="shared" si="15"/>
        <v>0</v>
      </c>
      <c r="T59" s="43">
        <v>0</v>
      </c>
      <c r="U59" s="160">
        <f t="shared" si="16"/>
        <v>0</v>
      </c>
      <c r="V59" s="43">
        <v>27699</v>
      </c>
      <c r="W59" s="43">
        <v>16728</v>
      </c>
      <c r="X59" s="43">
        <v>16728</v>
      </c>
      <c r="Y59" s="43">
        <v>16728</v>
      </c>
      <c r="Z59" s="43">
        <v>16728</v>
      </c>
    </row>
    <row r="60" spans="1:26" x14ac:dyDescent="0.25">
      <c r="A60" s="117">
        <v>7</v>
      </c>
      <c r="B60" s="117" t="s">
        <v>87</v>
      </c>
      <c r="C60" s="51">
        <v>64862931</v>
      </c>
      <c r="D60" s="152">
        <f t="shared" si="10"/>
        <v>267.49916900020207</v>
      </c>
      <c r="E60" s="169"/>
      <c r="F60" s="152">
        <f>IF(D$149,D60/D$149*100,0)</f>
        <v>318.41148140538149</v>
      </c>
      <c r="G60" s="51">
        <v>911701</v>
      </c>
      <c r="H60" s="152">
        <f t="shared" si="11"/>
        <v>3.7599173536677402</v>
      </c>
      <c r="I60" s="169"/>
      <c r="J60" s="152">
        <f>IF(H$149,H60/H$149*100,0)</f>
        <v>92.124228957068269</v>
      </c>
      <c r="K60" s="51">
        <v>22456724</v>
      </c>
      <c r="L60" s="152">
        <f t="shared" si="12"/>
        <v>92.613067523373161</v>
      </c>
      <c r="M60" s="169"/>
      <c r="N60" s="152">
        <f>IF(L$149,L60/L$149*100,0)</f>
        <v>217.54356216007756</v>
      </c>
      <c r="O60" s="51">
        <f t="shared" si="13"/>
        <v>88231356</v>
      </c>
      <c r="P60" s="51">
        <v>331387</v>
      </c>
      <c r="Q60" s="158">
        <f t="shared" si="14"/>
        <v>0.37558869660804034</v>
      </c>
      <c r="R60" s="51">
        <v>2456731</v>
      </c>
      <c r="S60" s="158">
        <f t="shared" si="15"/>
        <v>2.7844194075403306</v>
      </c>
      <c r="T60" s="51">
        <v>0</v>
      </c>
      <c r="U60" s="158">
        <f t="shared" si="16"/>
        <v>0</v>
      </c>
      <c r="V60" s="51">
        <v>8490710</v>
      </c>
      <c r="W60" s="51">
        <v>242479</v>
      </c>
      <c r="X60" s="51">
        <v>242479</v>
      </c>
      <c r="Y60" s="51">
        <v>242479</v>
      </c>
      <c r="Z60" s="51">
        <v>242479</v>
      </c>
    </row>
    <row r="61" spans="1:26" x14ac:dyDescent="0.25">
      <c r="A61" s="114">
        <v>8</v>
      </c>
      <c r="B61" s="114" t="s">
        <v>88</v>
      </c>
      <c r="C61" s="43">
        <v>990918</v>
      </c>
      <c r="D61" s="151">
        <f t="shared" si="10"/>
        <v>12.71826267760194</v>
      </c>
      <c r="F61" s="151">
        <f>IF(D$149,D61/D$149*100,0)</f>
        <v>15.138891366331492</v>
      </c>
      <c r="G61" s="43">
        <v>9500</v>
      </c>
      <c r="H61" s="151">
        <f t="shared" si="11"/>
        <v>0.1219308716132096</v>
      </c>
      <c r="J61" s="151">
        <f>IF(H$149,H61/H$149*100,0)</f>
        <v>2.9875091596023542</v>
      </c>
      <c r="K61" s="43">
        <v>1787500</v>
      </c>
      <c r="L61" s="151">
        <f t="shared" si="12"/>
        <v>22.942256106169701</v>
      </c>
      <c r="N61" s="151">
        <f>IF(L$149,L61/L$149*100,0)</f>
        <v>53.890236559385777</v>
      </c>
      <c r="O61" s="43">
        <f t="shared" si="13"/>
        <v>2787918</v>
      </c>
      <c r="P61" s="43">
        <v>266018</v>
      </c>
      <c r="Q61" s="160">
        <f t="shared" si="14"/>
        <v>9.5418157922865738</v>
      </c>
      <c r="R61" s="43">
        <v>0</v>
      </c>
      <c r="S61" s="160">
        <f t="shared" si="15"/>
        <v>0</v>
      </c>
      <c r="T61" s="43">
        <v>0</v>
      </c>
      <c r="U61" s="160">
        <f t="shared" si="16"/>
        <v>0</v>
      </c>
      <c r="V61" s="43">
        <v>720330</v>
      </c>
      <c r="W61" s="43">
        <v>77913</v>
      </c>
      <c r="X61" s="43">
        <v>77913</v>
      </c>
      <c r="Y61" s="43">
        <v>77913</v>
      </c>
      <c r="Z61" s="43">
        <v>77913</v>
      </c>
    </row>
    <row r="62" spans="1:26" x14ac:dyDescent="0.25">
      <c r="A62" s="117">
        <v>9</v>
      </c>
      <c r="B62" s="117" t="s">
        <v>89</v>
      </c>
      <c r="C62" s="51">
        <v>376302</v>
      </c>
      <c r="D62" s="152">
        <f t="shared" si="10"/>
        <v>88.96028368794326</v>
      </c>
      <c r="E62" s="169"/>
      <c r="F62" s="152">
        <f>IF(D$149,D62/D$149*100,0)</f>
        <v>105.89182695853387</v>
      </c>
      <c r="G62" s="51">
        <v>0</v>
      </c>
      <c r="H62" s="152">
        <f t="shared" si="11"/>
        <v>0</v>
      </c>
      <c r="I62" s="169"/>
      <c r="J62" s="152">
        <f>IF(H$149,H62/H$149*100,0)</f>
        <v>0</v>
      </c>
      <c r="K62" s="51">
        <v>288144</v>
      </c>
      <c r="L62" s="152">
        <f t="shared" si="12"/>
        <v>68.11914893617022</v>
      </c>
      <c r="M62" s="169"/>
      <c r="N62" s="152">
        <f>IF(L$149,L62/L$149*100,0)</f>
        <v>160.00854638733807</v>
      </c>
      <c r="O62" s="51">
        <f t="shared" si="13"/>
        <v>664446</v>
      </c>
      <c r="P62" s="51">
        <v>70123</v>
      </c>
      <c r="Q62" s="158">
        <f t="shared" si="14"/>
        <v>10.553604055107563</v>
      </c>
      <c r="R62" s="51">
        <v>0</v>
      </c>
      <c r="S62" s="158">
        <f t="shared" si="15"/>
        <v>0</v>
      </c>
      <c r="T62" s="51">
        <v>0</v>
      </c>
      <c r="U62" s="158">
        <f t="shared" si="16"/>
        <v>0</v>
      </c>
      <c r="V62" s="51">
        <v>9081</v>
      </c>
      <c r="W62" s="51">
        <v>4230</v>
      </c>
      <c r="X62" s="51">
        <v>4230</v>
      </c>
      <c r="Y62" s="51">
        <v>0</v>
      </c>
      <c r="Z62" s="51">
        <v>4230</v>
      </c>
    </row>
    <row r="63" spans="1:26" x14ac:dyDescent="0.25">
      <c r="A63" s="114">
        <v>10</v>
      </c>
      <c r="B63" s="114" t="s">
        <v>90</v>
      </c>
      <c r="C63" s="43">
        <v>1538907</v>
      </c>
      <c r="D63" s="151">
        <f t="shared" si="10"/>
        <v>19.055547988459491</v>
      </c>
      <c r="F63" s="151">
        <f>IF(D$149,D63/D$149*100,0)</f>
        <v>22.682333132751303</v>
      </c>
      <c r="G63" s="43">
        <v>155250</v>
      </c>
      <c r="H63" s="151">
        <f t="shared" si="11"/>
        <v>1.9223863594150497</v>
      </c>
      <c r="J63" s="151">
        <f>IF(H$149,H63/H$149*100,0)</f>
        <v>47.101663270853628</v>
      </c>
      <c r="K63" s="43">
        <v>2367443</v>
      </c>
      <c r="L63" s="151">
        <f t="shared" si="12"/>
        <v>29.314912269839894</v>
      </c>
      <c r="N63" s="151">
        <f>IF(L$149,L63/L$149*100,0)</f>
        <v>68.859293943391691</v>
      </c>
      <c r="O63" s="43">
        <f t="shared" si="13"/>
        <v>4061600</v>
      </c>
      <c r="P63" s="43">
        <v>281855</v>
      </c>
      <c r="Q63" s="160">
        <f t="shared" si="14"/>
        <v>6.9395065983848729</v>
      </c>
      <c r="R63" s="43">
        <v>0</v>
      </c>
      <c r="S63" s="160">
        <f t="shared" si="15"/>
        <v>0</v>
      </c>
      <c r="T63" s="43">
        <v>0</v>
      </c>
      <c r="U63" s="160">
        <f t="shared" si="16"/>
        <v>0</v>
      </c>
      <c r="V63" s="43">
        <v>123428</v>
      </c>
      <c r="W63" s="43">
        <v>80759</v>
      </c>
      <c r="X63" s="43">
        <v>80759</v>
      </c>
      <c r="Y63" s="43">
        <v>80759</v>
      </c>
      <c r="Z63" s="43">
        <v>80759</v>
      </c>
    </row>
    <row r="64" spans="1:26" x14ac:dyDescent="0.25">
      <c r="A64" s="117">
        <v>11</v>
      </c>
      <c r="B64" s="117" t="s">
        <v>249</v>
      </c>
      <c r="C64" s="51">
        <v>165673</v>
      </c>
      <c r="D64" s="152">
        <f t="shared" si="10"/>
        <v>26.64838346469358</v>
      </c>
      <c r="E64" s="169"/>
      <c r="F64" s="152">
        <f>IF(D$149,D64/D$149*100,0)</f>
        <v>31.720290151799858</v>
      </c>
      <c r="G64" s="51">
        <v>165492</v>
      </c>
      <c r="H64" s="152">
        <f t="shared" si="11"/>
        <v>26.619269744249639</v>
      </c>
      <c r="I64" s="169"/>
      <c r="J64" s="152">
        <f>IF(H$149,H64/H$149*100,0)</f>
        <v>652.21638401095538</v>
      </c>
      <c r="K64" s="51">
        <v>277287</v>
      </c>
      <c r="L64" s="152">
        <f t="shared" si="12"/>
        <v>44.601415473701145</v>
      </c>
      <c r="M64" s="169"/>
      <c r="N64" s="152">
        <f>IF(L$149,L64/L$149*100,0)</f>
        <v>104.76654168788681</v>
      </c>
      <c r="O64" s="51">
        <f t="shared" si="13"/>
        <v>608452</v>
      </c>
      <c r="P64" s="51">
        <v>70290</v>
      </c>
      <c r="Q64" s="158">
        <f t="shared" si="14"/>
        <v>11.552267064616437</v>
      </c>
      <c r="R64" s="51">
        <v>101181</v>
      </c>
      <c r="S64" s="158">
        <f t="shared" si="15"/>
        <v>16.629249308080176</v>
      </c>
      <c r="T64" s="51">
        <v>0</v>
      </c>
      <c r="U64" s="158">
        <f t="shared" si="16"/>
        <v>0</v>
      </c>
      <c r="V64" s="51">
        <v>11293</v>
      </c>
      <c r="W64" s="51">
        <v>6217</v>
      </c>
      <c r="X64" s="51">
        <v>6217</v>
      </c>
      <c r="Y64" s="51">
        <v>6217</v>
      </c>
      <c r="Z64" s="51">
        <v>6217</v>
      </c>
    </row>
    <row r="65" spans="1:26" x14ac:dyDescent="0.25">
      <c r="A65" s="114">
        <v>12</v>
      </c>
      <c r="B65" s="114" t="s">
        <v>92</v>
      </c>
      <c r="C65" s="43">
        <v>1553716</v>
      </c>
      <c r="D65" s="151">
        <f t="shared" si="10"/>
        <v>46.426701727126037</v>
      </c>
      <c r="F65" s="151">
        <f>IF(D$149,D65/D$149*100,0)</f>
        <v>55.262956251235373</v>
      </c>
      <c r="G65" s="43">
        <v>29140</v>
      </c>
      <c r="H65" s="151">
        <f t="shared" si="11"/>
        <v>0.87073447678240601</v>
      </c>
      <c r="J65" s="151">
        <f>IF(H$149,H65/H$149*100,0)</f>
        <v>21.334442955685244</v>
      </c>
      <c r="K65" s="43">
        <v>1578917</v>
      </c>
      <c r="L65" s="151">
        <f t="shared" si="12"/>
        <v>47.179734656068845</v>
      </c>
      <c r="N65" s="151">
        <f>IF(L$149,L65/L$149*100,0)</f>
        <v>110.82288723735662</v>
      </c>
      <c r="O65" s="43">
        <f t="shared" si="13"/>
        <v>3161773</v>
      </c>
      <c r="P65" s="43">
        <v>349069</v>
      </c>
      <c r="Q65" s="160">
        <f t="shared" si="14"/>
        <v>11.040292898952583</v>
      </c>
      <c r="R65" s="43">
        <v>0</v>
      </c>
      <c r="S65" s="160">
        <f t="shared" si="15"/>
        <v>0</v>
      </c>
      <c r="T65" s="43">
        <v>0</v>
      </c>
      <c r="U65" s="160">
        <f t="shared" si="16"/>
        <v>0</v>
      </c>
      <c r="V65" s="43">
        <v>207200</v>
      </c>
      <c r="W65" s="43">
        <v>33466</v>
      </c>
      <c r="X65" s="43">
        <v>33466</v>
      </c>
      <c r="Y65" s="43">
        <v>33466</v>
      </c>
      <c r="Z65" s="43">
        <v>33466</v>
      </c>
    </row>
    <row r="66" spans="1:26" x14ac:dyDescent="0.25">
      <c r="A66" s="117">
        <v>13</v>
      </c>
      <c r="B66" s="117" t="s">
        <v>93</v>
      </c>
      <c r="C66" s="51">
        <v>40683</v>
      </c>
      <c r="D66" s="152">
        <f t="shared" si="10"/>
        <v>2.7019326559075512</v>
      </c>
      <c r="E66" s="169"/>
      <c r="F66" s="152">
        <f>IF(D$149,D66/D$149*100,0)</f>
        <v>3.2161833729825542</v>
      </c>
      <c r="G66" s="51">
        <v>306150</v>
      </c>
      <c r="H66" s="152">
        <f t="shared" si="11"/>
        <v>20.332735604702133</v>
      </c>
      <c r="I66" s="169"/>
      <c r="J66" s="152">
        <f>IF(H$149,H66/H$149*100,0)</f>
        <v>498.18584133076678</v>
      </c>
      <c r="K66" s="51">
        <v>409668</v>
      </c>
      <c r="L66" s="152">
        <f t="shared" si="12"/>
        <v>27.207810320781032</v>
      </c>
      <c r="M66" s="169"/>
      <c r="N66" s="152">
        <f>IF(L$149,L66/L$149*100,0)</f>
        <v>63.909814608663659</v>
      </c>
      <c r="O66" s="51">
        <f t="shared" si="13"/>
        <v>756501</v>
      </c>
      <c r="P66" s="51">
        <v>417856</v>
      </c>
      <c r="Q66" s="158">
        <f t="shared" si="14"/>
        <v>55.235353291006881</v>
      </c>
      <c r="R66" s="51">
        <v>10428</v>
      </c>
      <c r="S66" s="158">
        <f t="shared" si="15"/>
        <v>1.3784515816899119</v>
      </c>
      <c r="T66" s="51">
        <v>0</v>
      </c>
      <c r="U66" s="158">
        <f t="shared" si="16"/>
        <v>0</v>
      </c>
      <c r="V66" s="51">
        <v>7895</v>
      </c>
      <c r="W66" s="51">
        <v>15057</v>
      </c>
      <c r="X66" s="51">
        <v>15057</v>
      </c>
      <c r="Y66" s="51">
        <v>15057</v>
      </c>
      <c r="Z66" s="51">
        <v>15057</v>
      </c>
    </row>
    <row r="67" spans="1:26" x14ac:dyDescent="0.25">
      <c r="A67" s="114">
        <v>14</v>
      </c>
      <c r="B67" s="114" t="s">
        <v>94</v>
      </c>
      <c r="C67" s="43">
        <v>1065638</v>
      </c>
      <c r="D67" s="151">
        <f t="shared" si="10"/>
        <v>55.528007920379345</v>
      </c>
      <c r="F67" s="151">
        <f>IF(D$149,D67/D$149*100,0)</f>
        <v>66.096486682560069</v>
      </c>
      <c r="G67" s="43">
        <v>0</v>
      </c>
      <c r="H67" s="151">
        <f t="shared" si="11"/>
        <v>0</v>
      </c>
      <c r="J67" s="151">
        <f>IF(H$149,H67/H$149*100,0)</f>
        <v>0</v>
      </c>
      <c r="K67" s="43">
        <v>760062</v>
      </c>
      <c r="L67" s="151">
        <f t="shared" si="12"/>
        <v>39.605127403470377</v>
      </c>
      <c r="N67" s="151">
        <f>IF(L$149,L67/L$149*100,0)</f>
        <v>93.030505581517772</v>
      </c>
      <c r="O67" s="43">
        <f t="shared" si="13"/>
        <v>1825700</v>
      </c>
      <c r="P67" s="43">
        <v>189736</v>
      </c>
      <c r="Q67" s="160">
        <f t="shared" si="14"/>
        <v>10.39250698362272</v>
      </c>
      <c r="R67" s="43">
        <v>0</v>
      </c>
      <c r="S67" s="160">
        <f t="shared" si="15"/>
        <v>0</v>
      </c>
      <c r="T67" s="43">
        <v>0</v>
      </c>
      <c r="U67" s="160">
        <f t="shared" si="16"/>
        <v>0</v>
      </c>
      <c r="V67" s="43">
        <v>268101</v>
      </c>
      <c r="W67" s="43">
        <v>19191</v>
      </c>
      <c r="X67" s="43">
        <v>19191</v>
      </c>
      <c r="Y67" s="43">
        <v>0</v>
      </c>
      <c r="Z67" s="43">
        <v>19191</v>
      </c>
    </row>
    <row r="68" spans="1:26" x14ac:dyDescent="0.25">
      <c r="A68" s="117">
        <v>15</v>
      </c>
      <c r="B68" s="117" t="s">
        <v>95</v>
      </c>
      <c r="C68" s="51">
        <v>490080</v>
      </c>
      <c r="D68" s="152">
        <f t="shared" si="10"/>
        <v>29.393630420440232</v>
      </c>
      <c r="E68" s="169"/>
      <c r="F68" s="152">
        <f>IF(D$149,D68/D$149*100,0)</f>
        <v>34.98803170505397</v>
      </c>
      <c r="G68" s="51">
        <v>24563</v>
      </c>
      <c r="H68" s="152">
        <f t="shared" si="11"/>
        <v>1.4732201763329935</v>
      </c>
      <c r="I68" s="169"/>
      <c r="J68" s="152">
        <f>IF(H$149,H68/H$149*100,0)</f>
        <v>36.096344696587856</v>
      </c>
      <c r="K68" s="51">
        <v>448030</v>
      </c>
      <c r="L68" s="152">
        <f t="shared" si="12"/>
        <v>26.871588796257424</v>
      </c>
      <c r="M68" s="169"/>
      <c r="N68" s="152">
        <f>IF(L$149,L68/L$149*100,0)</f>
        <v>63.120046705756238</v>
      </c>
      <c r="O68" s="51">
        <f t="shared" si="13"/>
        <v>962673</v>
      </c>
      <c r="P68" s="51">
        <v>116372</v>
      </c>
      <c r="Q68" s="158">
        <f t="shared" si="14"/>
        <v>12.088424626015271</v>
      </c>
      <c r="R68" s="51">
        <v>0</v>
      </c>
      <c r="S68" s="158">
        <f t="shared" si="15"/>
        <v>0</v>
      </c>
      <c r="T68" s="51">
        <v>164300</v>
      </c>
      <c r="U68" s="158">
        <f t="shared" si="16"/>
        <v>17.067062231931299</v>
      </c>
      <c r="V68" s="51">
        <v>63212</v>
      </c>
      <c r="W68" s="51">
        <v>16673</v>
      </c>
      <c r="X68" s="51">
        <v>16673</v>
      </c>
      <c r="Y68" s="51">
        <v>16673</v>
      </c>
      <c r="Z68" s="51">
        <v>16673</v>
      </c>
    </row>
    <row r="69" spans="1:26" x14ac:dyDescent="0.25">
      <c r="A69" s="114">
        <v>16</v>
      </c>
      <c r="B69" s="114" t="s">
        <v>96</v>
      </c>
      <c r="C69" s="43">
        <v>712427</v>
      </c>
      <c r="D69" s="151">
        <f t="shared" si="10"/>
        <v>12.715552937816806</v>
      </c>
      <c r="F69" s="151">
        <f>IF(D$149,D69/D$149*100,0)</f>
        <v>15.135665889921853</v>
      </c>
      <c r="G69" s="43">
        <v>2500</v>
      </c>
      <c r="H69" s="151">
        <f t="shared" si="11"/>
        <v>4.4620546869422434E-2</v>
      </c>
      <c r="J69" s="151">
        <f>IF(H$149,H69/H$149*100,0)</f>
        <v>1.0932776147269327</v>
      </c>
      <c r="K69" s="43">
        <v>1582565</v>
      </c>
      <c r="L69" s="151">
        <f t="shared" si="12"/>
        <v>28.245966302563005</v>
      </c>
      <c r="N69" s="151">
        <f>IF(L$149,L69/L$149*100,0)</f>
        <v>66.34839219165589</v>
      </c>
      <c r="O69" s="43">
        <f t="shared" si="13"/>
        <v>2297492</v>
      </c>
      <c r="P69" s="43">
        <v>237948</v>
      </c>
      <c r="Q69" s="160">
        <f t="shared" si="14"/>
        <v>10.35685869635237</v>
      </c>
      <c r="R69" s="43">
        <v>0</v>
      </c>
      <c r="S69" s="160">
        <f t="shared" si="15"/>
        <v>0</v>
      </c>
      <c r="T69" s="43">
        <v>0</v>
      </c>
      <c r="U69" s="160">
        <f t="shared" si="16"/>
        <v>0</v>
      </c>
      <c r="V69" s="43">
        <v>133587</v>
      </c>
      <c r="W69" s="43">
        <v>56028</v>
      </c>
      <c r="X69" s="43">
        <v>56028</v>
      </c>
      <c r="Y69" s="43">
        <v>56028</v>
      </c>
      <c r="Z69" s="43">
        <v>56028</v>
      </c>
    </row>
    <row r="70" spans="1:26" x14ac:dyDescent="0.25">
      <c r="A70" s="117">
        <v>17</v>
      </c>
      <c r="B70" s="117" t="s">
        <v>97</v>
      </c>
      <c r="C70" s="51">
        <v>1100293</v>
      </c>
      <c r="D70" s="152">
        <f t="shared" si="10"/>
        <v>33.278680095575112</v>
      </c>
      <c r="E70" s="169"/>
      <c r="F70" s="152">
        <f>IF(D$149,D70/D$149*100,0)</f>
        <v>39.612511201632365</v>
      </c>
      <c r="G70" s="51">
        <v>0</v>
      </c>
      <c r="H70" s="152">
        <f t="shared" si="11"/>
        <v>0</v>
      </c>
      <c r="I70" s="169"/>
      <c r="J70" s="152">
        <f>IF(H$149,H70/H$149*100,0)</f>
        <v>0</v>
      </c>
      <c r="K70" s="51">
        <v>623953</v>
      </c>
      <c r="L70" s="152">
        <f t="shared" si="12"/>
        <v>18.871638992226959</v>
      </c>
      <c r="M70" s="169"/>
      <c r="N70" s="152">
        <f>IF(L$149,L70/L$149*100,0)</f>
        <v>44.328556217317498</v>
      </c>
      <c r="O70" s="51">
        <f t="shared" si="13"/>
        <v>1724246</v>
      </c>
      <c r="P70" s="51">
        <v>102031</v>
      </c>
      <c r="Q70" s="158">
        <f t="shared" si="14"/>
        <v>5.9174270956696429</v>
      </c>
      <c r="R70" s="51">
        <v>26163</v>
      </c>
      <c r="S70" s="158">
        <f t="shared" si="15"/>
        <v>1.517358891944653</v>
      </c>
      <c r="T70" s="51">
        <v>0</v>
      </c>
      <c r="U70" s="158">
        <f t="shared" si="16"/>
        <v>0</v>
      </c>
      <c r="V70" s="51">
        <v>117769</v>
      </c>
      <c r="W70" s="51">
        <v>33063</v>
      </c>
      <c r="X70" s="51">
        <v>33063</v>
      </c>
      <c r="Y70" s="51">
        <v>0</v>
      </c>
      <c r="Z70" s="51">
        <v>33063</v>
      </c>
    </row>
    <row r="71" spans="1:26" x14ac:dyDescent="0.25">
      <c r="A71" s="114">
        <v>18</v>
      </c>
      <c r="B71" s="114" t="s">
        <v>98</v>
      </c>
      <c r="C71" s="43">
        <v>889063</v>
      </c>
      <c r="D71" s="151">
        <f t="shared" si="10"/>
        <v>30.818878258458124</v>
      </c>
      <c r="F71" s="151">
        <f>IF(D$149,D71/D$149*100,0)</f>
        <v>36.684542678038532</v>
      </c>
      <c r="G71" s="43">
        <v>0</v>
      </c>
      <c r="H71" s="151">
        <f t="shared" si="11"/>
        <v>0</v>
      </c>
      <c r="J71" s="151">
        <f>IF(H$149,H71/H$149*100,0)</f>
        <v>0</v>
      </c>
      <c r="K71" s="43">
        <v>459552</v>
      </c>
      <c r="L71" s="151">
        <f t="shared" si="12"/>
        <v>15.930116472545757</v>
      </c>
      <c r="N71" s="151">
        <f>IF(L$149,L71/L$149*100,0)</f>
        <v>37.41906380746898</v>
      </c>
      <c r="O71" s="43">
        <f t="shared" si="13"/>
        <v>1348615</v>
      </c>
      <c r="P71" s="43">
        <v>193841</v>
      </c>
      <c r="Q71" s="160">
        <f t="shared" si="14"/>
        <v>14.373338573277028</v>
      </c>
      <c r="R71" s="43">
        <v>59513</v>
      </c>
      <c r="S71" s="160">
        <f t="shared" si="15"/>
        <v>4.4128976765051551</v>
      </c>
      <c r="T71" s="43">
        <v>0</v>
      </c>
      <c r="U71" s="160">
        <f t="shared" si="16"/>
        <v>0</v>
      </c>
      <c r="V71" s="43">
        <v>246398</v>
      </c>
      <c r="W71" s="43">
        <v>28848</v>
      </c>
      <c r="X71" s="43">
        <v>28848</v>
      </c>
      <c r="Y71" s="43">
        <v>0</v>
      </c>
      <c r="Z71" s="43">
        <v>28848</v>
      </c>
    </row>
    <row r="72" spans="1:26" x14ac:dyDescent="0.25">
      <c r="A72" s="117">
        <v>19</v>
      </c>
      <c r="B72" s="117" t="s">
        <v>99</v>
      </c>
      <c r="C72" s="51">
        <v>694930</v>
      </c>
      <c r="D72" s="152">
        <f t="shared" si="10"/>
        <v>108.10983198506534</v>
      </c>
      <c r="E72" s="169"/>
      <c r="F72" s="152">
        <f>IF(D$149,D72/D$149*100,0)</f>
        <v>128.68605119601528</v>
      </c>
      <c r="G72" s="51">
        <v>58924</v>
      </c>
      <c r="H72" s="152">
        <f t="shared" si="11"/>
        <v>9.1667703795892965</v>
      </c>
      <c r="I72" s="169"/>
      <c r="J72" s="152">
        <f>IF(H$149,H72/H$149*100,0)</f>
        <v>224.60112119815011</v>
      </c>
      <c r="K72" s="51">
        <v>281312</v>
      </c>
      <c r="L72" s="152">
        <f t="shared" si="12"/>
        <v>43.763534536403235</v>
      </c>
      <c r="M72" s="169"/>
      <c r="N72" s="152">
        <f>IF(L$149,L72/L$149*100,0)</f>
        <v>102.79840038083195</v>
      </c>
      <c r="O72" s="51">
        <f t="shared" si="13"/>
        <v>1035166</v>
      </c>
      <c r="P72" s="51">
        <v>0</v>
      </c>
      <c r="Q72" s="158">
        <f t="shared" si="14"/>
        <v>0</v>
      </c>
      <c r="R72" s="51">
        <v>0</v>
      </c>
      <c r="S72" s="158">
        <f t="shared" si="15"/>
        <v>0</v>
      </c>
      <c r="T72" s="51">
        <v>0</v>
      </c>
      <c r="U72" s="158">
        <f t="shared" si="16"/>
        <v>0</v>
      </c>
      <c r="V72" s="51">
        <v>67007</v>
      </c>
      <c r="W72" s="51">
        <v>6428</v>
      </c>
      <c r="X72" s="51">
        <v>6428</v>
      </c>
      <c r="Y72" s="51">
        <v>6428</v>
      </c>
      <c r="Z72" s="51">
        <v>6428</v>
      </c>
    </row>
    <row r="73" spans="1:26" x14ac:dyDescent="0.25">
      <c r="A73" s="114">
        <v>20</v>
      </c>
      <c r="B73" s="114" t="s">
        <v>100</v>
      </c>
      <c r="C73" s="43">
        <v>19160</v>
      </c>
      <c r="D73" s="151">
        <f t="shared" si="10"/>
        <v>1.6736547868623339</v>
      </c>
      <c r="F73" s="151">
        <f>IF(D$149,D73/D$149*100,0)</f>
        <v>1.992196469386569</v>
      </c>
      <c r="G73" s="43">
        <v>91562</v>
      </c>
      <c r="H73" s="151">
        <f t="shared" si="11"/>
        <v>7.9980782669461918</v>
      </c>
      <c r="J73" s="151">
        <f>IF(H$149,H73/H$149*100,0)</f>
        <v>195.96622057714902</v>
      </c>
      <c r="K73" s="43">
        <v>354866</v>
      </c>
      <c r="L73" s="151">
        <f t="shared" si="12"/>
        <v>30.998078266946191</v>
      </c>
      <c r="N73" s="151">
        <f>IF(L$149,L73/L$149*100,0)</f>
        <v>72.812968478843317</v>
      </c>
      <c r="O73" s="43">
        <f t="shared" si="13"/>
        <v>465588</v>
      </c>
      <c r="P73" s="43">
        <v>80661</v>
      </c>
      <c r="Q73" s="160">
        <f t="shared" si="14"/>
        <v>17.324544447021832</v>
      </c>
      <c r="R73" s="43">
        <v>0</v>
      </c>
      <c r="S73" s="160">
        <f t="shared" si="15"/>
        <v>0</v>
      </c>
      <c r="T73" s="43">
        <v>0</v>
      </c>
      <c r="U73" s="160">
        <f t="shared" si="16"/>
        <v>0</v>
      </c>
      <c r="V73" s="43">
        <v>855</v>
      </c>
      <c r="W73" s="43">
        <v>11448</v>
      </c>
      <c r="X73" s="43">
        <v>11448</v>
      </c>
      <c r="Y73" s="43">
        <v>11448</v>
      </c>
      <c r="Z73" s="43">
        <v>11448</v>
      </c>
    </row>
    <row r="74" spans="1:26" x14ac:dyDescent="0.25">
      <c r="A74" s="117">
        <v>21</v>
      </c>
      <c r="B74" s="117" t="s">
        <v>101</v>
      </c>
      <c r="C74" s="51">
        <v>21721474</v>
      </c>
      <c r="D74" s="152">
        <f t="shared" si="10"/>
        <v>56.026066344598831</v>
      </c>
      <c r="E74" s="169"/>
      <c r="F74" s="152">
        <f>IF(D$149,D74/D$149*100,0)</f>
        <v>66.689339068886696</v>
      </c>
      <c r="G74" s="51">
        <v>1211190</v>
      </c>
      <c r="H74" s="152">
        <f t="shared" si="11"/>
        <v>3.1240150321251061</v>
      </c>
      <c r="I74" s="169"/>
      <c r="J74" s="152">
        <f>IF(H$149,H74/H$149*100,0)</f>
        <v>76.543564396189282</v>
      </c>
      <c r="K74" s="51">
        <v>15657119</v>
      </c>
      <c r="L74" s="152">
        <f t="shared" si="12"/>
        <v>40.384312218373346</v>
      </c>
      <c r="M74" s="169"/>
      <c r="N74" s="152">
        <f>IF(L$149,L74/L$149*100,0)</f>
        <v>94.860772570269162</v>
      </c>
      <c r="O74" s="51">
        <f t="shared" si="13"/>
        <v>38589783</v>
      </c>
      <c r="P74" s="51">
        <v>324263</v>
      </c>
      <c r="Q74" s="158">
        <f t="shared" si="14"/>
        <v>0.84028199899439715</v>
      </c>
      <c r="R74" s="51">
        <v>0</v>
      </c>
      <c r="S74" s="158">
        <f t="shared" si="15"/>
        <v>0</v>
      </c>
      <c r="T74" s="51">
        <v>159980</v>
      </c>
      <c r="U74" s="158">
        <f t="shared" si="16"/>
        <v>0.41456568957643525</v>
      </c>
      <c r="V74" s="51">
        <v>1395366</v>
      </c>
      <c r="W74" s="51">
        <v>387703</v>
      </c>
      <c r="X74" s="51">
        <v>387703</v>
      </c>
      <c r="Y74" s="51">
        <v>387703</v>
      </c>
      <c r="Z74" s="51">
        <v>387703</v>
      </c>
    </row>
    <row r="75" spans="1:26" x14ac:dyDescent="0.25">
      <c r="A75" s="114">
        <v>22</v>
      </c>
      <c r="B75" s="114" t="s">
        <v>102</v>
      </c>
      <c r="C75" s="43">
        <v>1161860</v>
      </c>
      <c r="D75" s="151">
        <f t="shared" si="10"/>
        <v>75.24025385312784</v>
      </c>
      <c r="F75" s="151">
        <f>IF(D$149,D75/D$149*100,0)</f>
        <v>89.560505104497352</v>
      </c>
      <c r="G75" s="43">
        <v>23000</v>
      </c>
      <c r="H75" s="151">
        <f t="shared" si="11"/>
        <v>1.4894443724906101</v>
      </c>
      <c r="J75" s="151">
        <f>IF(H$149,H75/H$149*100,0)</f>
        <v>36.493864487816957</v>
      </c>
      <c r="K75" s="43">
        <v>325989</v>
      </c>
      <c r="L75" s="151">
        <f t="shared" si="12"/>
        <v>21.110542675819193</v>
      </c>
      <c r="N75" s="151">
        <f>IF(L$149,L75/L$149*100,0)</f>
        <v>49.587631374708792</v>
      </c>
      <c r="O75" s="43">
        <f t="shared" si="13"/>
        <v>1510849</v>
      </c>
      <c r="P75" s="43">
        <v>4500</v>
      </c>
      <c r="Q75" s="160">
        <f t="shared" si="14"/>
        <v>0.29784578074976392</v>
      </c>
      <c r="R75" s="43">
        <v>0</v>
      </c>
      <c r="S75" s="160">
        <f t="shared" si="15"/>
        <v>0</v>
      </c>
      <c r="T75" s="43">
        <v>0</v>
      </c>
      <c r="U75" s="160">
        <f t="shared" si="16"/>
        <v>0</v>
      </c>
      <c r="V75" s="43">
        <v>479712</v>
      </c>
      <c r="W75" s="43">
        <v>15442</v>
      </c>
      <c r="X75" s="43">
        <v>15442</v>
      </c>
      <c r="Y75" s="43">
        <v>15442</v>
      </c>
      <c r="Z75" s="43">
        <v>15442</v>
      </c>
    </row>
    <row r="76" spans="1:26" x14ac:dyDescent="0.25">
      <c r="A76" s="117">
        <v>23</v>
      </c>
      <c r="B76" s="117" t="s">
        <v>103</v>
      </c>
      <c r="C76" s="51">
        <v>0</v>
      </c>
      <c r="D76" s="152">
        <f t="shared" si="10"/>
        <v>0</v>
      </c>
      <c r="E76" s="169"/>
      <c r="F76" s="152">
        <f>IF(D$149,D76/D$149*100,0)</f>
        <v>0</v>
      </c>
      <c r="G76" s="51">
        <v>1200</v>
      </c>
      <c r="H76" s="152">
        <f t="shared" si="11"/>
        <v>0.24716786817713698</v>
      </c>
      <c r="I76" s="169"/>
      <c r="J76" s="152">
        <f>IF(H$149,H76/H$149*100,0)</f>
        <v>6.0560238795060517</v>
      </c>
      <c r="K76" s="51">
        <v>53194</v>
      </c>
      <c r="L76" s="152">
        <f t="shared" si="12"/>
        <v>10.956539649845521</v>
      </c>
      <c r="M76" s="169"/>
      <c r="N76" s="152">
        <f>IF(L$149,L76/L$149*100,0)</f>
        <v>25.736375309823128</v>
      </c>
      <c r="O76" s="51">
        <f t="shared" si="13"/>
        <v>54394</v>
      </c>
      <c r="P76" s="51">
        <v>12722</v>
      </c>
      <c r="Q76" s="158">
        <f t="shared" si="14"/>
        <v>23.388609037761519</v>
      </c>
      <c r="R76" s="51">
        <v>0</v>
      </c>
      <c r="S76" s="158">
        <f t="shared" si="15"/>
        <v>0</v>
      </c>
      <c r="T76" s="51">
        <v>0</v>
      </c>
      <c r="U76" s="158">
        <f t="shared" si="16"/>
        <v>0</v>
      </c>
      <c r="V76" s="51">
        <v>3021</v>
      </c>
      <c r="W76" s="51">
        <v>4855</v>
      </c>
      <c r="X76" s="51">
        <v>0</v>
      </c>
      <c r="Y76" s="51">
        <v>4855</v>
      </c>
      <c r="Z76" s="51">
        <v>4855</v>
      </c>
    </row>
    <row r="77" spans="1:26" x14ac:dyDescent="0.25">
      <c r="A77" s="114">
        <v>24</v>
      </c>
      <c r="B77" s="114" t="s">
        <v>104</v>
      </c>
      <c r="C77" s="43">
        <v>1815584</v>
      </c>
      <c r="D77" s="151">
        <f t="shared" si="10"/>
        <v>33.112363444037129</v>
      </c>
      <c r="F77" s="151">
        <f>IF(D$149,D77/D$149*100,0)</f>
        <v>39.414540001959026</v>
      </c>
      <c r="G77" s="43">
        <v>0</v>
      </c>
      <c r="H77" s="151">
        <f t="shared" si="11"/>
        <v>0</v>
      </c>
      <c r="J77" s="151">
        <f>IF(H$149,H77/H$149*100,0)</f>
        <v>0</v>
      </c>
      <c r="K77" s="43">
        <v>1291175</v>
      </c>
      <c r="L77" s="151">
        <f t="shared" si="12"/>
        <v>23.548266491583227</v>
      </c>
      <c r="N77" s="151">
        <f>IF(L$149,L77/L$149*100,0)</f>
        <v>55.313725290234558</v>
      </c>
      <c r="O77" s="43">
        <f t="shared" si="13"/>
        <v>3106759</v>
      </c>
      <c r="P77" s="43">
        <v>236184</v>
      </c>
      <c r="Q77" s="160">
        <f t="shared" si="14"/>
        <v>7.6022633232896402</v>
      </c>
      <c r="R77" s="43">
        <v>0</v>
      </c>
      <c r="S77" s="160">
        <f t="shared" si="15"/>
        <v>0</v>
      </c>
      <c r="T77" s="43">
        <v>0</v>
      </c>
      <c r="U77" s="160">
        <f t="shared" si="16"/>
        <v>0</v>
      </c>
      <c r="V77" s="43">
        <v>361922</v>
      </c>
      <c r="W77" s="43">
        <v>54831</v>
      </c>
      <c r="X77" s="43">
        <v>54831</v>
      </c>
      <c r="Y77" s="43">
        <v>0</v>
      </c>
      <c r="Z77" s="43">
        <v>54831</v>
      </c>
    </row>
    <row r="78" spans="1:26" x14ac:dyDescent="0.25">
      <c r="A78" s="117">
        <v>25</v>
      </c>
      <c r="B78" s="117" t="s">
        <v>105</v>
      </c>
      <c r="C78" s="51">
        <v>168461</v>
      </c>
      <c r="D78" s="152">
        <f t="shared" si="10"/>
        <v>17.121760341498121</v>
      </c>
      <c r="E78" s="169"/>
      <c r="F78" s="152">
        <f>IF(D$149,D78/D$149*100,0)</f>
        <v>20.380493498281517</v>
      </c>
      <c r="G78" s="51">
        <v>0</v>
      </c>
      <c r="H78" s="152">
        <f t="shared" si="11"/>
        <v>0</v>
      </c>
      <c r="I78" s="169"/>
      <c r="J78" s="152">
        <f>IF(H$149,H78/H$149*100,0)</f>
        <v>0</v>
      </c>
      <c r="K78" s="51">
        <v>127310</v>
      </c>
      <c r="L78" s="152">
        <f t="shared" si="12"/>
        <v>12.939323101941254</v>
      </c>
      <c r="M78" s="169"/>
      <c r="N78" s="152">
        <f>IF(L$149,L78/L$149*100,0)</f>
        <v>30.393836580632478</v>
      </c>
      <c r="O78" s="51">
        <f t="shared" si="13"/>
        <v>295771</v>
      </c>
      <c r="P78" s="51">
        <v>0</v>
      </c>
      <c r="Q78" s="158">
        <f t="shared" si="14"/>
        <v>0</v>
      </c>
      <c r="R78" s="51">
        <v>0</v>
      </c>
      <c r="S78" s="158">
        <f t="shared" si="15"/>
        <v>0</v>
      </c>
      <c r="T78" s="51">
        <v>0</v>
      </c>
      <c r="U78" s="158">
        <f t="shared" si="16"/>
        <v>0</v>
      </c>
      <c r="V78" s="51">
        <v>11710</v>
      </c>
      <c r="W78" s="51">
        <v>9839</v>
      </c>
      <c r="X78" s="51">
        <v>9839</v>
      </c>
      <c r="Y78" s="51">
        <v>0</v>
      </c>
      <c r="Z78" s="51">
        <v>9839</v>
      </c>
    </row>
    <row r="79" spans="1:26" x14ac:dyDescent="0.25">
      <c r="A79" s="114">
        <v>26</v>
      </c>
      <c r="B79" s="114" t="s">
        <v>106</v>
      </c>
      <c r="C79" s="43">
        <v>215080</v>
      </c>
      <c r="D79" s="151">
        <f t="shared" si="10"/>
        <v>15.8112181136514</v>
      </c>
      <c r="F79" s="151">
        <f>IF(D$149,D79/D$149*100,0)</f>
        <v>18.82051970930624</v>
      </c>
      <c r="G79" s="43">
        <v>0</v>
      </c>
      <c r="H79" s="151">
        <f t="shared" si="11"/>
        <v>0</v>
      </c>
      <c r="J79" s="151">
        <f>IF(H$149,H79/H$149*100,0)</f>
        <v>0</v>
      </c>
      <c r="K79" s="43">
        <v>332553</v>
      </c>
      <c r="L79" s="151">
        <f t="shared" si="12"/>
        <v>24.447033742556791</v>
      </c>
      <c r="N79" s="151">
        <f>IF(L$149,L79/L$149*100,0)</f>
        <v>57.424885567700436</v>
      </c>
      <c r="O79" s="43">
        <f t="shared" si="13"/>
        <v>547633</v>
      </c>
      <c r="P79" s="43">
        <v>0</v>
      </c>
      <c r="Q79" s="160">
        <f t="shared" si="14"/>
        <v>0</v>
      </c>
      <c r="R79" s="43">
        <v>0</v>
      </c>
      <c r="S79" s="160">
        <f t="shared" si="15"/>
        <v>0</v>
      </c>
      <c r="T79" s="43">
        <v>0</v>
      </c>
      <c r="U79" s="160">
        <f t="shared" si="16"/>
        <v>0</v>
      </c>
      <c r="V79" s="43">
        <v>1286</v>
      </c>
      <c r="W79" s="43">
        <v>13603</v>
      </c>
      <c r="X79" s="43">
        <v>13603</v>
      </c>
      <c r="Y79" s="43">
        <v>0</v>
      </c>
      <c r="Z79" s="43">
        <v>13603</v>
      </c>
    </row>
    <row r="80" spans="1:26" x14ac:dyDescent="0.25">
      <c r="A80" s="117">
        <v>27</v>
      </c>
      <c r="B80" s="117" t="s">
        <v>107</v>
      </c>
      <c r="C80" s="51">
        <v>1270607</v>
      </c>
      <c r="D80" s="152">
        <f t="shared" si="10"/>
        <v>45.093764417787554</v>
      </c>
      <c r="E80" s="169"/>
      <c r="F80" s="152">
        <f>IF(D$149,D80/D$149*100,0)</f>
        <v>53.676324992255097</v>
      </c>
      <c r="G80" s="51">
        <v>0</v>
      </c>
      <c r="H80" s="152">
        <f t="shared" si="11"/>
        <v>0</v>
      </c>
      <c r="I80" s="169"/>
      <c r="J80" s="152">
        <f>IF(H$149,H80/H$149*100,0)</f>
        <v>0</v>
      </c>
      <c r="K80" s="51">
        <v>335995</v>
      </c>
      <c r="L80" s="152">
        <f t="shared" si="12"/>
        <v>11.924441920715477</v>
      </c>
      <c r="M80" s="169"/>
      <c r="N80" s="152">
        <f>IF(L$149,L80/L$149*100,0)</f>
        <v>28.009930364834545</v>
      </c>
      <c r="O80" s="51">
        <f t="shared" si="13"/>
        <v>1606602</v>
      </c>
      <c r="P80" s="51">
        <v>0</v>
      </c>
      <c r="Q80" s="158">
        <f t="shared" si="14"/>
        <v>0</v>
      </c>
      <c r="R80" s="51">
        <v>0</v>
      </c>
      <c r="S80" s="158">
        <f t="shared" si="15"/>
        <v>0</v>
      </c>
      <c r="T80" s="51">
        <v>0</v>
      </c>
      <c r="U80" s="158">
        <f t="shared" si="16"/>
        <v>0</v>
      </c>
      <c r="V80" s="51">
        <v>218481</v>
      </c>
      <c r="W80" s="51">
        <v>28177</v>
      </c>
      <c r="X80" s="51">
        <v>28177</v>
      </c>
      <c r="Y80" s="51">
        <v>0</v>
      </c>
      <c r="Z80" s="51">
        <v>28177</v>
      </c>
    </row>
    <row r="81" spans="1:26" x14ac:dyDescent="0.25">
      <c r="A81" s="114">
        <v>28</v>
      </c>
      <c r="B81" s="114" t="s">
        <v>108</v>
      </c>
      <c r="C81" s="43">
        <v>224178</v>
      </c>
      <c r="D81" s="151">
        <f t="shared" si="10"/>
        <v>21.444231872967286</v>
      </c>
      <c r="F81" s="151">
        <f>IF(D$149,D81/D$149*100,0)</f>
        <v>25.525648037683641</v>
      </c>
      <c r="G81" s="43">
        <v>23690</v>
      </c>
      <c r="H81" s="151">
        <f t="shared" si="11"/>
        <v>2.2661182322555962</v>
      </c>
      <c r="J81" s="151">
        <f>IF(H$149,H81/H$149*100,0)</f>
        <v>55.523665877510574</v>
      </c>
      <c r="K81" s="43">
        <v>254476</v>
      </c>
      <c r="L81" s="151">
        <f t="shared" si="12"/>
        <v>24.342452649703464</v>
      </c>
      <c r="N81" s="151">
        <f>IF(L$149,L81/L$149*100,0)</f>
        <v>57.179229699880644</v>
      </c>
      <c r="O81" s="43">
        <f t="shared" si="13"/>
        <v>502344</v>
      </c>
      <c r="P81" s="43">
        <v>0</v>
      </c>
      <c r="Q81" s="160">
        <f t="shared" si="14"/>
        <v>0</v>
      </c>
      <c r="R81" s="43">
        <v>0</v>
      </c>
      <c r="S81" s="160">
        <f t="shared" si="15"/>
        <v>0</v>
      </c>
      <c r="T81" s="43">
        <v>0</v>
      </c>
      <c r="U81" s="160">
        <f t="shared" si="16"/>
        <v>0</v>
      </c>
      <c r="V81" s="43">
        <v>27789</v>
      </c>
      <c r="W81" s="43">
        <v>10454</v>
      </c>
      <c r="X81" s="43">
        <v>10454</v>
      </c>
      <c r="Y81" s="43">
        <v>10454</v>
      </c>
      <c r="Z81" s="43">
        <v>10454</v>
      </c>
    </row>
    <row r="82" spans="1:26" x14ac:dyDescent="0.25">
      <c r="A82" s="117">
        <v>29</v>
      </c>
      <c r="B82" s="117" t="s">
        <v>23</v>
      </c>
      <c r="C82" s="51">
        <v>141746119</v>
      </c>
      <c r="D82" s="152">
        <f t="shared" si="10"/>
        <v>124.40439512795353</v>
      </c>
      <c r="E82" s="169"/>
      <c r="F82" s="152">
        <f>IF(D$149,D82/D$149*100,0)</f>
        <v>148.08190954044491</v>
      </c>
      <c r="G82" s="51">
        <v>10276477</v>
      </c>
      <c r="H82" s="152">
        <f t="shared" si="11"/>
        <v>9.0192162878993987</v>
      </c>
      <c r="I82" s="169"/>
      <c r="J82" s="152">
        <f>IF(H$149,H82/H$149*100,0)</f>
        <v>220.98580052810073</v>
      </c>
      <c r="K82" s="51">
        <v>46011991</v>
      </c>
      <c r="L82" s="152">
        <f t="shared" si="12"/>
        <v>40.382720524347064</v>
      </c>
      <c r="M82" s="169"/>
      <c r="N82" s="152">
        <f>IF(L$149,L82/L$149*100,0)</f>
        <v>94.857033758915577</v>
      </c>
      <c r="O82" s="51">
        <f t="shared" si="13"/>
        <v>198034587</v>
      </c>
      <c r="P82" s="51">
        <v>679401</v>
      </c>
      <c r="Q82" s="158">
        <f t="shared" si="14"/>
        <v>0.3430718897603478</v>
      </c>
      <c r="R82" s="51">
        <v>1</v>
      </c>
      <c r="S82" s="158">
        <f t="shared" si="15"/>
        <v>5.049622973182962E-7</v>
      </c>
      <c r="T82" s="51">
        <v>0</v>
      </c>
      <c r="U82" s="158">
        <f t="shared" si="16"/>
        <v>0</v>
      </c>
      <c r="V82" s="51">
        <v>75003396</v>
      </c>
      <c r="W82" s="51">
        <v>1139398</v>
      </c>
      <c r="X82" s="51">
        <v>1139398</v>
      </c>
      <c r="Y82" s="51">
        <v>1139398</v>
      </c>
      <c r="Z82" s="51">
        <v>1139398</v>
      </c>
    </row>
    <row r="83" spans="1:26" x14ac:dyDescent="0.25">
      <c r="A83" s="114">
        <v>30</v>
      </c>
      <c r="B83" s="114" t="s">
        <v>109</v>
      </c>
      <c r="C83" s="43">
        <v>6928009</v>
      </c>
      <c r="D83" s="151">
        <f t="shared" si="10"/>
        <v>93.963312582224574</v>
      </c>
      <c r="F83" s="151">
        <f>IF(D$149,D83/D$149*100,0)</f>
        <v>111.84706729702194</v>
      </c>
      <c r="G83" s="43">
        <v>0</v>
      </c>
      <c r="H83" s="151">
        <f t="shared" si="11"/>
        <v>0</v>
      </c>
      <c r="J83" s="151">
        <f>IF(H$149,H83/H$149*100,0)</f>
        <v>0</v>
      </c>
      <c r="K83" s="43">
        <v>3845407</v>
      </c>
      <c r="L83" s="151">
        <f t="shared" si="12"/>
        <v>52.154548290407021</v>
      </c>
      <c r="N83" s="151">
        <f>IF(L$149,L83/L$149*100,0)</f>
        <v>122.50848094499749</v>
      </c>
      <c r="O83" s="43">
        <f t="shared" si="13"/>
        <v>10773416</v>
      </c>
      <c r="P83" s="43">
        <v>282463</v>
      </c>
      <c r="Q83" s="160">
        <f t="shared" si="14"/>
        <v>2.6218517877709355</v>
      </c>
      <c r="R83" s="43">
        <v>0</v>
      </c>
      <c r="S83" s="160">
        <f t="shared" si="15"/>
        <v>0</v>
      </c>
      <c r="T83" s="43">
        <v>0</v>
      </c>
      <c r="U83" s="160">
        <f t="shared" si="16"/>
        <v>0</v>
      </c>
      <c r="V83" s="43">
        <v>932378</v>
      </c>
      <c r="W83" s="43">
        <v>73731</v>
      </c>
      <c r="X83" s="43">
        <v>73731</v>
      </c>
      <c r="Y83" s="43">
        <v>0</v>
      </c>
      <c r="Z83" s="43">
        <v>73731</v>
      </c>
    </row>
    <row r="84" spans="1:26" x14ac:dyDescent="0.25">
      <c r="A84" s="117">
        <v>31</v>
      </c>
      <c r="B84" s="117" t="s">
        <v>110</v>
      </c>
      <c r="C84" s="51">
        <v>252188</v>
      </c>
      <c r="D84" s="152">
        <f t="shared" si="10"/>
        <v>16.784559068219632</v>
      </c>
      <c r="E84" s="169"/>
      <c r="F84" s="152">
        <f>IF(D$149,D84/D$149*100,0)</f>
        <v>19.979113720700589</v>
      </c>
      <c r="G84" s="51">
        <v>58000</v>
      </c>
      <c r="H84" s="152">
        <f t="shared" si="11"/>
        <v>3.8602329450915143</v>
      </c>
      <c r="I84" s="169"/>
      <c r="J84" s="152">
        <f>IF(H$149,H84/H$149*100,0)</f>
        <v>94.582127799784203</v>
      </c>
      <c r="K84" s="51">
        <v>339335</v>
      </c>
      <c r="L84" s="152">
        <f t="shared" si="12"/>
        <v>22.5846921797005</v>
      </c>
      <c r="M84" s="169"/>
      <c r="N84" s="152">
        <f>IF(L$149,L84/L$149*100,0)</f>
        <v>53.050336399028566</v>
      </c>
      <c r="O84" s="51">
        <f t="shared" si="13"/>
        <v>649523</v>
      </c>
      <c r="P84" s="51">
        <v>23773</v>
      </c>
      <c r="Q84" s="158">
        <f t="shared" si="14"/>
        <v>3.6600705440761909</v>
      </c>
      <c r="R84" s="51">
        <v>0</v>
      </c>
      <c r="S84" s="158">
        <f t="shared" si="15"/>
        <v>0</v>
      </c>
      <c r="T84" s="51">
        <v>0</v>
      </c>
      <c r="U84" s="158">
        <f t="shared" si="16"/>
        <v>0</v>
      </c>
      <c r="V84" s="51">
        <v>48044</v>
      </c>
      <c r="W84" s="51">
        <v>15025</v>
      </c>
      <c r="X84" s="51">
        <v>15025</v>
      </c>
      <c r="Y84" s="51">
        <v>15025</v>
      </c>
      <c r="Z84" s="51">
        <v>15025</v>
      </c>
    </row>
    <row r="85" spans="1:26" x14ac:dyDescent="0.25">
      <c r="A85" s="114">
        <v>32</v>
      </c>
      <c r="B85" s="114" t="s">
        <v>111</v>
      </c>
      <c r="C85" s="43">
        <v>772848</v>
      </c>
      <c r="D85" s="151">
        <f t="shared" si="10"/>
        <v>27.392358403629405</v>
      </c>
      <c r="F85" s="151">
        <f>IF(D$149,D85/D$149*100,0)</f>
        <v>32.605863603562078</v>
      </c>
      <c r="G85" s="43">
        <v>10000</v>
      </c>
      <c r="H85" s="151">
        <f t="shared" si="11"/>
        <v>0.3544339689515843</v>
      </c>
      <c r="J85" s="151">
        <f>IF(H$149,H85/H$149*100,0)</f>
        <v>8.6842217619508872</v>
      </c>
      <c r="K85" s="43">
        <v>548990</v>
      </c>
      <c r="L85" s="151">
        <f t="shared" si="12"/>
        <v>19.458070461473028</v>
      </c>
      <c r="N85" s="151">
        <f>IF(L$149,L85/L$149*100,0)</f>
        <v>45.706055032485907</v>
      </c>
      <c r="O85" s="43">
        <f t="shared" si="13"/>
        <v>1331838</v>
      </c>
      <c r="P85" s="43">
        <v>157316</v>
      </c>
      <c r="Q85" s="160">
        <f t="shared" si="14"/>
        <v>11.811947098671158</v>
      </c>
      <c r="R85" s="43">
        <v>0</v>
      </c>
      <c r="S85" s="160">
        <f t="shared" si="15"/>
        <v>0</v>
      </c>
      <c r="T85" s="43">
        <v>0</v>
      </c>
      <c r="U85" s="160">
        <f t="shared" si="16"/>
        <v>0</v>
      </c>
      <c r="V85" s="43">
        <v>152359</v>
      </c>
      <c r="W85" s="43">
        <v>28214</v>
      </c>
      <c r="X85" s="43">
        <v>28214</v>
      </c>
      <c r="Y85" s="43">
        <v>28214</v>
      </c>
      <c r="Z85" s="43">
        <v>28214</v>
      </c>
    </row>
    <row r="86" spans="1:26" x14ac:dyDescent="0.25">
      <c r="A86" s="117">
        <v>33</v>
      </c>
      <c r="B86" s="117" t="s">
        <v>27</v>
      </c>
      <c r="C86" s="51">
        <v>2028552</v>
      </c>
      <c r="D86" s="152">
        <f t="shared" ref="D86:D117" si="17">IFERROR((C86/$W86),0)</f>
        <v>37.439592484588978</v>
      </c>
      <c r="E86" s="169"/>
      <c r="F86" s="152">
        <f>IF(D$149,D86/D$149*100,0)</f>
        <v>44.565357532840629</v>
      </c>
      <c r="G86" s="51">
        <v>0</v>
      </c>
      <c r="H86" s="152">
        <f t="shared" ref="H86:H117" si="18">IFERROR((G86/$W86),0)</f>
        <v>0</v>
      </c>
      <c r="I86" s="169"/>
      <c r="J86" s="152">
        <f>IF(H$149,H86/H$149*100,0)</f>
        <v>0</v>
      </c>
      <c r="K86" s="51">
        <v>1056648</v>
      </c>
      <c r="L86" s="152">
        <f t="shared" ref="L86:L117" si="19">IFERROR((K86/$W86),0)</f>
        <v>19.501827175076595</v>
      </c>
      <c r="M86" s="169"/>
      <c r="N86" s="152">
        <f>IF(L$149,L86/L$149*100,0)</f>
        <v>45.808837410829398</v>
      </c>
      <c r="O86" s="51">
        <f t="shared" ref="O86:O117" si="20">(C86+G86+K86)</f>
        <v>3085200</v>
      </c>
      <c r="P86" s="51">
        <v>239192</v>
      </c>
      <c r="Q86" s="158">
        <f t="shared" ref="Q86:Q117" si="21">IF($O86,P86/$O86*100,0)</f>
        <v>7.752884740049268</v>
      </c>
      <c r="R86" s="51">
        <v>0</v>
      </c>
      <c r="S86" s="158">
        <f t="shared" ref="S86:S117" si="22">IF($O86,R86/$O86*100,0)</f>
        <v>0</v>
      </c>
      <c r="T86" s="51">
        <v>0</v>
      </c>
      <c r="U86" s="158">
        <f t="shared" ref="U86:U117" si="23">IF($O86,T86/$O86*100,0)</f>
        <v>0</v>
      </c>
      <c r="V86" s="51">
        <v>302132</v>
      </c>
      <c r="W86" s="51">
        <v>54182</v>
      </c>
      <c r="X86" s="51">
        <v>54182</v>
      </c>
      <c r="Y86" s="51">
        <v>0</v>
      </c>
      <c r="Z86" s="51">
        <v>54182</v>
      </c>
    </row>
    <row r="87" spans="1:26" x14ac:dyDescent="0.25">
      <c r="A87" s="114">
        <v>34</v>
      </c>
      <c r="B87" s="114" t="s">
        <v>112</v>
      </c>
      <c r="C87" s="43">
        <v>8604993</v>
      </c>
      <c r="D87" s="151">
        <f t="shared" si="17"/>
        <v>89.301393746302892</v>
      </c>
      <c r="F87" s="151">
        <f>IF(D$149,D87/D$149*100,0)</f>
        <v>106.29785946850585</v>
      </c>
      <c r="G87" s="43">
        <v>0</v>
      </c>
      <c r="H87" s="151">
        <f t="shared" si="18"/>
        <v>0</v>
      </c>
      <c r="J87" s="151">
        <f>IF(H$149,H87/H$149*100,0)</f>
        <v>0</v>
      </c>
      <c r="K87" s="43">
        <v>1466000</v>
      </c>
      <c r="L87" s="151">
        <f t="shared" si="19"/>
        <v>15.213939538600442</v>
      </c>
      <c r="N87" s="151">
        <f>IF(L$149,L87/L$149*100,0)</f>
        <v>35.736799246822329</v>
      </c>
      <c r="O87" s="43">
        <f t="shared" si="20"/>
        <v>10070993</v>
      </c>
      <c r="P87" s="43">
        <v>37157</v>
      </c>
      <c r="Q87" s="160">
        <f t="shared" si="21"/>
        <v>0.36895070823701298</v>
      </c>
      <c r="R87" s="43">
        <v>0</v>
      </c>
      <c r="S87" s="160">
        <f t="shared" si="22"/>
        <v>0</v>
      </c>
      <c r="T87" s="43">
        <v>0</v>
      </c>
      <c r="U87" s="160">
        <f t="shared" si="23"/>
        <v>0</v>
      </c>
      <c r="V87" s="43">
        <v>3354395</v>
      </c>
      <c r="W87" s="43">
        <v>96359</v>
      </c>
      <c r="X87" s="43">
        <v>96359</v>
      </c>
      <c r="Y87" s="43">
        <v>0</v>
      </c>
      <c r="Z87" s="43">
        <v>96359</v>
      </c>
    </row>
    <row r="88" spans="1:26" x14ac:dyDescent="0.25">
      <c r="A88" s="117">
        <v>35</v>
      </c>
      <c r="B88" s="117" t="s">
        <v>113</v>
      </c>
      <c r="C88" s="51">
        <v>824155</v>
      </c>
      <c r="D88" s="152">
        <f t="shared" si="17"/>
        <v>49.618001204093922</v>
      </c>
      <c r="E88" s="169"/>
      <c r="F88" s="152">
        <f>IF(D$149,D88/D$149*100,0)</f>
        <v>59.061646160693726</v>
      </c>
      <c r="G88" s="51">
        <v>0</v>
      </c>
      <c r="H88" s="152">
        <f t="shared" si="18"/>
        <v>0</v>
      </c>
      <c r="I88" s="169"/>
      <c r="J88" s="152">
        <f>IF(H$149,H88/H$149*100,0)</f>
        <v>0</v>
      </c>
      <c r="K88" s="51">
        <v>29821</v>
      </c>
      <c r="L88" s="152">
        <f t="shared" si="19"/>
        <v>1.7953642384105961</v>
      </c>
      <c r="M88" s="169"/>
      <c r="N88" s="152">
        <f>IF(L$149,L88/L$149*100,0)</f>
        <v>4.2172227121198205</v>
      </c>
      <c r="O88" s="51">
        <f t="shared" si="20"/>
        <v>853976</v>
      </c>
      <c r="P88" s="51">
        <v>0</v>
      </c>
      <c r="Q88" s="158">
        <f t="shared" si="21"/>
        <v>0</v>
      </c>
      <c r="R88" s="51">
        <v>0</v>
      </c>
      <c r="S88" s="158">
        <f t="shared" si="22"/>
        <v>0</v>
      </c>
      <c r="T88" s="51">
        <v>0</v>
      </c>
      <c r="U88" s="158">
        <f t="shared" si="23"/>
        <v>0</v>
      </c>
      <c r="V88" s="51">
        <v>540565</v>
      </c>
      <c r="W88" s="51">
        <v>16610</v>
      </c>
      <c r="X88" s="51">
        <v>16610</v>
      </c>
      <c r="Y88" s="51">
        <v>0</v>
      </c>
      <c r="Z88" s="51">
        <v>16610</v>
      </c>
    </row>
    <row r="89" spans="1:26" x14ac:dyDescent="0.25">
      <c r="A89" s="114">
        <v>36</v>
      </c>
      <c r="B89" s="114" t="s">
        <v>114</v>
      </c>
      <c r="C89" s="43">
        <v>3520642</v>
      </c>
      <c r="D89" s="151">
        <f t="shared" si="17"/>
        <v>89.90173897500064</v>
      </c>
      <c r="F89" s="151">
        <f>IF(D$149,D89/D$149*100,0)</f>
        <v>107.01246659920747</v>
      </c>
      <c r="G89" s="43">
        <v>58217</v>
      </c>
      <c r="H89" s="151">
        <f t="shared" si="18"/>
        <v>1.4866065728658615</v>
      </c>
      <c r="J89" s="151">
        <f>IF(H$149,H89/H$149*100,0)</f>
        <v>36.424333676957616</v>
      </c>
      <c r="K89" s="43">
        <v>1577864</v>
      </c>
      <c r="L89" s="151">
        <f t="shared" si="19"/>
        <v>40.291718801869209</v>
      </c>
      <c r="N89" s="151">
        <f>IF(L$149,L89/L$149*100,0)</f>
        <v>94.643275167391337</v>
      </c>
      <c r="O89" s="43">
        <f t="shared" si="20"/>
        <v>5156723</v>
      </c>
      <c r="P89" s="43">
        <v>230977</v>
      </c>
      <c r="Q89" s="160">
        <f t="shared" si="21"/>
        <v>4.4791430526712412</v>
      </c>
      <c r="R89" s="43">
        <v>449516</v>
      </c>
      <c r="S89" s="160">
        <f t="shared" si="22"/>
        <v>8.7170864132124208</v>
      </c>
      <c r="T89" s="43">
        <v>0</v>
      </c>
      <c r="U89" s="160">
        <f t="shared" si="23"/>
        <v>0</v>
      </c>
      <c r="V89" s="43">
        <v>339389</v>
      </c>
      <c r="W89" s="43">
        <v>39161</v>
      </c>
      <c r="X89" s="43">
        <v>39161</v>
      </c>
      <c r="Y89" s="43">
        <v>39161</v>
      </c>
      <c r="Z89" s="43">
        <v>39161</v>
      </c>
    </row>
    <row r="90" spans="1:26" x14ac:dyDescent="0.25">
      <c r="A90" s="117">
        <v>37</v>
      </c>
      <c r="B90" s="117" t="s">
        <v>115</v>
      </c>
      <c r="C90" s="51">
        <v>1099699</v>
      </c>
      <c r="D90" s="152">
        <f t="shared" si="17"/>
        <v>41.297044575462841</v>
      </c>
      <c r="E90" s="169"/>
      <c r="F90" s="152">
        <f>IF(D$149,D90/D$149*100,0)</f>
        <v>49.156986879937797</v>
      </c>
      <c r="G90" s="51">
        <v>0</v>
      </c>
      <c r="H90" s="152">
        <f t="shared" si="18"/>
        <v>0</v>
      </c>
      <c r="I90" s="169"/>
      <c r="J90" s="152">
        <f>IF(H$149,H90/H$149*100,0)</f>
        <v>0</v>
      </c>
      <c r="K90" s="51">
        <v>1293215</v>
      </c>
      <c r="L90" s="152">
        <f t="shared" si="19"/>
        <v>48.564159375117356</v>
      </c>
      <c r="M90" s="169"/>
      <c r="N90" s="152">
        <f>IF(L$149,L90/L$149*100,0)</f>
        <v>114.0748331341737</v>
      </c>
      <c r="O90" s="51">
        <f t="shared" si="20"/>
        <v>2392914</v>
      </c>
      <c r="P90" s="51">
        <v>72028</v>
      </c>
      <c r="Q90" s="158">
        <f t="shared" si="21"/>
        <v>3.0100538506607424</v>
      </c>
      <c r="R90" s="51">
        <v>0</v>
      </c>
      <c r="S90" s="158">
        <f t="shared" si="22"/>
        <v>0</v>
      </c>
      <c r="T90" s="51">
        <v>831</v>
      </c>
      <c r="U90" s="158">
        <f t="shared" si="23"/>
        <v>3.4727533041304451E-2</v>
      </c>
      <c r="V90" s="51">
        <v>296823</v>
      </c>
      <c r="W90" s="51">
        <v>26629</v>
      </c>
      <c r="X90" s="51">
        <v>26629</v>
      </c>
      <c r="Y90" s="51">
        <v>0</v>
      </c>
      <c r="Z90" s="51">
        <v>26629</v>
      </c>
    </row>
    <row r="91" spans="1:26" x14ac:dyDescent="0.25">
      <c r="A91" s="114">
        <v>38</v>
      </c>
      <c r="B91" s="114" t="s">
        <v>116</v>
      </c>
      <c r="C91" s="43">
        <v>538974</v>
      </c>
      <c r="D91" s="151">
        <f t="shared" si="17"/>
        <v>35.571145723336855</v>
      </c>
      <c r="F91" s="151">
        <f>IF(D$149,D91/D$149*100,0)</f>
        <v>42.34129491836228</v>
      </c>
      <c r="G91" s="43">
        <v>0</v>
      </c>
      <c r="H91" s="151">
        <f t="shared" si="18"/>
        <v>0</v>
      </c>
      <c r="J91" s="151">
        <f>IF(H$149,H91/H$149*100,0)</f>
        <v>0</v>
      </c>
      <c r="K91" s="43">
        <v>541491</v>
      </c>
      <c r="L91" s="151">
        <f t="shared" si="19"/>
        <v>35.737262407602955</v>
      </c>
      <c r="N91" s="151">
        <f>IF(L$149,L91/L$149*100,0)</f>
        <v>83.945080039998828</v>
      </c>
      <c r="O91" s="43">
        <f t="shared" si="20"/>
        <v>1080465</v>
      </c>
      <c r="P91" s="43">
        <v>157797</v>
      </c>
      <c r="Q91" s="160">
        <f t="shared" si="21"/>
        <v>14.604545265233023</v>
      </c>
      <c r="R91" s="43">
        <v>0</v>
      </c>
      <c r="S91" s="160">
        <f t="shared" si="22"/>
        <v>0</v>
      </c>
      <c r="T91" s="43">
        <v>0</v>
      </c>
      <c r="U91" s="160">
        <f t="shared" si="23"/>
        <v>0</v>
      </c>
      <c r="V91" s="43">
        <v>114298</v>
      </c>
      <c r="W91" s="43">
        <v>15152</v>
      </c>
      <c r="X91" s="43">
        <v>15152</v>
      </c>
      <c r="Y91" s="43">
        <v>0</v>
      </c>
      <c r="Z91" s="43">
        <v>15152</v>
      </c>
    </row>
    <row r="92" spans="1:26" x14ac:dyDescent="0.25">
      <c r="A92" s="117">
        <v>39</v>
      </c>
      <c r="B92" s="117" t="s">
        <v>118</v>
      </c>
      <c r="C92" s="51">
        <v>410709</v>
      </c>
      <c r="D92" s="152">
        <f t="shared" si="17"/>
        <v>19.218951801591015</v>
      </c>
      <c r="E92" s="169"/>
      <c r="F92" s="152">
        <f>IF(D$149,D92/D$149*100,0)</f>
        <v>22.876837102243851</v>
      </c>
      <c r="G92" s="51">
        <v>0</v>
      </c>
      <c r="H92" s="152">
        <f t="shared" si="18"/>
        <v>0</v>
      </c>
      <c r="I92" s="169"/>
      <c r="J92" s="152">
        <f>IF(H$149,H92/H$149*100,0)</f>
        <v>0</v>
      </c>
      <c r="K92" s="51">
        <v>482228</v>
      </c>
      <c r="L92" s="152">
        <f t="shared" si="19"/>
        <v>22.565652784277024</v>
      </c>
      <c r="M92" s="169"/>
      <c r="N92" s="152">
        <f>IF(L$149,L92/L$149*100,0)</f>
        <v>53.005613791165999</v>
      </c>
      <c r="O92" s="51">
        <f t="shared" si="20"/>
        <v>892937</v>
      </c>
      <c r="P92" s="51">
        <v>48039</v>
      </c>
      <c r="Q92" s="158">
        <f t="shared" si="21"/>
        <v>5.3798868229225576</v>
      </c>
      <c r="R92" s="51">
        <v>0</v>
      </c>
      <c r="S92" s="158">
        <f t="shared" si="22"/>
        <v>0</v>
      </c>
      <c r="T92" s="51">
        <v>0</v>
      </c>
      <c r="U92" s="158">
        <f t="shared" si="23"/>
        <v>0</v>
      </c>
      <c r="V92" s="51">
        <v>118614</v>
      </c>
      <c r="W92" s="51">
        <v>21370</v>
      </c>
      <c r="X92" s="51">
        <v>21370</v>
      </c>
      <c r="Y92" s="51">
        <v>0</v>
      </c>
      <c r="Z92" s="51">
        <v>21370</v>
      </c>
    </row>
    <row r="93" spans="1:26" x14ac:dyDescent="0.25">
      <c r="A93" s="114">
        <v>40</v>
      </c>
      <c r="B93" s="114" t="s">
        <v>120</v>
      </c>
      <c r="C93" s="110">
        <v>266655</v>
      </c>
      <c r="D93" s="151">
        <f t="shared" si="17"/>
        <v>24.535793154214208</v>
      </c>
      <c r="F93" s="151">
        <f>IF(D$149,D93/D$149*100,0)</f>
        <v>29.205616880564822</v>
      </c>
      <c r="G93" s="110">
        <v>10000</v>
      </c>
      <c r="H93" s="151">
        <f t="shared" si="18"/>
        <v>0.92013249907986749</v>
      </c>
      <c r="J93" s="151">
        <f>IF(H$149,H93/H$149*100,0)</f>
        <v>22.544776664674487</v>
      </c>
      <c r="K93" s="110">
        <v>281720</v>
      </c>
      <c r="L93" s="151">
        <f t="shared" si="19"/>
        <v>25.921972764078028</v>
      </c>
      <c r="N93" s="151">
        <f>IF(L$149,L93/L$149*100,0)</f>
        <v>60.889445130309149</v>
      </c>
      <c r="O93" s="43">
        <f t="shared" si="20"/>
        <v>558375</v>
      </c>
      <c r="P93" s="110">
        <v>309818</v>
      </c>
      <c r="Q93" s="160">
        <f t="shared" si="21"/>
        <v>55.485650324602645</v>
      </c>
      <c r="R93" s="110">
        <v>6703</v>
      </c>
      <c r="S93" s="160">
        <f t="shared" si="22"/>
        <v>1.2004477277815089</v>
      </c>
      <c r="T93" s="110">
        <v>0</v>
      </c>
      <c r="U93" s="160">
        <f t="shared" si="23"/>
        <v>0</v>
      </c>
      <c r="V93" s="110">
        <v>5075</v>
      </c>
      <c r="W93" s="110">
        <v>10868</v>
      </c>
      <c r="X93" s="110">
        <v>10868</v>
      </c>
      <c r="Y93" s="110">
        <v>10868</v>
      </c>
      <c r="Z93" s="110">
        <v>10868</v>
      </c>
    </row>
    <row r="94" spans="1:26" x14ac:dyDescent="0.25">
      <c r="A94" s="117">
        <v>41</v>
      </c>
      <c r="B94" s="117" t="s">
        <v>250</v>
      </c>
      <c r="C94" s="51">
        <v>259226</v>
      </c>
      <c r="D94" s="152">
        <f t="shared" si="17"/>
        <v>7.8420256534365924</v>
      </c>
      <c r="E94" s="169"/>
      <c r="F94" s="152">
        <f>IF(D$149,D94/D$149*100,0)</f>
        <v>9.3345748133066682</v>
      </c>
      <c r="G94" s="51">
        <v>10183</v>
      </c>
      <c r="H94" s="152">
        <f t="shared" si="18"/>
        <v>0.30805300096805421</v>
      </c>
      <c r="I94" s="169"/>
      <c r="J94" s="152">
        <f>IF(H$149,H94/H$149*100,0)</f>
        <v>7.5478109018565496</v>
      </c>
      <c r="K94" s="51">
        <v>524825</v>
      </c>
      <c r="L94" s="152">
        <f t="shared" si="19"/>
        <v>15.876845353339787</v>
      </c>
      <c r="M94" s="169"/>
      <c r="N94" s="152">
        <f>IF(L$149,L94/L$149*100,0)</f>
        <v>37.293932556099982</v>
      </c>
      <c r="O94" s="51">
        <f t="shared" si="20"/>
        <v>794234</v>
      </c>
      <c r="P94" s="51">
        <v>128058</v>
      </c>
      <c r="Q94" s="158">
        <f t="shared" si="21"/>
        <v>16.123459836773545</v>
      </c>
      <c r="R94" s="51">
        <v>4303</v>
      </c>
      <c r="S94" s="158">
        <f t="shared" si="22"/>
        <v>0.54177987847410214</v>
      </c>
      <c r="T94" s="51">
        <v>0</v>
      </c>
      <c r="U94" s="158">
        <f t="shared" si="23"/>
        <v>0</v>
      </c>
      <c r="V94" s="51">
        <v>23124</v>
      </c>
      <c r="W94" s="51">
        <v>33056</v>
      </c>
      <c r="X94" s="51">
        <v>33056</v>
      </c>
      <c r="Y94" s="51">
        <v>33056</v>
      </c>
      <c r="Z94" s="51">
        <v>33056</v>
      </c>
    </row>
    <row r="95" spans="1:26" x14ac:dyDescent="0.25">
      <c r="A95" s="114">
        <v>42</v>
      </c>
      <c r="B95" s="114" t="s">
        <v>124</v>
      </c>
      <c r="C95" s="43">
        <v>5004046</v>
      </c>
      <c r="D95" s="151">
        <f t="shared" si="17"/>
        <v>44.273406118946085</v>
      </c>
      <c r="F95" s="151">
        <f>IF(D$149,D95/D$149*100,0)</f>
        <v>52.699830365398462</v>
      </c>
      <c r="G95" s="43">
        <v>0</v>
      </c>
      <c r="H95" s="151">
        <f t="shared" si="18"/>
        <v>0</v>
      </c>
      <c r="J95" s="151">
        <f>IF(H$149,H95/H$149*100,0)</f>
        <v>0</v>
      </c>
      <c r="K95" s="43">
        <v>4297102</v>
      </c>
      <c r="L95" s="151">
        <f t="shared" si="19"/>
        <v>38.018703661104524</v>
      </c>
      <c r="N95" s="151">
        <f>IF(L$149,L95/L$149*100,0)</f>
        <v>89.304073866873495</v>
      </c>
      <c r="O95" s="43">
        <f t="shared" si="20"/>
        <v>9301148</v>
      </c>
      <c r="P95" s="43">
        <v>496975</v>
      </c>
      <c r="Q95" s="160">
        <f t="shared" si="21"/>
        <v>5.3431576403256891</v>
      </c>
      <c r="R95" s="43">
        <v>5738</v>
      </c>
      <c r="S95" s="160">
        <f t="shared" si="22"/>
        <v>6.1691309502869975E-2</v>
      </c>
      <c r="T95" s="43">
        <v>743995</v>
      </c>
      <c r="U95" s="160">
        <f t="shared" si="23"/>
        <v>7.9989588381993268</v>
      </c>
      <c r="V95" s="43">
        <v>403601</v>
      </c>
      <c r="W95" s="43">
        <v>113026</v>
      </c>
      <c r="X95" s="43">
        <v>113026</v>
      </c>
      <c r="Y95" s="43">
        <v>0</v>
      </c>
      <c r="Z95" s="43">
        <v>113026</v>
      </c>
    </row>
    <row r="96" spans="1:26" x14ac:dyDescent="0.25">
      <c r="A96" s="117">
        <v>43</v>
      </c>
      <c r="B96" s="117" t="s">
        <v>126</v>
      </c>
      <c r="C96" s="51">
        <v>28144195</v>
      </c>
      <c r="D96" s="152">
        <f t="shared" si="17"/>
        <v>82.797012808971573</v>
      </c>
      <c r="E96" s="169"/>
      <c r="F96" s="152">
        <f>IF(D$149,D96/D$149*100,0)</f>
        <v>98.555519267519927</v>
      </c>
      <c r="G96" s="51">
        <v>0</v>
      </c>
      <c r="H96" s="152">
        <f t="shared" si="18"/>
        <v>0</v>
      </c>
      <c r="I96" s="169"/>
      <c r="J96" s="152">
        <f>IF(H$149,H96/H$149*100,0)</f>
        <v>0</v>
      </c>
      <c r="K96" s="51">
        <v>22803902</v>
      </c>
      <c r="L96" s="152">
        <f t="shared" si="19"/>
        <v>67.086479680393509</v>
      </c>
      <c r="M96" s="169"/>
      <c r="N96" s="152">
        <f>IF(L$149,L96/L$149*100,0)</f>
        <v>157.58285685515446</v>
      </c>
      <c r="O96" s="51">
        <f t="shared" si="20"/>
        <v>50948097</v>
      </c>
      <c r="P96" s="51">
        <v>309266</v>
      </c>
      <c r="Q96" s="158">
        <f t="shared" si="21"/>
        <v>0.60702169111439042</v>
      </c>
      <c r="R96" s="51">
        <v>450000</v>
      </c>
      <c r="S96" s="158">
        <f t="shared" si="22"/>
        <v>0.8832518317612531</v>
      </c>
      <c r="T96" s="51">
        <v>0</v>
      </c>
      <c r="U96" s="158">
        <f t="shared" si="23"/>
        <v>0</v>
      </c>
      <c r="V96" s="51">
        <v>792647</v>
      </c>
      <c r="W96" s="51">
        <v>339918</v>
      </c>
      <c r="X96" s="51">
        <v>339918</v>
      </c>
      <c r="Y96" s="51">
        <v>0</v>
      </c>
      <c r="Z96" s="51">
        <v>339918</v>
      </c>
    </row>
    <row r="97" spans="1:26" x14ac:dyDescent="0.25">
      <c r="A97" s="114">
        <v>44</v>
      </c>
      <c r="B97" s="114" t="s">
        <v>128</v>
      </c>
      <c r="C97" s="43">
        <v>2441979</v>
      </c>
      <c r="D97" s="151">
        <f t="shared" si="17"/>
        <v>50.279587382638773</v>
      </c>
      <c r="F97" s="151">
        <f>IF(D$149,D97/D$149*100,0)</f>
        <v>59.849150047061443</v>
      </c>
      <c r="G97" s="43">
        <v>85575</v>
      </c>
      <c r="H97" s="151">
        <f t="shared" si="18"/>
        <v>1.76196260912535</v>
      </c>
      <c r="J97" s="151">
        <f>IF(H$149,H97/H$149*100,0)</f>
        <v>43.171014559274042</v>
      </c>
      <c r="K97" s="43">
        <v>774968</v>
      </c>
      <c r="L97" s="151">
        <f t="shared" si="19"/>
        <v>15.956349859990118</v>
      </c>
      <c r="N97" s="151">
        <f>IF(L$149,L97/L$149*100,0)</f>
        <v>37.48068475043938</v>
      </c>
      <c r="O97" s="43">
        <f t="shared" si="20"/>
        <v>3302522</v>
      </c>
      <c r="P97" s="43">
        <v>32334</v>
      </c>
      <c r="Q97" s="160">
        <f t="shared" si="21"/>
        <v>0.97906993503752582</v>
      </c>
      <c r="R97" s="43">
        <v>0</v>
      </c>
      <c r="S97" s="160">
        <f t="shared" si="22"/>
        <v>0</v>
      </c>
      <c r="T97" s="43">
        <v>0</v>
      </c>
      <c r="U97" s="160">
        <f t="shared" si="23"/>
        <v>0</v>
      </c>
      <c r="V97" s="43">
        <v>602229</v>
      </c>
      <c r="W97" s="43">
        <v>48568</v>
      </c>
      <c r="X97" s="43">
        <v>48568</v>
      </c>
      <c r="Y97" s="43">
        <v>48568</v>
      </c>
      <c r="Z97" s="43">
        <v>48568</v>
      </c>
    </row>
    <row r="98" spans="1:26" x14ac:dyDescent="0.25">
      <c r="A98" s="117">
        <v>45</v>
      </c>
      <c r="B98" s="117" t="s">
        <v>130</v>
      </c>
      <c r="C98" s="51">
        <v>78595</v>
      </c>
      <c r="D98" s="152">
        <f t="shared" si="17"/>
        <v>34.915593069746777</v>
      </c>
      <c r="E98" s="169"/>
      <c r="F98" s="152">
        <f>IF(D$149,D98/D$149*100,0)</f>
        <v>41.560972899609808</v>
      </c>
      <c r="G98" s="51">
        <v>0</v>
      </c>
      <c r="H98" s="152">
        <f t="shared" si="18"/>
        <v>0</v>
      </c>
      <c r="I98" s="169"/>
      <c r="J98" s="152">
        <f>IF(H$149,H98/H$149*100,0)</f>
        <v>0</v>
      </c>
      <c r="K98" s="51">
        <v>91005</v>
      </c>
      <c r="L98" s="152">
        <f t="shared" si="19"/>
        <v>40.428698356286098</v>
      </c>
      <c r="M98" s="169"/>
      <c r="N98" s="152">
        <f>IF(L$149,L98/L$149*100,0)</f>
        <v>94.96503343550431</v>
      </c>
      <c r="O98" s="51">
        <f t="shared" si="20"/>
        <v>169600</v>
      </c>
      <c r="P98" s="51">
        <v>0</v>
      </c>
      <c r="Q98" s="158">
        <f t="shared" si="21"/>
        <v>0</v>
      </c>
      <c r="R98" s="51">
        <v>0</v>
      </c>
      <c r="S98" s="158">
        <f t="shared" si="22"/>
        <v>0</v>
      </c>
      <c r="T98" s="51">
        <v>0</v>
      </c>
      <c r="U98" s="158">
        <f t="shared" si="23"/>
        <v>0</v>
      </c>
      <c r="V98" s="51">
        <v>66580</v>
      </c>
      <c r="W98" s="51">
        <v>2251</v>
      </c>
      <c r="X98" s="51">
        <v>2251</v>
      </c>
      <c r="Y98" s="51">
        <v>0</v>
      </c>
      <c r="Z98" s="51">
        <v>2251</v>
      </c>
    </row>
    <row r="99" spans="1:26" x14ac:dyDescent="0.25">
      <c r="A99" s="114">
        <v>46</v>
      </c>
      <c r="B99" s="114" t="s">
        <v>132</v>
      </c>
      <c r="C99" s="43">
        <v>3031181</v>
      </c>
      <c r="D99" s="151">
        <f t="shared" si="17"/>
        <v>74.160962004257087</v>
      </c>
      <c r="F99" s="151">
        <f>IF(D$149,D99/D$149*100,0)</f>
        <v>88.27579488370624</v>
      </c>
      <c r="G99" s="43">
        <v>4500</v>
      </c>
      <c r="H99" s="151">
        <f t="shared" si="18"/>
        <v>0.11009713013480782</v>
      </c>
      <c r="J99" s="151">
        <f>IF(H$149,H99/H$149*100,0)</f>
        <v>2.6975628105658274</v>
      </c>
      <c r="K99" s="43">
        <v>1513095</v>
      </c>
      <c r="L99" s="151">
        <f t="shared" si="19"/>
        <v>37.019426026961561</v>
      </c>
      <c r="N99" s="151">
        <f>IF(L$149,L99/L$149*100,0)</f>
        <v>86.956819619372283</v>
      </c>
      <c r="O99" s="43">
        <f t="shared" si="20"/>
        <v>4548776</v>
      </c>
      <c r="P99" s="43">
        <v>402150</v>
      </c>
      <c r="Q99" s="160">
        <f t="shared" si="21"/>
        <v>8.8408398215256145</v>
      </c>
      <c r="R99" s="43">
        <v>36414</v>
      </c>
      <c r="S99" s="160">
        <f t="shared" si="22"/>
        <v>0.8005230418028938</v>
      </c>
      <c r="T99" s="43">
        <v>0</v>
      </c>
      <c r="U99" s="160">
        <f t="shared" si="23"/>
        <v>0</v>
      </c>
      <c r="V99" s="43">
        <v>656906</v>
      </c>
      <c r="W99" s="43">
        <v>40873</v>
      </c>
      <c r="X99" s="43">
        <v>40873</v>
      </c>
      <c r="Y99" s="43">
        <v>40873</v>
      </c>
      <c r="Z99" s="43">
        <v>40873</v>
      </c>
    </row>
    <row r="100" spans="1:26" x14ac:dyDescent="0.25">
      <c r="A100" s="117">
        <v>47</v>
      </c>
      <c r="B100" s="117" t="s">
        <v>134</v>
      </c>
      <c r="C100" s="51">
        <v>11439673</v>
      </c>
      <c r="D100" s="152">
        <f t="shared" si="17"/>
        <v>141.79420659907285</v>
      </c>
      <c r="E100" s="169"/>
      <c r="F100" s="152">
        <f>IF(D$149,D100/D$149*100,0)</f>
        <v>168.78147153375792</v>
      </c>
      <c r="G100" s="51">
        <v>0</v>
      </c>
      <c r="H100" s="152">
        <f t="shared" si="18"/>
        <v>0</v>
      </c>
      <c r="I100" s="169"/>
      <c r="J100" s="152">
        <f>IF(H$149,H100/H$149*100,0)</f>
        <v>0</v>
      </c>
      <c r="K100" s="51">
        <v>6152787</v>
      </c>
      <c r="L100" s="152">
        <f t="shared" si="19"/>
        <v>76.263504301048613</v>
      </c>
      <c r="M100" s="169"/>
      <c r="N100" s="152">
        <f>IF(L$149,L100/L$149*100,0)</f>
        <v>179.13923846948987</v>
      </c>
      <c r="O100" s="51">
        <f t="shared" si="20"/>
        <v>17592460</v>
      </c>
      <c r="P100" s="51">
        <v>367622</v>
      </c>
      <c r="Q100" s="158">
        <f t="shared" si="21"/>
        <v>2.0896565915170475</v>
      </c>
      <c r="R100" s="51">
        <v>0</v>
      </c>
      <c r="S100" s="158">
        <f t="shared" si="22"/>
        <v>0</v>
      </c>
      <c r="T100" s="51">
        <v>836004</v>
      </c>
      <c r="U100" s="158">
        <f t="shared" si="23"/>
        <v>4.7520585523570888</v>
      </c>
      <c r="V100" s="51">
        <v>4355696</v>
      </c>
      <c r="W100" s="51">
        <v>80678</v>
      </c>
      <c r="X100" s="51">
        <v>80678</v>
      </c>
      <c r="Y100" s="51">
        <v>0</v>
      </c>
      <c r="Z100" s="51">
        <v>80678</v>
      </c>
    </row>
    <row r="101" spans="1:26" x14ac:dyDescent="0.25">
      <c r="A101" s="114">
        <v>48</v>
      </c>
      <c r="B101" s="114" t="s">
        <v>136</v>
      </c>
      <c r="C101" s="43">
        <v>0</v>
      </c>
      <c r="D101" s="151">
        <f t="shared" si="17"/>
        <v>0</v>
      </c>
      <c r="F101" s="151">
        <f>IF(D$149,D101/D$149*100,0)</f>
        <v>0</v>
      </c>
      <c r="G101" s="43">
        <v>115256</v>
      </c>
      <c r="H101" s="151">
        <f t="shared" si="18"/>
        <v>17.266816479400749</v>
      </c>
      <c r="J101" s="151">
        <f>IF(H$149,H101/H$149*100,0)</f>
        <v>423.06572328147024</v>
      </c>
      <c r="K101" s="43">
        <v>277726</v>
      </c>
      <c r="L101" s="151">
        <f t="shared" si="19"/>
        <v>41.606891385767788</v>
      </c>
      <c r="N101" s="151">
        <f>IF(L$149,L101/L$149*100,0)</f>
        <v>97.732551188665155</v>
      </c>
      <c r="O101" s="43">
        <f t="shared" si="20"/>
        <v>392982</v>
      </c>
      <c r="P101" s="43">
        <v>25486</v>
      </c>
      <c r="Q101" s="160">
        <f t="shared" si="21"/>
        <v>6.4852843132764351</v>
      </c>
      <c r="R101" s="43">
        <v>267</v>
      </c>
      <c r="S101" s="160">
        <f t="shared" si="22"/>
        <v>6.7942043147014367E-2</v>
      </c>
      <c r="T101" s="43">
        <v>0</v>
      </c>
      <c r="U101" s="160">
        <f t="shared" si="23"/>
        <v>0</v>
      </c>
      <c r="V101" s="43">
        <v>1768</v>
      </c>
      <c r="W101" s="43">
        <v>6675</v>
      </c>
      <c r="X101" s="43">
        <v>0</v>
      </c>
      <c r="Y101" s="43">
        <v>6675</v>
      </c>
      <c r="Z101" s="43">
        <v>6675</v>
      </c>
    </row>
    <row r="102" spans="1:26" x14ac:dyDescent="0.25">
      <c r="A102" s="117">
        <v>49</v>
      </c>
      <c r="B102" s="117" t="s">
        <v>138</v>
      </c>
      <c r="C102" s="51">
        <v>1646934</v>
      </c>
      <c r="D102" s="152">
        <f t="shared" si="17"/>
        <v>59.415346873985357</v>
      </c>
      <c r="E102" s="169"/>
      <c r="F102" s="152">
        <f>IF(D$149,D102/D$149*100,0)</f>
        <v>70.723691169096639</v>
      </c>
      <c r="G102" s="51">
        <v>0</v>
      </c>
      <c r="H102" s="152">
        <f t="shared" si="18"/>
        <v>0</v>
      </c>
      <c r="I102" s="169"/>
      <c r="J102" s="152">
        <f>IF(H$149,H102/H$149*100,0)</f>
        <v>0</v>
      </c>
      <c r="K102" s="51">
        <v>869277</v>
      </c>
      <c r="L102" s="152">
        <f t="shared" si="19"/>
        <v>31.360330459251777</v>
      </c>
      <c r="M102" s="169"/>
      <c r="N102" s="152">
        <f>IF(L$149,L102/L$149*100,0)</f>
        <v>73.663881146157422</v>
      </c>
      <c r="O102" s="51">
        <f t="shared" si="20"/>
        <v>2516211</v>
      </c>
      <c r="P102" s="51">
        <v>207031</v>
      </c>
      <c r="Q102" s="158">
        <f t="shared" si="21"/>
        <v>8.2278870889603457</v>
      </c>
      <c r="R102" s="51">
        <v>59421</v>
      </c>
      <c r="S102" s="158">
        <f t="shared" si="22"/>
        <v>2.3615269148731963</v>
      </c>
      <c r="T102" s="51">
        <v>0</v>
      </c>
      <c r="U102" s="158">
        <f t="shared" si="23"/>
        <v>0</v>
      </c>
      <c r="V102" s="51">
        <v>590961</v>
      </c>
      <c r="W102" s="51">
        <v>27719</v>
      </c>
      <c r="X102" s="51">
        <v>27719</v>
      </c>
      <c r="Y102" s="51">
        <v>0</v>
      </c>
      <c r="Z102" s="51">
        <v>27719</v>
      </c>
    </row>
    <row r="103" spans="1:26" x14ac:dyDescent="0.25">
      <c r="A103" s="114">
        <v>50</v>
      </c>
      <c r="B103" s="114" t="s">
        <v>140</v>
      </c>
      <c r="C103" s="110">
        <v>618077</v>
      </c>
      <c r="D103" s="151">
        <f t="shared" si="17"/>
        <v>33.655159270351213</v>
      </c>
      <c r="F103" s="151">
        <f>IF(D$149,D103/D$149*100,0)</f>
        <v>40.060644525585396</v>
      </c>
      <c r="G103" s="110">
        <v>12000</v>
      </c>
      <c r="H103" s="151">
        <f t="shared" si="18"/>
        <v>0.65341682548325619</v>
      </c>
      <c r="J103" s="151">
        <f>IF(H$149,H103/H$149*100,0)</f>
        <v>16.009799038933778</v>
      </c>
      <c r="K103" s="110">
        <v>935846</v>
      </c>
      <c r="L103" s="151">
        <f t="shared" si="19"/>
        <v>50.95812687176695</v>
      </c>
      <c r="N103" s="151">
        <f>IF(L$149,L103/L$149*100,0)</f>
        <v>119.69814559799165</v>
      </c>
      <c r="O103" s="43">
        <f t="shared" si="20"/>
        <v>1565923</v>
      </c>
      <c r="P103" s="110">
        <v>83287</v>
      </c>
      <c r="Q103" s="160">
        <f t="shared" si="21"/>
        <v>5.3187161820855815</v>
      </c>
      <c r="R103" s="110">
        <v>909</v>
      </c>
      <c r="S103" s="160">
        <f t="shared" si="22"/>
        <v>5.8048831264372512E-2</v>
      </c>
      <c r="T103" s="110">
        <v>0</v>
      </c>
      <c r="U103" s="160">
        <f t="shared" si="23"/>
        <v>0</v>
      </c>
      <c r="V103" s="110">
        <v>390743</v>
      </c>
      <c r="W103" s="43">
        <v>18365</v>
      </c>
      <c r="X103" s="43">
        <v>18365</v>
      </c>
      <c r="Y103" s="43">
        <v>18365</v>
      </c>
      <c r="Z103" s="43">
        <v>18365</v>
      </c>
    </row>
    <row r="104" spans="1:26" x14ac:dyDescent="0.25">
      <c r="A104" s="117">
        <v>51</v>
      </c>
      <c r="B104" s="117" t="s">
        <v>142</v>
      </c>
      <c r="C104" s="111">
        <v>49992</v>
      </c>
      <c r="D104" s="152">
        <f t="shared" si="17"/>
        <v>4.6224687933425797</v>
      </c>
      <c r="E104" s="169"/>
      <c r="F104" s="152">
        <f>IF(D$149,D104/D$149*100,0)</f>
        <v>5.502249377968143</v>
      </c>
      <c r="G104" s="111">
        <v>5157</v>
      </c>
      <c r="H104" s="152">
        <f t="shared" si="18"/>
        <v>0.47683772538141472</v>
      </c>
      <c r="I104" s="169"/>
      <c r="J104" s="152">
        <f>IF(H$149,H104/H$149*100,0)</f>
        <v>11.683317386099915</v>
      </c>
      <c r="K104" s="111">
        <v>147995</v>
      </c>
      <c r="L104" s="152">
        <f t="shared" si="19"/>
        <v>13.684234858992141</v>
      </c>
      <c r="M104" s="169"/>
      <c r="N104" s="152">
        <f>IF(L$149,L104/L$149*100,0)</f>
        <v>32.143597834171288</v>
      </c>
      <c r="O104" s="51">
        <f t="shared" si="20"/>
        <v>203144</v>
      </c>
      <c r="P104" s="111">
        <v>0</v>
      </c>
      <c r="Q104" s="158">
        <f t="shared" si="21"/>
        <v>0</v>
      </c>
      <c r="R104" s="111">
        <v>0</v>
      </c>
      <c r="S104" s="158">
        <f t="shared" si="22"/>
        <v>0</v>
      </c>
      <c r="T104" s="111">
        <v>0</v>
      </c>
      <c r="U104" s="158">
        <f t="shared" si="23"/>
        <v>0</v>
      </c>
      <c r="V104" s="111">
        <v>0</v>
      </c>
      <c r="W104" s="51">
        <v>10815</v>
      </c>
      <c r="X104" s="51">
        <v>10815</v>
      </c>
      <c r="Y104" s="51">
        <v>10815</v>
      </c>
      <c r="Z104" s="51">
        <v>10815</v>
      </c>
    </row>
    <row r="105" spans="1:26" x14ac:dyDescent="0.25">
      <c r="A105" s="114">
        <v>52</v>
      </c>
      <c r="B105" s="114" t="s">
        <v>144</v>
      </c>
      <c r="C105" s="43">
        <v>0</v>
      </c>
      <c r="D105" s="151">
        <f t="shared" si="17"/>
        <v>0</v>
      </c>
      <c r="F105" s="151">
        <f>IF(D$149,D105/D$149*100,0)</f>
        <v>0</v>
      </c>
      <c r="G105" s="43">
        <v>0</v>
      </c>
      <c r="H105" s="151">
        <f t="shared" si="18"/>
        <v>0</v>
      </c>
      <c r="J105" s="151">
        <f>IF(H$149,H105/H$149*100,0)</f>
        <v>0</v>
      </c>
      <c r="K105" s="43">
        <v>0</v>
      </c>
      <c r="L105" s="151">
        <f t="shared" si="19"/>
        <v>0</v>
      </c>
      <c r="N105" s="151">
        <f>IF(L$149,L105/L$149*100,0)</f>
        <v>0</v>
      </c>
      <c r="O105" s="43">
        <f t="shared" si="20"/>
        <v>0</v>
      </c>
      <c r="P105" s="43">
        <v>0</v>
      </c>
      <c r="Q105" s="151">
        <f t="shared" si="21"/>
        <v>0</v>
      </c>
      <c r="R105" s="43">
        <v>0</v>
      </c>
      <c r="S105" s="151">
        <f t="shared" si="22"/>
        <v>0</v>
      </c>
      <c r="T105" s="43">
        <v>0</v>
      </c>
      <c r="U105" s="151">
        <f t="shared" si="23"/>
        <v>0</v>
      </c>
      <c r="V105" s="43">
        <v>0</v>
      </c>
      <c r="W105" s="43">
        <v>0</v>
      </c>
      <c r="X105" s="43">
        <v>0</v>
      </c>
      <c r="Y105" s="43">
        <v>0</v>
      </c>
      <c r="Z105" s="43">
        <v>0</v>
      </c>
    </row>
    <row r="106" spans="1:26" x14ac:dyDescent="0.25">
      <c r="A106" s="117">
        <v>53</v>
      </c>
      <c r="B106" s="117" t="s">
        <v>146</v>
      </c>
      <c r="C106" s="51">
        <v>75773216</v>
      </c>
      <c r="D106" s="152">
        <f t="shared" si="17"/>
        <v>174.62123066215901</v>
      </c>
      <c r="E106" s="169"/>
      <c r="F106" s="152">
        <f>IF(D$149,D106/D$149*100,0)</f>
        <v>207.8563643684698</v>
      </c>
      <c r="G106" s="51">
        <v>392089</v>
      </c>
      <c r="H106" s="152">
        <f t="shared" si="18"/>
        <v>0.90357869605396279</v>
      </c>
      <c r="I106" s="169"/>
      <c r="J106" s="152">
        <f>IF(H$149,H106/H$149*100,0)</f>
        <v>22.139180956944095</v>
      </c>
      <c r="K106" s="51">
        <v>30320670</v>
      </c>
      <c r="L106" s="152">
        <f t="shared" si="19"/>
        <v>69.87472604965329</v>
      </c>
      <c r="M106" s="169"/>
      <c r="N106" s="152">
        <f>IF(L$149,L106/L$149*100,0)</f>
        <v>164.13231109060123</v>
      </c>
      <c r="O106" s="51">
        <f t="shared" si="20"/>
        <v>106485975</v>
      </c>
      <c r="P106" s="51">
        <v>335094</v>
      </c>
      <c r="Q106" s="152">
        <f t="shared" si="21"/>
        <v>0.31468369426114562</v>
      </c>
      <c r="R106" s="51">
        <v>861075</v>
      </c>
      <c r="S106" s="152">
        <f t="shared" si="22"/>
        <v>0.80862761504507996</v>
      </c>
      <c r="T106" s="51">
        <v>1050</v>
      </c>
      <c r="U106" s="152">
        <f t="shared" si="23"/>
        <v>9.8604534540816286E-4</v>
      </c>
      <c r="V106" s="51">
        <v>20846019</v>
      </c>
      <c r="W106" s="51">
        <v>433929</v>
      </c>
      <c r="X106" s="51">
        <v>433929</v>
      </c>
      <c r="Y106" s="51">
        <v>433929</v>
      </c>
      <c r="Z106" s="51">
        <v>433929</v>
      </c>
    </row>
    <row r="107" spans="1:26" x14ac:dyDescent="0.25">
      <c r="A107" s="114">
        <v>54</v>
      </c>
      <c r="B107" s="114" t="s">
        <v>148</v>
      </c>
      <c r="C107" s="43">
        <v>1885533</v>
      </c>
      <c r="D107" s="151">
        <f t="shared" si="17"/>
        <v>46.632363852203589</v>
      </c>
      <c r="F107" s="151">
        <f>IF(D$149,D107/D$149*100,0)</f>
        <v>55.507761430106314</v>
      </c>
      <c r="G107" s="43">
        <v>119500</v>
      </c>
      <c r="H107" s="151">
        <f t="shared" si="18"/>
        <v>2.9554335460256218</v>
      </c>
      <c r="J107" s="151">
        <f>IF(H$149,H107/H$149*100,0)</f>
        <v>72.413037588677938</v>
      </c>
      <c r="K107" s="43">
        <v>484255</v>
      </c>
      <c r="L107" s="151">
        <f t="shared" si="19"/>
        <v>11.976430726616215</v>
      </c>
      <c r="N107" s="151">
        <f>IF(L$149,L107/L$149*100,0)</f>
        <v>28.132049525019376</v>
      </c>
      <c r="O107" s="43">
        <f t="shared" si="20"/>
        <v>2489288</v>
      </c>
      <c r="P107" s="43">
        <v>79953</v>
      </c>
      <c r="Q107" s="151">
        <f t="shared" si="21"/>
        <v>3.2118822731640533</v>
      </c>
      <c r="R107" s="43">
        <v>0</v>
      </c>
      <c r="S107" s="151">
        <f t="shared" si="22"/>
        <v>0</v>
      </c>
      <c r="T107" s="43">
        <v>0</v>
      </c>
      <c r="U107" s="151">
        <f t="shared" si="23"/>
        <v>0</v>
      </c>
      <c r="V107" s="43">
        <v>1013379</v>
      </c>
      <c r="W107" s="43">
        <v>40434</v>
      </c>
      <c r="X107" s="43">
        <v>40434</v>
      </c>
      <c r="Y107" s="43">
        <v>40434</v>
      </c>
      <c r="Z107" s="43">
        <v>40434</v>
      </c>
    </row>
    <row r="108" spans="1:26" x14ac:dyDescent="0.25">
      <c r="A108" s="117">
        <v>55</v>
      </c>
      <c r="B108" s="117" t="s">
        <v>150</v>
      </c>
      <c r="C108" s="51">
        <v>0</v>
      </c>
      <c r="D108" s="152">
        <f t="shared" si="17"/>
        <v>0</v>
      </c>
      <c r="E108" s="169"/>
      <c r="F108" s="152">
        <f>IF(D$149,D108/D$149*100,0)</f>
        <v>0</v>
      </c>
      <c r="G108" s="51">
        <v>0</v>
      </c>
      <c r="H108" s="152">
        <f t="shared" si="18"/>
        <v>0</v>
      </c>
      <c r="I108" s="169"/>
      <c r="J108" s="152">
        <f>IF(H$149,H108/H$149*100,0)</f>
        <v>0</v>
      </c>
      <c r="K108" s="51">
        <v>0</v>
      </c>
      <c r="L108" s="152">
        <f t="shared" si="19"/>
        <v>0</v>
      </c>
      <c r="M108" s="169"/>
      <c r="N108" s="152">
        <f>IF(L$149,L108/L$149*100,0)</f>
        <v>0</v>
      </c>
      <c r="O108" s="51">
        <f t="shared" si="20"/>
        <v>0</v>
      </c>
      <c r="P108" s="51">
        <v>0</v>
      </c>
      <c r="Q108" s="158">
        <f t="shared" si="21"/>
        <v>0</v>
      </c>
      <c r="R108" s="51">
        <v>0</v>
      </c>
      <c r="S108" s="158">
        <f t="shared" si="22"/>
        <v>0</v>
      </c>
      <c r="T108" s="51">
        <v>0</v>
      </c>
      <c r="U108" s="158">
        <f t="shared" si="23"/>
        <v>0</v>
      </c>
      <c r="V108" s="51">
        <v>0</v>
      </c>
      <c r="W108" s="51">
        <v>12060</v>
      </c>
      <c r="X108" s="51">
        <v>0</v>
      </c>
      <c r="Y108" s="51">
        <v>0</v>
      </c>
      <c r="Z108" s="51">
        <v>0</v>
      </c>
    </row>
    <row r="109" spans="1:26" x14ac:dyDescent="0.25">
      <c r="A109" s="114">
        <v>56</v>
      </c>
      <c r="B109" s="114" t="s">
        <v>152</v>
      </c>
      <c r="C109" s="43">
        <v>698236</v>
      </c>
      <c r="D109" s="151">
        <f t="shared" si="17"/>
        <v>49.781548552687866</v>
      </c>
      <c r="F109" s="151">
        <f>IF(D$149,D109/D$149*100,0)</f>
        <v>59.256320984321619</v>
      </c>
      <c r="G109" s="43">
        <v>500</v>
      </c>
      <c r="H109" s="151">
        <f t="shared" si="18"/>
        <v>3.5648082133181234E-2</v>
      </c>
      <c r="J109" s="151">
        <f>IF(H$149,H109/H$149*100,0)</f>
        <v>0.87343730497533989</v>
      </c>
      <c r="K109" s="43">
        <v>170600</v>
      </c>
      <c r="L109" s="151">
        <f t="shared" si="19"/>
        <v>12.163125623841438</v>
      </c>
      <c r="N109" s="151">
        <f>IF(L$149,L109/L$149*100,0)</f>
        <v>28.570586699800188</v>
      </c>
      <c r="O109" s="43">
        <f t="shared" si="20"/>
        <v>869336</v>
      </c>
      <c r="P109" s="43">
        <v>0</v>
      </c>
      <c r="Q109" s="160">
        <f t="shared" si="21"/>
        <v>0</v>
      </c>
      <c r="R109" s="43">
        <v>4450</v>
      </c>
      <c r="S109" s="160">
        <f t="shared" si="22"/>
        <v>0.51188493286830405</v>
      </c>
      <c r="T109" s="43">
        <v>0</v>
      </c>
      <c r="U109" s="160">
        <f t="shared" si="23"/>
        <v>0</v>
      </c>
      <c r="V109" s="43">
        <v>306256</v>
      </c>
      <c r="W109" s="43">
        <v>14026</v>
      </c>
      <c r="X109" s="43">
        <v>14026</v>
      </c>
      <c r="Y109" s="43">
        <v>14026</v>
      </c>
      <c r="Z109" s="43">
        <v>14026</v>
      </c>
    </row>
    <row r="110" spans="1:26" x14ac:dyDescent="0.25">
      <c r="A110" s="117">
        <v>57</v>
      </c>
      <c r="B110" s="117" t="s">
        <v>154</v>
      </c>
      <c r="C110" s="51">
        <v>96716</v>
      </c>
      <c r="D110" s="152">
        <f t="shared" si="17"/>
        <v>11.546800382043935</v>
      </c>
      <c r="E110" s="169"/>
      <c r="F110" s="152">
        <f>IF(D$149,D110/D$149*100,0)</f>
        <v>13.744468174912564</v>
      </c>
      <c r="G110" s="51">
        <v>0</v>
      </c>
      <c r="H110" s="152">
        <f t="shared" si="18"/>
        <v>0</v>
      </c>
      <c r="I110" s="169"/>
      <c r="J110" s="152">
        <f>IF(H$149,H110/H$149*100,0)</f>
        <v>0</v>
      </c>
      <c r="K110" s="51">
        <v>499377</v>
      </c>
      <c r="L110" s="152">
        <f t="shared" si="19"/>
        <v>59.619985673352438</v>
      </c>
      <c r="M110" s="169"/>
      <c r="N110" s="152">
        <f>IF(L$149,L110/L$149*100,0)</f>
        <v>140.04442792093676</v>
      </c>
      <c r="O110" s="51">
        <f t="shared" si="20"/>
        <v>596093</v>
      </c>
      <c r="P110" s="51">
        <v>202727</v>
      </c>
      <c r="Q110" s="158">
        <f t="shared" si="21"/>
        <v>34.00929049661714</v>
      </c>
      <c r="R110" s="51">
        <v>0</v>
      </c>
      <c r="S110" s="158">
        <f t="shared" si="22"/>
        <v>0</v>
      </c>
      <c r="T110" s="51">
        <v>0</v>
      </c>
      <c r="U110" s="158">
        <f t="shared" si="23"/>
        <v>0</v>
      </c>
      <c r="V110" s="51">
        <v>2414</v>
      </c>
      <c r="W110" s="51">
        <v>8376</v>
      </c>
      <c r="X110" s="51">
        <v>8376</v>
      </c>
      <c r="Y110" s="51">
        <v>0</v>
      </c>
      <c r="Z110" s="51">
        <v>8376</v>
      </c>
    </row>
    <row r="111" spans="1:26" x14ac:dyDescent="0.25">
      <c r="A111" s="114">
        <v>58</v>
      </c>
      <c r="B111" s="114" t="s">
        <v>156</v>
      </c>
      <c r="C111" s="43">
        <v>117000</v>
      </c>
      <c r="D111" s="151">
        <f t="shared" si="17"/>
        <v>3.8700714474728763</v>
      </c>
      <c r="F111" s="151">
        <f>IF(D$149,D111/D$149*100,0)</f>
        <v>4.606650507888407</v>
      </c>
      <c r="G111" s="43">
        <v>179078</v>
      </c>
      <c r="H111" s="151">
        <f t="shared" si="18"/>
        <v>5.923458586927759</v>
      </c>
      <c r="J111" s="151">
        <f>IF(H$149,H111/H$149*100,0)</f>
        <v>145.13458774500162</v>
      </c>
      <c r="K111" s="43">
        <v>913391</v>
      </c>
      <c r="L111" s="151">
        <f t="shared" si="19"/>
        <v>30.212721619476053</v>
      </c>
      <c r="N111" s="151">
        <f>IF(L$149,L111/L$149*100,0)</f>
        <v>70.96820415750571</v>
      </c>
      <c r="O111" s="43">
        <f t="shared" si="20"/>
        <v>1209469</v>
      </c>
      <c r="P111" s="43">
        <v>200875</v>
      </c>
      <c r="Q111" s="160">
        <f t="shared" si="21"/>
        <v>16.608528205352926</v>
      </c>
      <c r="R111" s="43">
        <v>0</v>
      </c>
      <c r="S111" s="160">
        <f t="shared" si="22"/>
        <v>0</v>
      </c>
      <c r="T111" s="43">
        <v>0</v>
      </c>
      <c r="U111" s="160">
        <f t="shared" si="23"/>
        <v>0</v>
      </c>
      <c r="V111" s="43">
        <v>29901</v>
      </c>
      <c r="W111" s="43">
        <v>30232</v>
      </c>
      <c r="X111" s="43">
        <v>30232</v>
      </c>
      <c r="Y111" s="43">
        <v>30232</v>
      </c>
      <c r="Z111" s="43">
        <v>30232</v>
      </c>
    </row>
    <row r="112" spans="1:26" x14ac:dyDescent="0.25">
      <c r="A112" s="117">
        <v>59</v>
      </c>
      <c r="B112" s="117" t="s">
        <v>158</v>
      </c>
      <c r="C112" s="51">
        <v>223310</v>
      </c>
      <c r="D112" s="152">
        <f t="shared" si="17"/>
        <v>20.767227750395239</v>
      </c>
      <c r="E112" s="169"/>
      <c r="F112" s="152">
        <f>IF(D$149,D112/D$149*100,0)</f>
        <v>24.719791756367293</v>
      </c>
      <c r="G112" s="51">
        <v>42000</v>
      </c>
      <c r="H112" s="152">
        <f t="shared" si="18"/>
        <v>3.9058867292848509</v>
      </c>
      <c r="I112" s="169"/>
      <c r="J112" s="152">
        <f>IF(H$149,H112/H$149*100,0)</f>
        <v>95.700721447509153</v>
      </c>
      <c r="K112" s="51">
        <v>145000</v>
      </c>
      <c r="L112" s="152">
        <f t="shared" si="19"/>
        <v>13.484608946340556</v>
      </c>
      <c r="M112" s="169"/>
      <c r="N112" s="152">
        <f>IF(L$149,L112/L$149*100,0)</f>
        <v>31.674686337133117</v>
      </c>
      <c r="O112" s="51">
        <f t="shared" si="20"/>
        <v>410310</v>
      </c>
      <c r="P112" s="51">
        <v>4500</v>
      </c>
      <c r="Q112" s="158">
        <f t="shared" si="21"/>
        <v>1.0967317394165388</v>
      </c>
      <c r="R112" s="51">
        <v>0</v>
      </c>
      <c r="S112" s="158">
        <f t="shared" si="22"/>
        <v>0</v>
      </c>
      <c r="T112" s="51">
        <v>0</v>
      </c>
      <c r="U112" s="158">
        <f t="shared" si="23"/>
        <v>0</v>
      </c>
      <c r="V112" s="51">
        <v>14166</v>
      </c>
      <c r="W112" s="51">
        <v>10753</v>
      </c>
      <c r="X112" s="51">
        <v>10753</v>
      </c>
      <c r="Y112" s="51">
        <v>10753</v>
      </c>
      <c r="Z112" s="51">
        <v>10753</v>
      </c>
    </row>
    <row r="113" spans="1:26" x14ac:dyDescent="0.25">
      <c r="A113" s="114">
        <v>60</v>
      </c>
      <c r="B113" s="114" t="s">
        <v>160</v>
      </c>
      <c r="C113" s="43">
        <v>1487241</v>
      </c>
      <c r="D113" s="151">
        <f t="shared" si="17"/>
        <v>14.595962470802991</v>
      </c>
      <c r="F113" s="151">
        <f>IF(D$149,D113/D$149*100,0)</f>
        <v>17.373968114503647</v>
      </c>
      <c r="G113" s="43">
        <v>123258</v>
      </c>
      <c r="H113" s="151">
        <f t="shared" si="18"/>
        <v>1.2096688715724184</v>
      </c>
      <c r="J113" s="151">
        <f>IF(H$149,H113/H$149*100,0)</f>
        <v>29.638899370558796</v>
      </c>
      <c r="K113" s="43">
        <v>3649906</v>
      </c>
      <c r="L113" s="151">
        <f t="shared" si="19"/>
        <v>35.820617504465424</v>
      </c>
      <c r="N113" s="151">
        <f>IF(L$149,L113/L$149*100,0)</f>
        <v>84.140877082258385</v>
      </c>
      <c r="O113" s="43">
        <f t="shared" si="20"/>
        <v>5260405</v>
      </c>
      <c r="P113" s="43">
        <v>870620</v>
      </c>
      <c r="Q113" s="160">
        <f t="shared" si="21"/>
        <v>16.550436705919029</v>
      </c>
      <c r="R113" s="43">
        <v>0</v>
      </c>
      <c r="S113" s="160">
        <f t="shared" si="22"/>
        <v>0</v>
      </c>
      <c r="T113" s="43">
        <v>0</v>
      </c>
      <c r="U113" s="160">
        <f t="shared" si="23"/>
        <v>0</v>
      </c>
      <c r="V113" s="43">
        <v>725691</v>
      </c>
      <c r="W113" s="43">
        <v>101894</v>
      </c>
      <c r="X113" s="43">
        <v>101894</v>
      </c>
      <c r="Y113" s="43">
        <v>101894</v>
      </c>
      <c r="Z113" s="43">
        <v>101894</v>
      </c>
    </row>
    <row r="114" spans="1:26" x14ac:dyDescent="0.25">
      <c r="A114" s="117">
        <v>61</v>
      </c>
      <c r="B114" s="117" t="s">
        <v>162</v>
      </c>
      <c r="C114" s="51">
        <v>329718</v>
      </c>
      <c r="D114" s="152">
        <f t="shared" si="17"/>
        <v>22.409977570855705</v>
      </c>
      <c r="E114" s="169"/>
      <c r="F114" s="152">
        <f>IF(D$149,D114/D$149*100,0)</f>
        <v>26.675201210034967</v>
      </c>
      <c r="G114" s="51">
        <v>9000</v>
      </c>
      <c r="H114" s="152">
        <f t="shared" si="18"/>
        <v>0.61170393529531708</v>
      </c>
      <c r="I114" s="169"/>
      <c r="J114" s="152">
        <f>IF(H$149,H114/H$149*100,0)</f>
        <v>14.987763849147973</v>
      </c>
      <c r="K114" s="51">
        <v>359750</v>
      </c>
      <c r="L114" s="152">
        <f t="shared" si="19"/>
        <v>24.451165635832258</v>
      </c>
      <c r="M114" s="169"/>
      <c r="N114" s="152">
        <f>IF(L$149,L114/L$149*100,0)</f>
        <v>57.434591182746416</v>
      </c>
      <c r="O114" s="51">
        <f t="shared" si="20"/>
        <v>698468</v>
      </c>
      <c r="P114" s="51">
        <v>263732</v>
      </c>
      <c r="Q114" s="158">
        <f t="shared" si="21"/>
        <v>37.758637475159922</v>
      </c>
      <c r="R114" s="51">
        <v>0</v>
      </c>
      <c r="S114" s="158">
        <f t="shared" si="22"/>
        <v>0</v>
      </c>
      <c r="T114" s="51">
        <v>0</v>
      </c>
      <c r="U114" s="158">
        <f t="shared" si="23"/>
        <v>0</v>
      </c>
      <c r="V114" s="51">
        <v>42142</v>
      </c>
      <c r="W114" s="51">
        <v>14713</v>
      </c>
      <c r="X114" s="51">
        <v>14713</v>
      </c>
      <c r="Y114" s="51">
        <v>14713</v>
      </c>
      <c r="Z114" s="51">
        <v>14713</v>
      </c>
    </row>
    <row r="115" spans="1:26" x14ac:dyDescent="0.25">
      <c r="A115" s="114">
        <v>62</v>
      </c>
      <c r="B115" s="114" t="s">
        <v>251</v>
      </c>
      <c r="C115" s="43">
        <v>714062</v>
      </c>
      <c r="D115" s="151">
        <f t="shared" si="17"/>
        <v>27.811567672833494</v>
      </c>
      <c r="F115" s="151">
        <f>IF(D$149,D115/D$149*100,0)</f>
        <v>33.104859712316497</v>
      </c>
      <c r="G115" s="43">
        <v>10000</v>
      </c>
      <c r="H115" s="151">
        <f t="shared" si="18"/>
        <v>0.38948393378773127</v>
      </c>
      <c r="J115" s="151">
        <f>IF(H$149,H115/H$149*100,0)</f>
        <v>9.5430041983128469</v>
      </c>
      <c r="K115" s="43">
        <v>217957</v>
      </c>
      <c r="L115" s="151">
        <f t="shared" si="19"/>
        <v>8.489074975657255</v>
      </c>
      <c r="N115" s="151">
        <f>IF(L$149,L115/L$149*100,0)</f>
        <v>19.940421573687562</v>
      </c>
      <c r="O115" s="43">
        <f t="shared" si="20"/>
        <v>942019</v>
      </c>
      <c r="P115" s="43">
        <v>0</v>
      </c>
      <c r="Q115" s="160">
        <f t="shared" si="21"/>
        <v>0</v>
      </c>
      <c r="R115" s="43">
        <v>0</v>
      </c>
      <c r="S115" s="160">
        <f t="shared" si="22"/>
        <v>0</v>
      </c>
      <c r="T115" s="43">
        <v>0</v>
      </c>
      <c r="U115" s="160">
        <f t="shared" si="23"/>
        <v>0</v>
      </c>
      <c r="V115" s="43">
        <v>420364</v>
      </c>
      <c r="W115" s="43">
        <v>25675</v>
      </c>
      <c r="X115" s="43">
        <v>25675</v>
      </c>
      <c r="Y115" s="43">
        <v>25675</v>
      </c>
      <c r="Z115" s="43">
        <v>25675</v>
      </c>
    </row>
    <row r="116" spans="1:26" x14ac:dyDescent="0.25">
      <c r="A116" s="117">
        <v>63</v>
      </c>
      <c r="B116" s="117" t="s">
        <v>166</v>
      </c>
      <c r="C116" s="51">
        <v>1831683</v>
      </c>
      <c r="D116" s="152">
        <f t="shared" si="17"/>
        <v>151.3787603305785</v>
      </c>
      <c r="E116" s="169"/>
      <c r="F116" s="152">
        <f>IF(D$149,D116/D$149*100,0)</f>
        <v>180.19022455405567</v>
      </c>
      <c r="G116" s="51">
        <v>0</v>
      </c>
      <c r="H116" s="152">
        <f t="shared" si="18"/>
        <v>0</v>
      </c>
      <c r="I116" s="169"/>
      <c r="J116" s="152">
        <f>IF(H$149,H116/H$149*100,0)</f>
        <v>0</v>
      </c>
      <c r="K116" s="51">
        <v>195842</v>
      </c>
      <c r="L116" s="152">
        <f t="shared" si="19"/>
        <v>16.185289256198349</v>
      </c>
      <c r="M116" s="169"/>
      <c r="N116" s="152">
        <f>IF(L$149,L116/L$149*100,0)</f>
        <v>38.018452185443593</v>
      </c>
      <c r="O116" s="51">
        <f t="shared" si="20"/>
        <v>2027525</v>
      </c>
      <c r="P116" s="51">
        <v>0</v>
      </c>
      <c r="Q116" s="158">
        <f t="shared" si="21"/>
        <v>0</v>
      </c>
      <c r="R116" s="51">
        <v>0</v>
      </c>
      <c r="S116" s="158">
        <f t="shared" si="22"/>
        <v>0</v>
      </c>
      <c r="T116" s="51">
        <v>0</v>
      </c>
      <c r="U116" s="158">
        <f t="shared" si="23"/>
        <v>0</v>
      </c>
      <c r="V116" s="51">
        <v>64389</v>
      </c>
      <c r="W116" s="51">
        <v>12100</v>
      </c>
      <c r="X116" s="51">
        <v>12100</v>
      </c>
      <c r="Y116" s="51">
        <v>0</v>
      </c>
      <c r="Z116" s="51">
        <v>12100</v>
      </c>
    </row>
    <row r="117" spans="1:26" x14ac:dyDescent="0.25">
      <c r="A117" s="114">
        <v>64</v>
      </c>
      <c r="B117" s="114" t="s">
        <v>168</v>
      </c>
      <c r="C117" s="43">
        <v>50000</v>
      </c>
      <c r="D117" s="151">
        <f t="shared" si="17"/>
        <v>4.2830221003940379</v>
      </c>
      <c r="F117" s="151">
        <f>IF(D$149,D117/D$149*100,0)</f>
        <v>5.0981968167438456</v>
      </c>
      <c r="G117" s="43">
        <v>0</v>
      </c>
      <c r="H117" s="151">
        <f t="shared" si="18"/>
        <v>0</v>
      </c>
      <c r="J117" s="151">
        <f>IF(H$149,H117/H$149*100,0)</f>
        <v>0</v>
      </c>
      <c r="K117" s="43">
        <v>260490</v>
      </c>
      <c r="L117" s="151">
        <f t="shared" si="19"/>
        <v>22.31368853863286</v>
      </c>
      <c r="N117" s="151">
        <f>IF(L$149,L117/L$149*100,0)</f>
        <v>52.413762111913776</v>
      </c>
      <c r="O117" s="43">
        <f t="shared" si="20"/>
        <v>310490</v>
      </c>
      <c r="P117" s="43">
        <v>0</v>
      </c>
      <c r="Q117" s="160">
        <f t="shared" si="21"/>
        <v>0</v>
      </c>
      <c r="R117" s="43">
        <v>0</v>
      </c>
      <c r="S117" s="160">
        <f t="shared" si="22"/>
        <v>0</v>
      </c>
      <c r="T117" s="43">
        <v>0</v>
      </c>
      <c r="U117" s="160">
        <f t="shared" si="23"/>
        <v>0</v>
      </c>
      <c r="V117" s="43">
        <v>0</v>
      </c>
      <c r="W117" s="43">
        <v>11674</v>
      </c>
      <c r="X117" s="43">
        <v>11674</v>
      </c>
      <c r="Y117" s="43">
        <v>0</v>
      </c>
      <c r="Z117" s="43">
        <v>11674</v>
      </c>
    </row>
    <row r="118" spans="1:26" x14ac:dyDescent="0.25">
      <c r="A118" s="117">
        <v>65</v>
      </c>
      <c r="B118" s="117" t="s">
        <v>170</v>
      </c>
      <c r="C118" s="51">
        <v>25340</v>
      </c>
      <c r="D118" s="152">
        <f t="shared" ref="D118:D149" si="24">IFERROR((C118/$W118),0)</f>
        <v>1.622175276870879</v>
      </c>
      <c r="E118" s="169"/>
      <c r="F118" s="152">
        <f t="shared" ref="F118:F149" si="25">IF(D$149,D118/D$149*100,0)</f>
        <v>1.9309190190689951</v>
      </c>
      <c r="G118" s="51">
        <v>0</v>
      </c>
      <c r="H118" s="152">
        <f t="shared" ref="H118:H148" si="26">IFERROR((G118/$W118),0)</f>
        <v>0</v>
      </c>
      <c r="I118" s="169"/>
      <c r="J118" s="152">
        <f t="shared" ref="J118:J149" si="27">IF(H$149,H118/H$149*100,0)</f>
        <v>0</v>
      </c>
      <c r="K118" s="51">
        <v>289816</v>
      </c>
      <c r="L118" s="152">
        <f t="shared" ref="L118:L149" si="28">IFERROR((K118/$W118),0)</f>
        <v>18.552973561231674</v>
      </c>
      <c r="M118" s="169"/>
      <c r="N118" s="152">
        <f t="shared" ref="N118:N149" si="29">IF(L$149,L118/L$149*100,0)</f>
        <v>43.58002671872925</v>
      </c>
      <c r="O118" s="51">
        <f t="shared" ref="O118:O148" si="30">(C118+G118+K118)</f>
        <v>315156</v>
      </c>
      <c r="P118" s="51">
        <v>87698</v>
      </c>
      <c r="Q118" s="158">
        <f t="shared" ref="Q118:Q149" si="31">IF($O118,P118/$O118*100,0)</f>
        <v>27.826854002462269</v>
      </c>
      <c r="R118" s="51">
        <v>0</v>
      </c>
      <c r="S118" s="158">
        <f t="shared" ref="S118:S149" si="32">IF($O118,R118/$O118*100,0)</f>
        <v>0</v>
      </c>
      <c r="T118" s="51">
        <v>0</v>
      </c>
      <c r="U118" s="158">
        <f t="shared" ref="U118:U149" si="33">IF($O118,T118/$O118*100,0)</f>
        <v>0</v>
      </c>
      <c r="V118" s="51">
        <v>0</v>
      </c>
      <c r="W118" s="51">
        <v>15621</v>
      </c>
      <c r="X118" s="51">
        <v>15621</v>
      </c>
      <c r="Y118" s="51">
        <v>0</v>
      </c>
      <c r="Z118" s="51">
        <v>15621</v>
      </c>
    </row>
    <row r="119" spans="1:26" x14ac:dyDescent="0.25">
      <c r="A119" s="114">
        <v>66</v>
      </c>
      <c r="B119" s="114" t="s">
        <v>172</v>
      </c>
      <c r="C119" s="43">
        <v>672721</v>
      </c>
      <c r="D119" s="151">
        <f t="shared" si="24"/>
        <v>17.87772728480693</v>
      </c>
      <c r="F119" s="151">
        <f t="shared" si="25"/>
        <v>21.280341356546355</v>
      </c>
      <c r="G119" s="43">
        <v>66750</v>
      </c>
      <c r="H119" s="151">
        <f t="shared" si="26"/>
        <v>1.7738977915969067</v>
      </c>
      <c r="J119" s="151">
        <f t="shared" si="27"/>
        <v>43.463446381367554</v>
      </c>
      <c r="K119" s="43">
        <v>1511279</v>
      </c>
      <c r="L119" s="151">
        <f t="shared" si="28"/>
        <v>40.162613941375007</v>
      </c>
      <c r="N119" s="151">
        <f t="shared" si="29"/>
        <v>94.34001416983287</v>
      </c>
      <c r="O119" s="43">
        <f t="shared" si="30"/>
        <v>2250750</v>
      </c>
      <c r="P119" s="43">
        <v>281443</v>
      </c>
      <c r="Q119" s="160">
        <f t="shared" si="31"/>
        <v>12.504409641230701</v>
      </c>
      <c r="R119" s="43">
        <v>0</v>
      </c>
      <c r="S119" s="160">
        <f t="shared" si="32"/>
        <v>0</v>
      </c>
      <c r="T119" s="43">
        <v>0</v>
      </c>
      <c r="U119" s="160">
        <f t="shared" si="33"/>
        <v>0</v>
      </c>
      <c r="V119" s="43">
        <v>65260</v>
      </c>
      <c r="W119" s="43">
        <v>37629</v>
      </c>
      <c r="X119" s="43">
        <v>37629</v>
      </c>
      <c r="Y119" s="43">
        <v>37629</v>
      </c>
      <c r="Z119" s="43">
        <v>37629</v>
      </c>
    </row>
    <row r="120" spans="1:26" x14ac:dyDescent="0.25">
      <c r="A120" s="117">
        <v>67</v>
      </c>
      <c r="B120" s="117" t="s">
        <v>252</v>
      </c>
      <c r="C120" s="51">
        <v>104265</v>
      </c>
      <c r="D120" s="152">
        <f t="shared" si="24"/>
        <v>4.4670322608285851</v>
      </c>
      <c r="E120" s="169"/>
      <c r="F120" s="152">
        <f t="shared" si="25"/>
        <v>5.3172290776536419</v>
      </c>
      <c r="G120" s="51">
        <v>0</v>
      </c>
      <c r="H120" s="152">
        <f t="shared" si="26"/>
        <v>0</v>
      </c>
      <c r="I120" s="169"/>
      <c r="J120" s="152">
        <f t="shared" si="27"/>
        <v>0</v>
      </c>
      <c r="K120" s="51">
        <v>453710</v>
      </c>
      <c r="L120" s="152">
        <f t="shared" si="28"/>
        <v>19.438327406709224</v>
      </c>
      <c r="M120" s="169"/>
      <c r="N120" s="152">
        <f t="shared" si="29"/>
        <v>45.659679563277358</v>
      </c>
      <c r="O120" s="51">
        <f t="shared" si="30"/>
        <v>557975</v>
      </c>
      <c r="P120" s="51">
        <v>85078</v>
      </c>
      <c r="Q120" s="158">
        <f t="shared" si="31"/>
        <v>15.247636542855863</v>
      </c>
      <c r="R120" s="51">
        <v>0</v>
      </c>
      <c r="S120" s="158">
        <f t="shared" si="32"/>
        <v>0</v>
      </c>
      <c r="T120" s="51">
        <v>0</v>
      </c>
      <c r="U120" s="158">
        <f t="shared" si="33"/>
        <v>0</v>
      </c>
      <c r="V120" s="51">
        <v>50934</v>
      </c>
      <c r="W120" s="51">
        <v>23341</v>
      </c>
      <c r="X120" s="51">
        <v>23341</v>
      </c>
      <c r="Y120" s="51">
        <v>0</v>
      </c>
      <c r="Z120" s="51">
        <v>23341</v>
      </c>
    </row>
    <row r="121" spans="1:26" x14ac:dyDescent="0.25">
      <c r="A121" s="114">
        <v>68</v>
      </c>
      <c r="B121" s="114" t="s">
        <v>176</v>
      </c>
      <c r="C121" s="43">
        <v>303482</v>
      </c>
      <c r="D121" s="151">
        <f t="shared" si="24"/>
        <v>17.882387602380533</v>
      </c>
      <c r="F121" s="151">
        <f t="shared" si="25"/>
        <v>21.285888658349112</v>
      </c>
      <c r="G121" s="43">
        <v>0</v>
      </c>
      <c r="H121" s="151">
        <f t="shared" si="26"/>
        <v>0</v>
      </c>
      <c r="J121" s="151">
        <f t="shared" si="27"/>
        <v>0</v>
      </c>
      <c r="K121" s="43">
        <v>297146</v>
      </c>
      <c r="L121" s="151">
        <f t="shared" si="28"/>
        <v>17.509044841199692</v>
      </c>
      <c r="N121" s="151">
        <f t="shared" si="29"/>
        <v>41.12788925616595</v>
      </c>
      <c r="O121" s="43">
        <f t="shared" si="30"/>
        <v>600628</v>
      </c>
      <c r="P121" s="43">
        <v>4500</v>
      </c>
      <c r="Q121" s="160">
        <f t="shared" si="31"/>
        <v>0.74921582077425619</v>
      </c>
      <c r="R121" s="43">
        <v>0</v>
      </c>
      <c r="S121" s="160">
        <f t="shared" si="32"/>
        <v>0</v>
      </c>
      <c r="T121" s="43">
        <v>0</v>
      </c>
      <c r="U121" s="160">
        <f t="shared" si="33"/>
        <v>0</v>
      </c>
      <c r="V121" s="43">
        <v>36120</v>
      </c>
      <c r="W121" s="43">
        <v>16971</v>
      </c>
      <c r="X121" s="43">
        <v>16971</v>
      </c>
      <c r="Y121" s="43">
        <v>0</v>
      </c>
      <c r="Z121" s="43">
        <v>16971</v>
      </c>
    </row>
    <row r="122" spans="1:26" x14ac:dyDescent="0.25">
      <c r="A122" s="117">
        <v>69</v>
      </c>
      <c r="B122" s="117" t="s">
        <v>178</v>
      </c>
      <c r="C122" s="51">
        <v>491424</v>
      </c>
      <c r="D122" s="152">
        <f t="shared" si="24"/>
        <v>8.3051494820097691</v>
      </c>
      <c r="E122" s="169"/>
      <c r="F122" s="152">
        <f t="shared" si="25"/>
        <v>9.8858436074538591</v>
      </c>
      <c r="G122" s="51">
        <v>0</v>
      </c>
      <c r="H122" s="152">
        <f t="shared" si="26"/>
        <v>0</v>
      </c>
      <c r="I122" s="169"/>
      <c r="J122" s="152">
        <f t="shared" si="27"/>
        <v>0</v>
      </c>
      <c r="K122" s="51">
        <v>2037208</v>
      </c>
      <c r="L122" s="152">
        <f t="shared" si="28"/>
        <v>34.429162934545637</v>
      </c>
      <c r="M122" s="169"/>
      <c r="N122" s="152">
        <f t="shared" si="29"/>
        <v>80.872418409859094</v>
      </c>
      <c r="O122" s="51">
        <f t="shared" si="30"/>
        <v>2528632</v>
      </c>
      <c r="P122" s="51">
        <v>243197</v>
      </c>
      <c r="Q122" s="158">
        <f t="shared" si="31"/>
        <v>9.617730061155596</v>
      </c>
      <c r="R122" s="51">
        <v>372739</v>
      </c>
      <c r="S122" s="158">
        <f t="shared" si="32"/>
        <v>14.740737284033422</v>
      </c>
      <c r="T122" s="51">
        <v>0</v>
      </c>
      <c r="U122" s="158">
        <f t="shared" si="33"/>
        <v>0</v>
      </c>
      <c r="V122" s="51">
        <v>70706</v>
      </c>
      <c r="W122" s="51">
        <v>59171</v>
      </c>
      <c r="X122" s="51">
        <v>59171</v>
      </c>
      <c r="Y122" s="51">
        <v>0</v>
      </c>
      <c r="Z122" s="51">
        <v>59171</v>
      </c>
    </row>
    <row r="123" spans="1:26" x14ac:dyDescent="0.25">
      <c r="A123" s="114">
        <v>70</v>
      </c>
      <c r="B123" s="114" t="s">
        <v>180</v>
      </c>
      <c r="C123" s="43">
        <v>612644</v>
      </c>
      <c r="D123" s="151">
        <f t="shared" si="24"/>
        <v>19.286155008499655</v>
      </c>
      <c r="F123" s="151">
        <f t="shared" si="25"/>
        <v>22.956830893428137</v>
      </c>
      <c r="G123" s="43">
        <v>0</v>
      </c>
      <c r="H123" s="151">
        <f t="shared" si="26"/>
        <v>0</v>
      </c>
      <c r="J123" s="151">
        <f t="shared" si="27"/>
        <v>0</v>
      </c>
      <c r="K123" s="43">
        <v>731947</v>
      </c>
      <c r="L123" s="151">
        <f t="shared" si="28"/>
        <v>23.041837184411005</v>
      </c>
      <c r="N123" s="151">
        <f t="shared" si="29"/>
        <v>54.124147637634934</v>
      </c>
      <c r="O123" s="43">
        <f t="shared" si="30"/>
        <v>1344591</v>
      </c>
      <c r="P123" s="43">
        <v>169993</v>
      </c>
      <c r="Q123" s="160">
        <f t="shared" si="31"/>
        <v>12.642729276040074</v>
      </c>
      <c r="R123" s="43">
        <v>10450</v>
      </c>
      <c r="S123" s="160">
        <f t="shared" si="32"/>
        <v>0.77718800735688398</v>
      </c>
      <c r="T123" s="43">
        <v>0</v>
      </c>
      <c r="U123" s="160">
        <f t="shared" si="33"/>
        <v>0</v>
      </c>
      <c r="V123" s="43">
        <v>11686</v>
      </c>
      <c r="W123" s="43">
        <v>31766</v>
      </c>
      <c r="X123" s="43">
        <v>31766</v>
      </c>
      <c r="Y123" s="43">
        <v>0</v>
      </c>
      <c r="Z123" s="43">
        <v>31766</v>
      </c>
    </row>
    <row r="124" spans="1:26" x14ac:dyDescent="0.25">
      <c r="A124" s="117">
        <v>71</v>
      </c>
      <c r="B124" s="117" t="s">
        <v>182</v>
      </c>
      <c r="C124" s="51">
        <v>75224</v>
      </c>
      <c r="D124" s="152">
        <f t="shared" si="24"/>
        <v>3.4078100933224609</v>
      </c>
      <c r="E124" s="169"/>
      <c r="F124" s="152">
        <f t="shared" si="25"/>
        <v>4.0564083403272049</v>
      </c>
      <c r="G124" s="51">
        <v>8500</v>
      </c>
      <c r="H124" s="152">
        <f t="shared" si="26"/>
        <v>0.3850684062698197</v>
      </c>
      <c r="I124" s="169"/>
      <c r="J124" s="152">
        <f t="shared" si="27"/>
        <v>9.4348164298690769</v>
      </c>
      <c r="K124" s="51">
        <v>294672</v>
      </c>
      <c r="L124" s="152">
        <f t="shared" si="28"/>
        <v>13.349279695569448</v>
      </c>
      <c r="M124" s="169"/>
      <c r="N124" s="152">
        <f t="shared" si="29"/>
        <v>31.356804551500961</v>
      </c>
      <c r="O124" s="51">
        <f t="shared" si="30"/>
        <v>378396</v>
      </c>
      <c r="P124" s="51">
        <v>2000</v>
      </c>
      <c r="Q124" s="158">
        <f t="shared" si="31"/>
        <v>0.52854681339126208</v>
      </c>
      <c r="R124" s="51">
        <v>0</v>
      </c>
      <c r="S124" s="158">
        <f t="shared" si="32"/>
        <v>0</v>
      </c>
      <c r="T124" s="51">
        <v>0</v>
      </c>
      <c r="U124" s="158">
        <f t="shared" si="33"/>
        <v>0</v>
      </c>
      <c r="V124" s="51">
        <v>0</v>
      </c>
      <c r="W124" s="51">
        <v>22074</v>
      </c>
      <c r="X124" s="51">
        <v>22074</v>
      </c>
      <c r="Y124" s="51">
        <v>22074</v>
      </c>
      <c r="Z124" s="51">
        <v>22074</v>
      </c>
    </row>
    <row r="125" spans="1:26" x14ac:dyDescent="0.25">
      <c r="A125" s="114">
        <v>72</v>
      </c>
      <c r="B125" s="114" t="s">
        <v>184</v>
      </c>
      <c r="C125" s="43">
        <v>1336463</v>
      </c>
      <c r="D125" s="151">
        <f t="shared" si="24"/>
        <v>31.267412207846899</v>
      </c>
      <c r="F125" s="151">
        <f t="shared" si="25"/>
        <v>37.218444745171233</v>
      </c>
      <c r="G125" s="43">
        <v>13374</v>
      </c>
      <c r="H125" s="151">
        <f t="shared" si="26"/>
        <v>0.31289333926022972</v>
      </c>
      <c r="J125" s="151">
        <f t="shared" si="27"/>
        <v>7.6664072408486996</v>
      </c>
      <c r="K125" s="43">
        <v>671456</v>
      </c>
      <c r="L125" s="151">
        <f t="shared" si="28"/>
        <v>15.709145357134501</v>
      </c>
      <c r="N125" s="151">
        <f t="shared" si="29"/>
        <v>36.900013474005853</v>
      </c>
      <c r="O125" s="43">
        <f t="shared" si="30"/>
        <v>2021293</v>
      </c>
      <c r="P125" s="43">
        <v>0</v>
      </c>
      <c r="Q125" s="160">
        <f t="shared" si="31"/>
        <v>0</v>
      </c>
      <c r="R125" s="43">
        <v>0</v>
      </c>
      <c r="S125" s="160">
        <f t="shared" si="32"/>
        <v>0</v>
      </c>
      <c r="T125" s="43">
        <v>100000</v>
      </c>
      <c r="U125" s="160">
        <f t="shared" si="33"/>
        <v>4.9473282695779384</v>
      </c>
      <c r="V125" s="43">
        <v>150239</v>
      </c>
      <c r="W125" s="43">
        <v>42743</v>
      </c>
      <c r="X125" s="43">
        <v>42743</v>
      </c>
      <c r="Y125" s="43">
        <v>42743</v>
      </c>
      <c r="Z125" s="43">
        <v>42743</v>
      </c>
    </row>
    <row r="126" spans="1:26" x14ac:dyDescent="0.25">
      <c r="A126" s="117">
        <v>73</v>
      </c>
      <c r="B126" s="117" t="s">
        <v>186</v>
      </c>
      <c r="C126" s="51">
        <v>50680000</v>
      </c>
      <c r="D126" s="152">
        <f t="shared" si="24"/>
        <v>102.80773857460763</v>
      </c>
      <c r="E126" s="169"/>
      <c r="F126" s="152">
        <f t="shared" si="25"/>
        <v>122.37482629134175</v>
      </c>
      <c r="G126" s="51">
        <v>1266000</v>
      </c>
      <c r="H126" s="152">
        <f t="shared" si="26"/>
        <v>2.5681648980949734</v>
      </c>
      <c r="I126" s="169"/>
      <c r="J126" s="152">
        <f t="shared" si="27"/>
        <v>62.924311578502433</v>
      </c>
      <c r="K126" s="51">
        <v>22515000</v>
      </c>
      <c r="L126" s="152">
        <f t="shared" si="28"/>
        <v>45.673169573940228</v>
      </c>
      <c r="M126" s="169"/>
      <c r="N126" s="152">
        <f t="shared" si="29"/>
        <v>107.2840396064914</v>
      </c>
      <c r="O126" s="51">
        <f t="shared" si="30"/>
        <v>74461000</v>
      </c>
      <c r="P126" s="51">
        <v>365000</v>
      </c>
      <c r="Q126" s="158">
        <f t="shared" si="31"/>
        <v>0.49018949517196919</v>
      </c>
      <c r="R126" s="51">
        <v>0</v>
      </c>
      <c r="S126" s="158">
        <f t="shared" si="32"/>
        <v>0</v>
      </c>
      <c r="T126" s="51">
        <v>6000</v>
      </c>
      <c r="U126" s="158">
        <f t="shared" si="33"/>
        <v>8.057909509676206E-3</v>
      </c>
      <c r="V126" s="51">
        <v>15708000</v>
      </c>
      <c r="W126" s="51">
        <v>492959</v>
      </c>
      <c r="X126" s="51">
        <v>492959</v>
      </c>
      <c r="Y126" s="51">
        <v>492959</v>
      </c>
      <c r="Z126" s="51">
        <v>492959</v>
      </c>
    </row>
    <row r="127" spans="1:26" x14ac:dyDescent="0.25">
      <c r="A127" s="114">
        <v>74</v>
      </c>
      <c r="B127" s="114" t="s">
        <v>188</v>
      </c>
      <c r="C127" s="43">
        <v>1992495</v>
      </c>
      <c r="D127" s="151">
        <f t="shared" si="24"/>
        <v>60.009487094539651</v>
      </c>
      <c r="F127" s="151">
        <f t="shared" si="25"/>
        <v>71.430912311114724</v>
      </c>
      <c r="G127" s="43">
        <v>40160</v>
      </c>
      <c r="H127" s="151">
        <f t="shared" si="26"/>
        <v>1.2095292594042708</v>
      </c>
      <c r="J127" s="151">
        <f t="shared" si="27"/>
        <v>29.63547864022517</v>
      </c>
      <c r="K127" s="43">
        <v>916772</v>
      </c>
      <c r="L127" s="151">
        <f t="shared" si="28"/>
        <v>27.611119477155679</v>
      </c>
      <c r="N127" s="151">
        <f t="shared" si="29"/>
        <v>64.857168074818688</v>
      </c>
      <c r="O127" s="43">
        <f t="shared" si="30"/>
        <v>2949427</v>
      </c>
      <c r="P127" s="43">
        <v>233305</v>
      </c>
      <c r="Q127" s="160">
        <f t="shared" si="31"/>
        <v>7.9101805198094413</v>
      </c>
      <c r="R127" s="43">
        <v>34950</v>
      </c>
      <c r="S127" s="160">
        <f t="shared" si="32"/>
        <v>1.1849759292228625</v>
      </c>
      <c r="T127" s="43">
        <v>0</v>
      </c>
      <c r="U127" s="160">
        <f t="shared" si="33"/>
        <v>0</v>
      </c>
      <c r="V127" s="43">
        <v>250626</v>
      </c>
      <c r="W127" s="43">
        <v>33203</v>
      </c>
      <c r="X127" s="43">
        <v>33203</v>
      </c>
      <c r="Y127" s="43">
        <v>33203</v>
      </c>
      <c r="Z127" s="43">
        <v>33203</v>
      </c>
    </row>
    <row r="128" spans="1:26" x14ac:dyDescent="0.25">
      <c r="A128" s="117">
        <v>75</v>
      </c>
      <c r="B128" s="117" t="s">
        <v>190</v>
      </c>
      <c r="C128" s="51">
        <v>81048</v>
      </c>
      <c r="D128" s="152">
        <f t="shared" si="24"/>
        <v>10.934700485698867</v>
      </c>
      <c r="E128" s="169"/>
      <c r="F128" s="152">
        <f t="shared" si="25"/>
        <v>13.015869146019257</v>
      </c>
      <c r="G128" s="51">
        <v>0</v>
      </c>
      <c r="H128" s="152">
        <f t="shared" si="26"/>
        <v>0</v>
      </c>
      <c r="I128" s="169"/>
      <c r="J128" s="152">
        <f t="shared" si="27"/>
        <v>0</v>
      </c>
      <c r="K128" s="51">
        <v>424735</v>
      </c>
      <c r="L128" s="152">
        <f t="shared" si="28"/>
        <v>57.303696708041016</v>
      </c>
      <c r="M128" s="169"/>
      <c r="N128" s="152">
        <f t="shared" si="29"/>
        <v>134.60357852483227</v>
      </c>
      <c r="O128" s="51">
        <f t="shared" si="30"/>
        <v>505783</v>
      </c>
      <c r="P128" s="51">
        <v>84391</v>
      </c>
      <c r="Q128" s="158">
        <f t="shared" si="31"/>
        <v>16.685218759823879</v>
      </c>
      <c r="R128" s="51">
        <v>0</v>
      </c>
      <c r="S128" s="158">
        <f t="shared" si="32"/>
        <v>0</v>
      </c>
      <c r="T128" s="51">
        <v>0</v>
      </c>
      <c r="U128" s="158">
        <f t="shared" si="33"/>
        <v>0</v>
      </c>
      <c r="V128" s="51">
        <v>25772</v>
      </c>
      <c r="W128" s="51">
        <v>7412</v>
      </c>
      <c r="X128" s="51">
        <v>7412</v>
      </c>
      <c r="Y128" s="51">
        <v>0</v>
      </c>
      <c r="Z128" s="51">
        <v>7412</v>
      </c>
    </row>
    <row r="129" spans="1:26" x14ac:dyDescent="0.25">
      <c r="A129" s="114">
        <v>76</v>
      </c>
      <c r="B129" s="114" t="s">
        <v>63</v>
      </c>
      <c r="C129" s="43">
        <v>43500</v>
      </c>
      <c r="D129" s="151">
        <f t="shared" si="24"/>
        <v>4.7180043383947936</v>
      </c>
      <c r="F129" s="151">
        <f t="shared" si="25"/>
        <v>5.6159679160131075</v>
      </c>
      <c r="G129" s="43">
        <v>4000</v>
      </c>
      <c r="H129" s="151">
        <f t="shared" si="26"/>
        <v>0.43383947939262474</v>
      </c>
      <c r="J129" s="151">
        <f t="shared" si="27"/>
        <v>10.629788841287738</v>
      </c>
      <c r="K129" s="43">
        <v>109000</v>
      </c>
      <c r="L129" s="151">
        <f t="shared" si="28"/>
        <v>11.822125813449023</v>
      </c>
      <c r="N129" s="151">
        <f t="shared" si="29"/>
        <v>27.769594837286238</v>
      </c>
      <c r="O129" s="43">
        <f t="shared" si="30"/>
        <v>156500</v>
      </c>
      <c r="P129" s="43">
        <v>0</v>
      </c>
      <c r="Q129" s="160">
        <f t="shared" si="31"/>
        <v>0</v>
      </c>
      <c r="R129" s="43">
        <v>0</v>
      </c>
      <c r="S129" s="160">
        <f t="shared" si="32"/>
        <v>0</v>
      </c>
      <c r="T129" s="43">
        <v>0</v>
      </c>
      <c r="U129" s="160">
        <f t="shared" si="33"/>
        <v>0</v>
      </c>
      <c r="V129" s="43">
        <v>0</v>
      </c>
      <c r="W129" s="43">
        <v>9220</v>
      </c>
      <c r="X129" s="43">
        <v>9220</v>
      </c>
      <c r="Y129" s="43">
        <v>9220</v>
      </c>
      <c r="Z129" s="43">
        <v>9220</v>
      </c>
    </row>
    <row r="130" spans="1:26" x14ac:dyDescent="0.25">
      <c r="A130" s="117">
        <v>77</v>
      </c>
      <c r="B130" s="117" t="s">
        <v>65</v>
      </c>
      <c r="C130" s="51">
        <v>14094391</v>
      </c>
      <c r="D130" s="152">
        <f t="shared" si="24"/>
        <v>146.02711383250966</v>
      </c>
      <c r="E130" s="169"/>
      <c r="F130" s="152">
        <f t="shared" si="25"/>
        <v>173.82001527162333</v>
      </c>
      <c r="G130" s="51">
        <v>0</v>
      </c>
      <c r="H130" s="152">
        <f t="shared" si="26"/>
        <v>0</v>
      </c>
      <c r="I130" s="169"/>
      <c r="J130" s="152">
        <f t="shared" si="27"/>
        <v>0</v>
      </c>
      <c r="K130" s="51">
        <v>5683144</v>
      </c>
      <c r="L130" s="152">
        <f t="shared" si="28"/>
        <v>58.881090769693017</v>
      </c>
      <c r="M130" s="169"/>
      <c r="N130" s="152">
        <f t="shared" si="29"/>
        <v>138.30879996148673</v>
      </c>
      <c r="O130" s="51">
        <f t="shared" si="30"/>
        <v>19777535</v>
      </c>
      <c r="P130" s="51">
        <v>246453</v>
      </c>
      <c r="Q130" s="158">
        <f t="shared" si="31"/>
        <v>1.2461259707036292</v>
      </c>
      <c r="R130" s="51">
        <v>4443040</v>
      </c>
      <c r="S130" s="158">
        <f t="shared" si="32"/>
        <v>22.465084753989817</v>
      </c>
      <c r="T130" s="51">
        <v>0</v>
      </c>
      <c r="U130" s="158">
        <f t="shared" si="33"/>
        <v>0</v>
      </c>
      <c r="V130" s="51">
        <v>4889852</v>
      </c>
      <c r="W130" s="51">
        <v>96519</v>
      </c>
      <c r="X130" s="51">
        <v>96519</v>
      </c>
      <c r="Y130" s="51">
        <v>0</v>
      </c>
      <c r="Z130" s="51">
        <v>96519</v>
      </c>
    </row>
    <row r="131" spans="1:26" x14ac:dyDescent="0.25">
      <c r="A131" s="114">
        <v>78</v>
      </c>
      <c r="B131" s="114" t="s">
        <v>194</v>
      </c>
      <c r="C131" s="43">
        <v>1111482</v>
      </c>
      <c r="D131" s="151">
        <f t="shared" si="24"/>
        <v>49.482770901967768</v>
      </c>
      <c r="F131" s="151">
        <f t="shared" si="25"/>
        <v>58.900677881832074</v>
      </c>
      <c r="G131" s="43">
        <v>0</v>
      </c>
      <c r="H131" s="151">
        <f t="shared" si="26"/>
        <v>0</v>
      </c>
      <c r="J131" s="151">
        <f t="shared" si="27"/>
        <v>0</v>
      </c>
      <c r="K131" s="43">
        <v>1069276</v>
      </c>
      <c r="L131" s="151">
        <f t="shared" si="28"/>
        <v>47.603775264891816</v>
      </c>
      <c r="N131" s="151">
        <f t="shared" si="29"/>
        <v>111.81893787049862</v>
      </c>
      <c r="O131" s="43">
        <f t="shared" si="30"/>
        <v>2180758</v>
      </c>
      <c r="P131" s="43">
        <v>258638</v>
      </c>
      <c r="Q131" s="160">
        <f t="shared" si="31"/>
        <v>11.860004640588272</v>
      </c>
      <c r="R131" s="43">
        <v>0</v>
      </c>
      <c r="S131" s="160">
        <f t="shared" si="32"/>
        <v>0</v>
      </c>
      <c r="T131" s="43">
        <v>0</v>
      </c>
      <c r="U131" s="160">
        <f t="shared" si="33"/>
        <v>0</v>
      </c>
      <c r="V131" s="43">
        <v>189429</v>
      </c>
      <c r="W131" s="43">
        <v>22462</v>
      </c>
      <c r="X131" s="43">
        <v>22462</v>
      </c>
      <c r="Y131" s="43">
        <v>0</v>
      </c>
      <c r="Z131" s="43">
        <v>22462</v>
      </c>
    </row>
    <row r="132" spans="1:26" x14ac:dyDescent="0.25">
      <c r="A132" s="117">
        <v>79</v>
      </c>
      <c r="B132" s="117" t="s">
        <v>196</v>
      </c>
      <c r="C132" s="51">
        <v>1702193</v>
      </c>
      <c r="D132" s="152">
        <f t="shared" si="24"/>
        <v>19.906827431351452</v>
      </c>
      <c r="E132" s="169"/>
      <c r="F132" s="152">
        <f t="shared" si="25"/>
        <v>23.695634032018667</v>
      </c>
      <c r="G132" s="51">
        <v>0</v>
      </c>
      <c r="H132" s="152">
        <f t="shared" si="26"/>
        <v>0</v>
      </c>
      <c r="I132" s="169"/>
      <c r="J132" s="152">
        <f t="shared" si="27"/>
        <v>0</v>
      </c>
      <c r="K132" s="51">
        <v>1731393</v>
      </c>
      <c r="L132" s="152">
        <f t="shared" si="28"/>
        <v>20.248315947045892</v>
      </c>
      <c r="M132" s="169"/>
      <c r="N132" s="152">
        <f t="shared" si="29"/>
        <v>47.562302995215944</v>
      </c>
      <c r="O132" s="51">
        <f t="shared" si="30"/>
        <v>3433586</v>
      </c>
      <c r="P132" s="51">
        <v>332818</v>
      </c>
      <c r="Q132" s="158">
        <f t="shared" si="31"/>
        <v>9.6930148247342576</v>
      </c>
      <c r="R132" s="51">
        <v>0</v>
      </c>
      <c r="S132" s="158">
        <f t="shared" si="32"/>
        <v>0</v>
      </c>
      <c r="T132" s="51">
        <v>40000</v>
      </c>
      <c r="U132" s="158">
        <f t="shared" si="33"/>
        <v>1.1649628114746509</v>
      </c>
      <c r="V132" s="51">
        <v>342535</v>
      </c>
      <c r="W132" s="51">
        <v>85508</v>
      </c>
      <c r="X132" s="51">
        <v>85508</v>
      </c>
      <c r="Y132" s="51">
        <v>0</v>
      </c>
      <c r="Z132" s="51">
        <v>85508</v>
      </c>
    </row>
    <row r="133" spans="1:26" x14ac:dyDescent="0.25">
      <c r="A133" s="114">
        <v>80</v>
      </c>
      <c r="B133" s="114" t="s">
        <v>198</v>
      </c>
      <c r="C133" s="43">
        <v>236263</v>
      </c>
      <c r="D133" s="151">
        <f t="shared" si="24"/>
        <v>9.438061758478808</v>
      </c>
      <c r="F133" s="151">
        <f t="shared" si="25"/>
        <v>11.234379670579264</v>
      </c>
      <c r="G133" s="43">
        <v>0</v>
      </c>
      <c r="H133" s="151">
        <f t="shared" si="26"/>
        <v>0</v>
      </c>
      <c r="J133" s="151">
        <f t="shared" si="27"/>
        <v>0</v>
      </c>
      <c r="K133" s="43">
        <v>449502</v>
      </c>
      <c r="L133" s="151">
        <f t="shared" si="28"/>
        <v>17.956377581592299</v>
      </c>
      <c r="N133" s="151">
        <f t="shared" si="29"/>
        <v>42.178651966204434</v>
      </c>
      <c r="O133" s="43">
        <f t="shared" si="30"/>
        <v>685765</v>
      </c>
      <c r="P133" s="43">
        <v>128518</v>
      </c>
      <c r="Q133" s="160">
        <f t="shared" si="31"/>
        <v>18.740822293351219</v>
      </c>
      <c r="R133" s="43">
        <v>0</v>
      </c>
      <c r="S133" s="160">
        <f t="shared" si="32"/>
        <v>0</v>
      </c>
      <c r="T133" s="43">
        <v>0</v>
      </c>
      <c r="U133" s="160">
        <f t="shared" si="33"/>
        <v>0</v>
      </c>
      <c r="V133" s="43">
        <v>5806</v>
      </c>
      <c r="W133" s="43">
        <v>25033</v>
      </c>
      <c r="X133" s="43">
        <v>25033</v>
      </c>
      <c r="Y133" s="43">
        <v>0</v>
      </c>
      <c r="Z133" s="43">
        <v>25033</v>
      </c>
    </row>
    <row r="134" spans="1:26" x14ac:dyDescent="0.25">
      <c r="A134" s="117">
        <v>81</v>
      </c>
      <c r="B134" s="117" t="s">
        <v>200</v>
      </c>
      <c r="C134" s="51">
        <v>529852</v>
      </c>
      <c r="D134" s="152">
        <f t="shared" si="24"/>
        <v>24.871010138941045</v>
      </c>
      <c r="E134" s="169"/>
      <c r="F134" s="152">
        <f t="shared" si="25"/>
        <v>29.604634705921267</v>
      </c>
      <c r="G134" s="51">
        <v>0</v>
      </c>
      <c r="H134" s="152">
        <f t="shared" si="26"/>
        <v>0</v>
      </c>
      <c r="I134" s="169"/>
      <c r="J134" s="152">
        <f t="shared" si="27"/>
        <v>0</v>
      </c>
      <c r="K134" s="51">
        <v>315348</v>
      </c>
      <c r="L134" s="152">
        <f t="shared" si="28"/>
        <v>14.802290649643259</v>
      </c>
      <c r="M134" s="169"/>
      <c r="N134" s="152">
        <f t="shared" si="29"/>
        <v>34.76985615706468</v>
      </c>
      <c r="O134" s="51">
        <f t="shared" si="30"/>
        <v>845200</v>
      </c>
      <c r="P134" s="51">
        <v>86581</v>
      </c>
      <c r="Q134" s="158">
        <f t="shared" si="31"/>
        <v>10.243847610033129</v>
      </c>
      <c r="R134" s="51">
        <v>0</v>
      </c>
      <c r="S134" s="158">
        <f t="shared" si="32"/>
        <v>0</v>
      </c>
      <c r="T134" s="51">
        <v>0</v>
      </c>
      <c r="U134" s="158">
        <f t="shared" si="33"/>
        <v>0</v>
      </c>
      <c r="V134" s="51">
        <v>132427</v>
      </c>
      <c r="W134" s="51">
        <v>21304</v>
      </c>
      <c r="X134" s="51">
        <v>21304</v>
      </c>
      <c r="Y134" s="51">
        <v>0</v>
      </c>
      <c r="Z134" s="51">
        <v>21304</v>
      </c>
    </row>
    <row r="135" spans="1:26" x14ac:dyDescent="0.25">
      <c r="A135" s="114">
        <v>82</v>
      </c>
      <c r="B135" s="114" t="s">
        <v>202</v>
      </c>
      <c r="C135" s="43">
        <v>2406883</v>
      </c>
      <c r="D135" s="151">
        <f t="shared" si="24"/>
        <v>54.007157923080378</v>
      </c>
      <c r="F135" s="151">
        <f t="shared" si="25"/>
        <v>64.286177878815849</v>
      </c>
      <c r="G135" s="43">
        <v>79987</v>
      </c>
      <c r="H135" s="151">
        <f t="shared" si="26"/>
        <v>1.7947987254857964</v>
      </c>
      <c r="J135" s="151">
        <f t="shared" si="27"/>
        <v>43.975554025733288</v>
      </c>
      <c r="K135" s="43">
        <v>1313425</v>
      </c>
      <c r="L135" s="151">
        <f t="shared" si="28"/>
        <v>29.471458062199883</v>
      </c>
      <c r="N135" s="151">
        <f t="shared" si="29"/>
        <v>69.22701234665665</v>
      </c>
      <c r="O135" s="43">
        <f t="shared" si="30"/>
        <v>3800295</v>
      </c>
      <c r="P135" s="43">
        <v>300010</v>
      </c>
      <c r="Q135" s="160">
        <f t="shared" si="31"/>
        <v>7.894387146261014</v>
      </c>
      <c r="R135" s="43">
        <v>0</v>
      </c>
      <c r="S135" s="160">
        <f t="shared" si="32"/>
        <v>0</v>
      </c>
      <c r="T135" s="43">
        <v>0</v>
      </c>
      <c r="U135" s="160">
        <f t="shared" si="33"/>
        <v>0</v>
      </c>
      <c r="V135" s="43">
        <v>2058473</v>
      </c>
      <c r="W135" s="43">
        <v>44566</v>
      </c>
      <c r="X135" s="43">
        <v>44566</v>
      </c>
      <c r="Y135" s="43">
        <v>44566</v>
      </c>
      <c r="Z135" s="43">
        <v>44566</v>
      </c>
    </row>
    <row r="136" spans="1:26" x14ac:dyDescent="0.25">
      <c r="A136" s="117">
        <v>83</v>
      </c>
      <c r="B136" s="117" t="s">
        <v>204</v>
      </c>
      <c r="C136" s="51">
        <v>589401</v>
      </c>
      <c r="D136" s="152">
        <f t="shared" si="24"/>
        <v>20.35013638089977</v>
      </c>
      <c r="E136" s="169"/>
      <c r="F136" s="152">
        <f t="shared" si="25"/>
        <v>24.223316640804029</v>
      </c>
      <c r="G136" s="51">
        <v>0</v>
      </c>
      <c r="H136" s="152">
        <f t="shared" si="26"/>
        <v>0</v>
      </c>
      <c r="I136" s="169"/>
      <c r="J136" s="152">
        <f t="shared" si="27"/>
        <v>0</v>
      </c>
      <c r="K136" s="51">
        <v>1106695</v>
      </c>
      <c r="L136" s="152">
        <f t="shared" si="28"/>
        <v>38.210648068224977</v>
      </c>
      <c r="M136" s="169"/>
      <c r="N136" s="152">
        <f t="shared" si="29"/>
        <v>89.754941883432281</v>
      </c>
      <c r="O136" s="51">
        <f t="shared" si="30"/>
        <v>1696096</v>
      </c>
      <c r="P136" s="51">
        <v>230607</v>
      </c>
      <c r="Q136" s="158">
        <f t="shared" si="31"/>
        <v>13.596341244835198</v>
      </c>
      <c r="R136" s="51">
        <v>3145</v>
      </c>
      <c r="S136" s="158">
        <f t="shared" si="32"/>
        <v>0.18542582495330454</v>
      </c>
      <c r="T136" s="51">
        <v>0</v>
      </c>
      <c r="U136" s="158">
        <f t="shared" si="33"/>
        <v>0</v>
      </c>
      <c r="V136" s="51">
        <v>0</v>
      </c>
      <c r="W136" s="51">
        <v>28963</v>
      </c>
      <c r="X136" s="51">
        <v>28963</v>
      </c>
      <c r="Y136" s="51">
        <v>0</v>
      </c>
      <c r="Z136" s="51">
        <v>28963</v>
      </c>
    </row>
    <row r="137" spans="1:26" x14ac:dyDescent="0.25">
      <c r="A137" s="114">
        <v>84</v>
      </c>
      <c r="B137" s="114" t="s">
        <v>206</v>
      </c>
      <c r="C137" s="43">
        <v>0</v>
      </c>
      <c r="D137" s="151">
        <f t="shared" si="24"/>
        <v>0</v>
      </c>
      <c r="F137" s="151">
        <f t="shared" si="25"/>
        <v>0</v>
      </c>
      <c r="G137" s="43">
        <v>43500</v>
      </c>
      <c r="H137" s="151">
        <f t="shared" si="26"/>
        <v>2.4501520784048667</v>
      </c>
      <c r="J137" s="151">
        <f t="shared" si="27"/>
        <v>60.032801207830254</v>
      </c>
      <c r="K137" s="43">
        <v>696511</v>
      </c>
      <c r="L137" s="151">
        <f t="shared" si="28"/>
        <v>39.231215500732226</v>
      </c>
      <c r="N137" s="151">
        <f t="shared" si="29"/>
        <v>92.152204825145773</v>
      </c>
      <c r="O137" s="43">
        <f t="shared" si="30"/>
        <v>740011</v>
      </c>
      <c r="P137" s="43">
        <v>115832</v>
      </c>
      <c r="Q137" s="160">
        <f t="shared" si="31"/>
        <v>15.652740297103692</v>
      </c>
      <c r="R137" s="43">
        <v>10194</v>
      </c>
      <c r="S137" s="160">
        <f t="shared" si="32"/>
        <v>1.3775470905162222</v>
      </c>
      <c r="T137" s="43">
        <v>0</v>
      </c>
      <c r="U137" s="160">
        <f t="shared" si="33"/>
        <v>0</v>
      </c>
      <c r="V137" s="43">
        <v>6405</v>
      </c>
      <c r="W137" s="43">
        <v>17754</v>
      </c>
      <c r="X137" s="43">
        <v>0</v>
      </c>
      <c r="Y137" s="43">
        <v>17754</v>
      </c>
      <c r="Z137" s="43">
        <v>17754</v>
      </c>
    </row>
    <row r="138" spans="1:26" x14ac:dyDescent="0.25">
      <c r="A138" s="117">
        <v>85</v>
      </c>
      <c r="B138" s="117" t="s">
        <v>208</v>
      </c>
      <c r="C138" s="51">
        <v>4766099</v>
      </c>
      <c r="D138" s="152">
        <f t="shared" si="24"/>
        <v>32.486974125473729</v>
      </c>
      <c r="E138" s="169"/>
      <c r="F138" s="152">
        <f t="shared" si="25"/>
        <v>38.670122215080873</v>
      </c>
      <c r="G138" s="51">
        <v>47933</v>
      </c>
      <c r="H138" s="152">
        <f t="shared" si="26"/>
        <v>0.32672383237451263</v>
      </c>
      <c r="I138" s="169"/>
      <c r="J138" s="152">
        <f t="shared" si="27"/>
        <v>8.0052773261197139</v>
      </c>
      <c r="K138" s="51">
        <v>5023519</v>
      </c>
      <c r="L138" s="152">
        <f t="shared" si="28"/>
        <v>34.241615999127518</v>
      </c>
      <c r="M138" s="169"/>
      <c r="N138" s="152">
        <f t="shared" si="29"/>
        <v>80.431879839070831</v>
      </c>
      <c r="O138" s="51">
        <f t="shared" si="30"/>
        <v>9837551</v>
      </c>
      <c r="P138" s="51">
        <v>385629</v>
      </c>
      <c r="Q138" s="158">
        <f t="shared" si="31"/>
        <v>3.9199695127374685</v>
      </c>
      <c r="R138" s="51">
        <v>0</v>
      </c>
      <c r="S138" s="158">
        <f t="shared" si="32"/>
        <v>0</v>
      </c>
      <c r="T138" s="51">
        <v>0</v>
      </c>
      <c r="U138" s="158">
        <f t="shared" si="33"/>
        <v>0</v>
      </c>
      <c r="V138" s="51">
        <v>676896</v>
      </c>
      <c r="W138" s="51">
        <v>146708</v>
      </c>
      <c r="X138" s="51">
        <v>146708</v>
      </c>
      <c r="Y138" s="51">
        <v>146708</v>
      </c>
      <c r="Z138" s="51">
        <v>146708</v>
      </c>
    </row>
    <row r="139" spans="1:26" x14ac:dyDescent="0.25">
      <c r="A139" s="114">
        <v>86</v>
      </c>
      <c r="B139" s="114" t="s">
        <v>210</v>
      </c>
      <c r="C139" s="43">
        <v>9887217</v>
      </c>
      <c r="D139" s="151">
        <f t="shared" si="24"/>
        <v>59.855779010073611</v>
      </c>
      <c r="F139" s="151">
        <f t="shared" si="25"/>
        <v>71.247949429167306</v>
      </c>
      <c r="G139" s="43">
        <v>348858</v>
      </c>
      <c r="H139" s="151">
        <f t="shared" si="26"/>
        <v>2.1119357807051529</v>
      </c>
      <c r="J139" s="151">
        <f t="shared" si="27"/>
        <v>51.745939366064938</v>
      </c>
      <c r="K139" s="43">
        <v>6164492</v>
      </c>
      <c r="L139" s="151">
        <f t="shared" si="28"/>
        <v>37.318941301820999</v>
      </c>
      <c r="N139" s="151">
        <f t="shared" si="29"/>
        <v>87.660366338606394</v>
      </c>
      <c r="O139" s="43">
        <f t="shared" si="30"/>
        <v>16400567</v>
      </c>
      <c r="P139" s="43">
        <v>686865</v>
      </c>
      <c r="Q139" s="160">
        <f t="shared" si="31"/>
        <v>4.1880564251223751</v>
      </c>
      <c r="R139" s="43">
        <v>0</v>
      </c>
      <c r="S139" s="160">
        <f t="shared" si="32"/>
        <v>0</v>
      </c>
      <c r="T139" s="43">
        <v>50000</v>
      </c>
      <c r="U139" s="160">
        <f t="shared" si="33"/>
        <v>0.30486750854406436</v>
      </c>
      <c r="V139" s="43">
        <v>1537491</v>
      </c>
      <c r="W139" s="43">
        <v>165184</v>
      </c>
      <c r="X139" s="43">
        <v>165184</v>
      </c>
      <c r="Y139" s="43">
        <v>165184</v>
      </c>
      <c r="Z139" s="43">
        <v>165184</v>
      </c>
    </row>
    <row r="140" spans="1:26" x14ac:dyDescent="0.25">
      <c r="A140" s="117">
        <v>87</v>
      </c>
      <c r="B140" s="117" t="s">
        <v>212</v>
      </c>
      <c r="C140" s="51">
        <v>0</v>
      </c>
      <c r="D140" s="152">
        <f t="shared" si="24"/>
        <v>0</v>
      </c>
      <c r="E140" s="169"/>
      <c r="F140" s="152">
        <f t="shared" si="25"/>
        <v>0</v>
      </c>
      <c r="G140" s="51">
        <v>0</v>
      </c>
      <c r="H140" s="152">
        <f t="shared" si="26"/>
        <v>0</v>
      </c>
      <c r="I140" s="169"/>
      <c r="J140" s="152">
        <f t="shared" si="27"/>
        <v>0</v>
      </c>
      <c r="K140" s="51">
        <v>0</v>
      </c>
      <c r="L140" s="152">
        <f t="shared" si="28"/>
        <v>0</v>
      </c>
      <c r="M140" s="169"/>
      <c r="N140" s="152">
        <f t="shared" si="29"/>
        <v>0</v>
      </c>
      <c r="O140" s="51">
        <f t="shared" si="30"/>
        <v>0</v>
      </c>
      <c r="P140" s="51">
        <v>0</v>
      </c>
      <c r="Q140" s="158">
        <f t="shared" si="31"/>
        <v>0</v>
      </c>
      <c r="R140" s="51">
        <v>0</v>
      </c>
      <c r="S140" s="158">
        <f t="shared" si="32"/>
        <v>0</v>
      </c>
      <c r="T140" s="51">
        <v>0</v>
      </c>
      <c r="U140" s="158">
        <f t="shared" si="33"/>
        <v>0</v>
      </c>
      <c r="V140" s="51">
        <v>0</v>
      </c>
      <c r="W140" s="51">
        <v>0</v>
      </c>
      <c r="X140" s="51">
        <v>0</v>
      </c>
      <c r="Y140" s="51">
        <v>0</v>
      </c>
      <c r="Z140" s="51">
        <v>0</v>
      </c>
    </row>
    <row r="141" spans="1:26" x14ac:dyDescent="0.25">
      <c r="A141" s="114">
        <v>88</v>
      </c>
      <c r="B141" s="114" t="s">
        <v>214</v>
      </c>
      <c r="C141" s="43">
        <v>58500</v>
      </c>
      <c r="D141" s="151">
        <f t="shared" si="24"/>
        <v>5.6934306569343063</v>
      </c>
      <c r="F141" s="151">
        <f t="shared" si="25"/>
        <v>6.7770441924322284</v>
      </c>
      <c r="G141" s="43">
        <v>17500</v>
      </c>
      <c r="H141" s="151">
        <f t="shared" si="26"/>
        <v>1.7031630170316301</v>
      </c>
      <c r="J141" s="151">
        <f t="shared" si="27"/>
        <v>41.730326752841272</v>
      </c>
      <c r="K141" s="43">
        <v>242332</v>
      </c>
      <c r="L141" s="151">
        <f t="shared" si="28"/>
        <v>23.584622871046228</v>
      </c>
      <c r="N141" s="151">
        <f t="shared" si="29"/>
        <v>55.399124645931629</v>
      </c>
      <c r="O141" s="43">
        <f t="shared" si="30"/>
        <v>318332</v>
      </c>
      <c r="P141" s="43">
        <v>65203</v>
      </c>
      <c r="Q141" s="160">
        <f t="shared" si="31"/>
        <v>20.482703592475779</v>
      </c>
      <c r="R141" s="43">
        <v>5971</v>
      </c>
      <c r="S141" s="160">
        <f t="shared" si="32"/>
        <v>1.8757146626792156</v>
      </c>
      <c r="T141" s="43">
        <v>0</v>
      </c>
      <c r="U141" s="160">
        <f t="shared" si="33"/>
        <v>0</v>
      </c>
      <c r="V141" s="43">
        <v>3751</v>
      </c>
      <c r="W141" s="43">
        <v>10275</v>
      </c>
      <c r="X141" s="43">
        <v>10275</v>
      </c>
      <c r="Y141" s="43">
        <v>10275</v>
      </c>
      <c r="Z141" s="43">
        <v>10275</v>
      </c>
    </row>
    <row r="142" spans="1:26" x14ac:dyDescent="0.25">
      <c r="A142" s="117">
        <v>89</v>
      </c>
      <c r="B142" s="117" t="s">
        <v>216</v>
      </c>
      <c r="C142" s="51">
        <v>588698</v>
      </c>
      <c r="D142" s="152">
        <f t="shared" si="24"/>
        <v>15.06314927588148</v>
      </c>
      <c r="E142" s="169"/>
      <c r="F142" s="152">
        <f t="shared" si="25"/>
        <v>17.930073179256116</v>
      </c>
      <c r="G142" s="51">
        <v>90689</v>
      </c>
      <c r="H142" s="152">
        <f t="shared" si="26"/>
        <v>2.320480016375825</v>
      </c>
      <c r="I142" s="169"/>
      <c r="J142" s="152">
        <f t="shared" si="27"/>
        <v>56.855620007279249</v>
      </c>
      <c r="K142" s="51">
        <v>1140135</v>
      </c>
      <c r="L142" s="152">
        <f t="shared" si="28"/>
        <v>29.172892891868379</v>
      </c>
      <c r="M142" s="169"/>
      <c r="N142" s="152">
        <f t="shared" si="29"/>
        <v>68.525697376450594</v>
      </c>
      <c r="O142" s="51">
        <f t="shared" si="30"/>
        <v>1819522</v>
      </c>
      <c r="P142" s="51">
        <v>251329</v>
      </c>
      <c r="Q142" s="158">
        <f t="shared" si="31"/>
        <v>13.812913501458073</v>
      </c>
      <c r="R142" s="51">
        <v>0</v>
      </c>
      <c r="S142" s="158">
        <f t="shared" si="32"/>
        <v>0</v>
      </c>
      <c r="T142" s="51">
        <v>0</v>
      </c>
      <c r="U142" s="158">
        <f t="shared" si="33"/>
        <v>0</v>
      </c>
      <c r="V142" s="51">
        <v>8367</v>
      </c>
      <c r="W142" s="51">
        <v>39082</v>
      </c>
      <c r="X142" s="51">
        <v>39082</v>
      </c>
      <c r="Y142" s="51">
        <v>39082</v>
      </c>
      <c r="Z142" s="51">
        <v>39082</v>
      </c>
    </row>
    <row r="143" spans="1:26" x14ac:dyDescent="0.25">
      <c r="A143" s="114">
        <v>90</v>
      </c>
      <c r="B143" s="114" t="s">
        <v>218</v>
      </c>
      <c r="C143" s="110">
        <v>0</v>
      </c>
      <c r="D143" s="151">
        <f t="shared" si="24"/>
        <v>0</v>
      </c>
      <c r="F143" s="151">
        <f t="shared" si="25"/>
        <v>0</v>
      </c>
      <c r="G143" s="110">
        <v>0</v>
      </c>
      <c r="H143" s="151">
        <f t="shared" si="26"/>
        <v>0</v>
      </c>
      <c r="J143" s="151">
        <f t="shared" si="27"/>
        <v>0</v>
      </c>
      <c r="K143" s="110">
        <v>0</v>
      </c>
      <c r="L143" s="151">
        <f t="shared" si="28"/>
        <v>0</v>
      </c>
      <c r="N143" s="151">
        <f t="shared" si="29"/>
        <v>0</v>
      </c>
      <c r="O143" s="43">
        <f t="shared" si="30"/>
        <v>0</v>
      </c>
      <c r="P143" s="110">
        <v>0</v>
      </c>
      <c r="Q143" s="160">
        <f t="shared" si="31"/>
        <v>0</v>
      </c>
      <c r="R143" s="110">
        <v>0</v>
      </c>
      <c r="S143" s="160">
        <f t="shared" si="32"/>
        <v>0</v>
      </c>
      <c r="T143" s="110">
        <v>0</v>
      </c>
      <c r="U143" s="160">
        <f t="shared" si="33"/>
        <v>0</v>
      </c>
      <c r="V143" s="110">
        <v>0</v>
      </c>
      <c r="W143" s="43">
        <v>0</v>
      </c>
      <c r="X143" s="43">
        <v>0</v>
      </c>
      <c r="Y143" s="43">
        <v>0</v>
      </c>
      <c r="Z143" s="43">
        <v>0</v>
      </c>
    </row>
    <row r="144" spans="1:26" x14ac:dyDescent="0.25">
      <c r="A144" s="117">
        <v>91</v>
      </c>
      <c r="B144" s="117" t="s">
        <v>220</v>
      </c>
      <c r="C144" s="51">
        <v>803040</v>
      </c>
      <c r="D144" s="152">
        <f t="shared" si="24"/>
        <v>14.979853753171168</v>
      </c>
      <c r="E144" s="169"/>
      <c r="F144" s="152">
        <f t="shared" si="25"/>
        <v>17.830924270196864</v>
      </c>
      <c r="G144" s="51">
        <v>130003</v>
      </c>
      <c r="H144" s="152">
        <f t="shared" si="26"/>
        <v>2.4250671541560962</v>
      </c>
      <c r="I144" s="169"/>
      <c r="J144" s="152">
        <f t="shared" si="27"/>
        <v>59.41817884050343</v>
      </c>
      <c r="K144" s="51">
        <v>2004440</v>
      </c>
      <c r="L144" s="152">
        <f t="shared" si="28"/>
        <v>37.390687957021342</v>
      </c>
      <c r="M144" s="169"/>
      <c r="N144" s="152">
        <f t="shared" si="29"/>
        <v>87.828895719640173</v>
      </c>
      <c r="O144" s="51">
        <f t="shared" si="30"/>
        <v>2937483</v>
      </c>
      <c r="P144" s="51">
        <v>907813</v>
      </c>
      <c r="Q144" s="158">
        <f t="shared" si="31"/>
        <v>30.904451191717534</v>
      </c>
      <c r="R144" s="51">
        <v>0</v>
      </c>
      <c r="S144" s="158">
        <f t="shared" si="32"/>
        <v>0</v>
      </c>
      <c r="T144" s="51">
        <v>0</v>
      </c>
      <c r="U144" s="158">
        <f t="shared" si="33"/>
        <v>0</v>
      </c>
      <c r="V144" s="51">
        <v>378093</v>
      </c>
      <c r="W144" s="51">
        <v>53608</v>
      </c>
      <c r="X144" s="51">
        <v>53608</v>
      </c>
      <c r="Y144" s="51">
        <v>53608</v>
      </c>
      <c r="Z144" s="51">
        <v>53608</v>
      </c>
    </row>
    <row r="145" spans="1:26" x14ac:dyDescent="0.25">
      <c r="A145" s="114">
        <v>92</v>
      </c>
      <c r="B145" s="114" t="s">
        <v>222</v>
      </c>
      <c r="C145" s="43">
        <v>8029</v>
      </c>
      <c r="D145" s="151">
        <f t="shared" si="24"/>
        <v>0.42260118953629139</v>
      </c>
      <c r="F145" s="151">
        <f t="shared" si="25"/>
        <v>0.50303360308317557</v>
      </c>
      <c r="G145" s="43">
        <v>40000</v>
      </c>
      <c r="H145" s="151">
        <f t="shared" si="26"/>
        <v>2.1053739670508973</v>
      </c>
      <c r="J145" s="151">
        <f t="shared" si="27"/>
        <v>51.585164017407727</v>
      </c>
      <c r="K145" s="43">
        <v>616499</v>
      </c>
      <c r="L145" s="151">
        <f t="shared" si="28"/>
        <v>32.449023632822779</v>
      </c>
      <c r="N145" s="151">
        <f t="shared" si="29"/>
        <v>76.221168118843252</v>
      </c>
      <c r="O145" s="43">
        <f t="shared" si="30"/>
        <v>664528</v>
      </c>
      <c r="P145" s="43">
        <v>91684</v>
      </c>
      <c r="Q145" s="160">
        <f t="shared" si="31"/>
        <v>13.796860327932006</v>
      </c>
      <c r="R145" s="43">
        <v>0</v>
      </c>
      <c r="S145" s="160">
        <f t="shared" si="32"/>
        <v>0</v>
      </c>
      <c r="T145" s="43">
        <v>0</v>
      </c>
      <c r="U145" s="160">
        <f t="shared" si="33"/>
        <v>0</v>
      </c>
      <c r="V145" s="43">
        <v>4896</v>
      </c>
      <c r="W145" s="43">
        <v>18999</v>
      </c>
      <c r="X145" s="43">
        <v>18999</v>
      </c>
      <c r="Y145" s="43">
        <v>18999</v>
      </c>
      <c r="Z145" s="43">
        <v>18999</v>
      </c>
    </row>
    <row r="146" spans="1:26" x14ac:dyDescent="0.25">
      <c r="A146" s="117">
        <v>93</v>
      </c>
      <c r="B146" s="117" t="s">
        <v>224</v>
      </c>
      <c r="C146" s="51">
        <v>45000</v>
      </c>
      <c r="D146" s="152">
        <f t="shared" si="24"/>
        <v>1.2850167052171679</v>
      </c>
      <c r="E146" s="169"/>
      <c r="F146" s="152">
        <f t="shared" si="25"/>
        <v>1.5295900703846739</v>
      </c>
      <c r="G146" s="51">
        <v>86468</v>
      </c>
      <c r="H146" s="152">
        <f t="shared" si="26"/>
        <v>2.4691738770381795</v>
      </c>
      <c r="I146" s="169"/>
      <c r="J146" s="152">
        <f t="shared" si="27"/>
        <v>60.498866912907822</v>
      </c>
      <c r="K146" s="51">
        <v>891368</v>
      </c>
      <c r="L146" s="152">
        <f t="shared" si="28"/>
        <v>25.45383934435592</v>
      </c>
      <c r="M146" s="169"/>
      <c r="N146" s="152">
        <f t="shared" si="29"/>
        <v>59.789822642728495</v>
      </c>
      <c r="O146" s="51">
        <f t="shared" si="30"/>
        <v>1022836</v>
      </c>
      <c r="P146" s="51">
        <v>4500</v>
      </c>
      <c r="Q146" s="158">
        <f t="shared" si="31"/>
        <v>0.43995322808348558</v>
      </c>
      <c r="R146" s="51">
        <v>0</v>
      </c>
      <c r="S146" s="158">
        <f t="shared" si="32"/>
        <v>0</v>
      </c>
      <c r="T146" s="51">
        <v>0</v>
      </c>
      <c r="U146" s="158">
        <f t="shared" si="33"/>
        <v>0</v>
      </c>
      <c r="V146" s="51">
        <v>0</v>
      </c>
      <c r="W146" s="51">
        <v>35019</v>
      </c>
      <c r="X146" s="51">
        <v>35019</v>
      </c>
      <c r="Y146" s="51">
        <v>35019</v>
      </c>
      <c r="Z146" s="51">
        <v>35019</v>
      </c>
    </row>
    <row r="147" spans="1:26" x14ac:dyDescent="0.25">
      <c r="A147" s="114">
        <v>94</v>
      </c>
      <c r="B147" s="114" t="s">
        <v>226</v>
      </c>
      <c r="C147" s="43">
        <v>545400</v>
      </c>
      <c r="D147" s="151">
        <f t="shared" si="24"/>
        <v>19.476484662357606</v>
      </c>
      <c r="F147" s="151">
        <f t="shared" si="25"/>
        <v>23.183385417940467</v>
      </c>
      <c r="G147" s="43">
        <v>0</v>
      </c>
      <c r="H147" s="151">
        <f t="shared" si="26"/>
        <v>0</v>
      </c>
      <c r="J147" s="151">
        <f t="shared" si="27"/>
        <v>0</v>
      </c>
      <c r="K147" s="43">
        <v>374746</v>
      </c>
      <c r="L147" s="151">
        <f t="shared" si="28"/>
        <v>13.382351890868836</v>
      </c>
      <c r="N147" s="151">
        <f t="shared" si="29"/>
        <v>31.434489519360024</v>
      </c>
      <c r="O147" s="43">
        <f t="shared" si="30"/>
        <v>920146</v>
      </c>
      <c r="P147" s="43">
        <v>4500</v>
      </c>
      <c r="Q147" s="160">
        <f t="shared" si="31"/>
        <v>0.48905282422572072</v>
      </c>
      <c r="R147" s="43">
        <v>0</v>
      </c>
      <c r="S147" s="160">
        <f t="shared" si="32"/>
        <v>0</v>
      </c>
      <c r="T147" s="43">
        <v>0</v>
      </c>
      <c r="U147" s="160">
        <f t="shared" si="33"/>
        <v>0</v>
      </c>
      <c r="V147" s="43">
        <v>98524</v>
      </c>
      <c r="W147" s="43">
        <v>28003</v>
      </c>
      <c r="X147" s="43">
        <v>28003</v>
      </c>
      <c r="Y147" s="43">
        <v>0</v>
      </c>
      <c r="Z147" s="43">
        <v>28003</v>
      </c>
    </row>
    <row r="148" spans="1:26" x14ac:dyDescent="0.25">
      <c r="A148" s="117">
        <v>95</v>
      </c>
      <c r="B148" s="117" t="s">
        <v>228</v>
      </c>
      <c r="C148" s="111">
        <v>2783695</v>
      </c>
      <c r="D148" s="152">
        <f t="shared" si="24"/>
        <v>38.766885775561931</v>
      </c>
      <c r="E148" s="169"/>
      <c r="F148" s="152">
        <f t="shared" si="25"/>
        <v>46.145270564412712</v>
      </c>
      <c r="G148" s="111">
        <v>122400</v>
      </c>
      <c r="H148" s="152">
        <f t="shared" si="26"/>
        <v>1.7045929309528451</v>
      </c>
      <c r="I148" s="169"/>
      <c r="J148" s="152">
        <f t="shared" si="27"/>
        <v>41.765362022257079</v>
      </c>
      <c r="K148" s="111">
        <v>4505889</v>
      </c>
      <c r="L148" s="152">
        <f t="shared" si="28"/>
        <v>62.750870400802164</v>
      </c>
      <c r="M148" s="169"/>
      <c r="N148" s="152">
        <f t="shared" si="29"/>
        <v>147.39872288746619</v>
      </c>
      <c r="O148" s="111">
        <f t="shared" si="30"/>
        <v>7411984</v>
      </c>
      <c r="P148" s="111">
        <v>292367</v>
      </c>
      <c r="Q148" s="158">
        <f t="shared" si="31"/>
        <v>3.9445174193576236</v>
      </c>
      <c r="R148" s="111">
        <v>0</v>
      </c>
      <c r="S148" s="158">
        <f t="shared" si="32"/>
        <v>0</v>
      </c>
      <c r="T148" s="111">
        <v>9352</v>
      </c>
      <c r="U148" s="158">
        <f t="shared" si="33"/>
        <v>0.12617404462826687</v>
      </c>
      <c r="V148" s="111">
        <v>945684</v>
      </c>
      <c r="W148" s="111">
        <v>71806</v>
      </c>
      <c r="X148" s="111">
        <v>71806</v>
      </c>
      <c r="Y148" s="111">
        <v>71806</v>
      </c>
      <c r="Z148" s="111">
        <v>71806</v>
      </c>
    </row>
    <row r="149" spans="1:26" ht="13.5" thickBot="1" x14ac:dyDescent="0.3">
      <c r="A149" s="125">
        <f>A148</f>
        <v>95</v>
      </c>
      <c r="B149" s="224" t="s">
        <v>247</v>
      </c>
      <c r="C149" s="161">
        <f>SUM(C54:C148)</f>
        <v>509095991</v>
      </c>
      <c r="D149" s="162">
        <f t="shared" si="24"/>
        <v>84.010528709433984</v>
      </c>
      <c r="E149" s="172"/>
      <c r="F149" s="163">
        <f t="shared" si="25"/>
        <v>100</v>
      </c>
      <c r="G149" s="161">
        <f>SUM(G54:G148)</f>
        <v>18159910</v>
      </c>
      <c r="H149" s="162">
        <f>IF(G149=0,0,IF(ISNONTEXT(I$149),G149/$W149,G149/Y149))</f>
        <v>4.0813555741345056</v>
      </c>
      <c r="I149" s="172" t="s">
        <v>343</v>
      </c>
      <c r="J149" s="163">
        <f t="shared" si="27"/>
        <v>100</v>
      </c>
      <c r="K149" s="161">
        <f>SUM(K54:K148)</f>
        <v>257983537</v>
      </c>
      <c r="L149" s="162">
        <f t="shared" si="28"/>
        <v>42.572194094727855</v>
      </c>
      <c r="M149" s="172"/>
      <c r="N149" s="163">
        <f t="shared" si="29"/>
        <v>100</v>
      </c>
      <c r="O149" s="161">
        <f>SUM(O54:O148)</f>
        <v>785239438</v>
      </c>
      <c r="P149" s="161">
        <f>SUM(P54:P148)</f>
        <v>16710602</v>
      </c>
      <c r="Q149" s="163">
        <f t="shared" si="31"/>
        <v>2.1280900055862961</v>
      </c>
      <c r="R149" s="161">
        <f>SUM(R54:R148)</f>
        <v>9438302</v>
      </c>
      <c r="S149" s="163">
        <f t="shared" si="32"/>
        <v>1.2019648457850383</v>
      </c>
      <c r="T149" s="161">
        <f>SUM(T54:T148)</f>
        <v>2111512</v>
      </c>
      <c r="U149" s="163">
        <f t="shared" si="33"/>
        <v>0.26890040130663945</v>
      </c>
      <c r="V149" s="161">
        <f>SUM(V54:V148)</f>
        <v>154018117</v>
      </c>
      <c r="W149" s="164">
        <f>SUM(W54:W148)</f>
        <v>6059907</v>
      </c>
      <c r="X149" s="164">
        <f>SUM(X54:X148)</f>
        <v>6018563</v>
      </c>
      <c r="Y149" s="164">
        <f>SUM(Y54:Y148)</f>
        <v>4449480</v>
      </c>
      <c r="Z149" s="164">
        <f>SUM(Z54:Z148)</f>
        <v>6047847</v>
      </c>
    </row>
    <row r="150" spans="1:26" ht="15.5" x14ac:dyDescent="0.25">
      <c r="A150" s="311"/>
      <c r="B150" s="165"/>
      <c r="C150" s="166"/>
      <c r="D150" s="167"/>
      <c r="F150" s="160"/>
      <c r="G150" s="166"/>
      <c r="H150" s="167"/>
      <c r="J150" s="160"/>
      <c r="K150" s="166"/>
      <c r="L150" s="167"/>
      <c r="N150" s="160"/>
      <c r="O150" s="166"/>
      <c r="P150" s="166"/>
      <c r="Q150" s="160"/>
      <c r="R150" s="166"/>
      <c r="S150" s="160"/>
      <c r="T150" s="166"/>
      <c r="U150" s="160"/>
      <c r="V150" s="166"/>
      <c r="W150" s="110"/>
      <c r="X150" s="110"/>
      <c r="Y150" s="110"/>
      <c r="Z150" s="110"/>
    </row>
    <row r="151" spans="1:26" x14ac:dyDescent="0.25">
      <c r="H151" s="176"/>
    </row>
    <row r="152" spans="1:26" s="340" customFormat="1" ht="15.5" x14ac:dyDescent="0.25">
      <c r="A152" s="311" t="str">
        <f>A1</f>
        <v>AMENDED COMPARATIVE REPORT</v>
      </c>
      <c r="B152" s="311"/>
      <c r="C152" s="311"/>
      <c r="D152" s="311"/>
      <c r="E152" s="311"/>
      <c r="F152" s="311"/>
      <c r="G152" s="311"/>
      <c r="H152" s="311"/>
      <c r="I152" s="311"/>
      <c r="J152" s="311"/>
      <c r="K152" s="311"/>
      <c r="L152" s="311"/>
      <c r="M152" s="311"/>
      <c r="N152" s="311"/>
      <c r="O152" s="311"/>
      <c r="P152" s="311"/>
      <c r="Q152" s="311"/>
      <c r="R152" s="311"/>
      <c r="S152" s="311"/>
      <c r="T152" s="311"/>
      <c r="U152" s="311"/>
      <c r="V152" s="311"/>
    </row>
    <row r="153" spans="1:26" s="340" customFormat="1" ht="15.5" x14ac:dyDescent="0.25">
      <c r="A153" s="313" t="str">
        <f>A2</f>
        <v>EXHIBIT C7: PARKS, RECREATION, AND CULTURAL EXPENDITURES BY ACTIVITY</v>
      </c>
      <c r="B153" s="313"/>
      <c r="C153" s="313"/>
      <c r="D153" s="313"/>
      <c r="E153" s="313"/>
      <c r="F153" s="313"/>
      <c r="G153" s="313"/>
      <c r="H153" s="313"/>
      <c r="I153" s="313"/>
      <c r="J153" s="313"/>
      <c r="K153" s="313"/>
      <c r="L153" s="313"/>
      <c r="M153" s="313"/>
      <c r="N153" s="313"/>
      <c r="O153" s="313"/>
      <c r="P153" s="313"/>
      <c r="Q153" s="313"/>
      <c r="R153" s="313"/>
      <c r="S153" s="313"/>
      <c r="T153" s="313"/>
      <c r="U153" s="313"/>
      <c r="V153" s="313"/>
    </row>
    <row r="154" spans="1:26" s="340" customFormat="1" ht="15.5" x14ac:dyDescent="0.25">
      <c r="A154" s="313" t="str">
        <f>A3</f>
        <v>FOR THE YEAR ENDED JUNE 30, 2024</v>
      </c>
      <c r="B154" s="313"/>
      <c r="C154" s="313"/>
      <c r="D154" s="313"/>
      <c r="E154" s="313"/>
      <c r="F154" s="313"/>
      <c r="G154" s="313"/>
      <c r="H154" s="313"/>
      <c r="I154" s="313"/>
      <c r="J154" s="313"/>
      <c r="K154" s="313"/>
      <c r="L154" s="313"/>
      <c r="M154" s="313"/>
      <c r="N154" s="313"/>
      <c r="O154" s="313"/>
      <c r="P154" s="313"/>
      <c r="Q154" s="313"/>
      <c r="R154" s="313"/>
      <c r="S154" s="313"/>
      <c r="T154" s="313"/>
      <c r="U154" s="313"/>
      <c r="V154" s="313"/>
    </row>
    <row r="155" spans="1:26" ht="15" thickBot="1" x14ac:dyDescent="0.35">
      <c r="A155" s="66"/>
      <c r="B155" s="66"/>
      <c r="C155" s="66"/>
      <c r="D155" s="66"/>
      <c r="E155" s="66"/>
      <c r="F155" s="66"/>
      <c r="G155" s="66"/>
      <c r="H155" s="66"/>
      <c r="I155" s="66"/>
      <c r="J155" s="66"/>
      <c r="K155" s="66"/>
      <c r="L155" s="66"/>
      <c r="M155" s="66"/>
      <c r="N155" s="66"/>
      <c r="O155" s="66"/>
      <c r="P155" s="66"/>
      <c r="Q155" s="66"/>
      <c r="R155" s="66"/>
      <c r="S155" s="94"/>
    </row>
    <row r="156" spans="1:26" ht="14.5" x14ac:dyDescent="0.25">
      <c r="N156" s="82"/>
      <c r="O156" s="82"/>
      <c r="P156" s="442" t="s">
        <v>337</v>
      </c>
      <c r="Q156" s="443"/>
      <c r="R156" s="443"/>
      <c r="S156" s="443"/>
      <c r="T156" s="443"/>
      <c r="U156" s="443"/>
      <c r="V156" s="444"/>
      <c r="W156"/>
    </row>
    <row r="157" spans="1:26" ht="29.5" thickBot="1" x14ac:dyDescent="0.4">
      <c r="A157" s="177" t="s">
        <v>0</v>
      </c>
      <c r="B157" s="371" t="s">
        <v>333</v>
      </c>
      <c r="C157" s="178" t="s">
        <v>351</v>
      </c>
      <c r="D157" s="178" t="s">
        <v>348</v>
      </c>
      <c r="E157" s="179"/>
      <c r="F157" s="178" t="s">
        <v>349</v>
      </c>
      <c r="G157" s="178" t="s">
        <v>352</v>
      </c>
      <c r="H157" s="178" t="s">
        <v>348</v>
      </c>
      <c r="I157" s="179"/>
      <c r="J157" s="178" t="s">
        <v>349</v>
      </c>
      <c r="K157" s="178" t="s">
        <v>353</v>
      </c>
      <c r="L157" s="178" t="s">
        <v>348</v>
      </c>
      <c r="M157" s="179"/>
      <c r="N157" s="178" t="s">
        <v>349</v>
      </c>
      <c r="O157" s="178" t="s">
        <v>247</v>
      </c>
      <c r="P157" s="178" t="s">
        <v>340</v>
      </c>
      <c r="Q157" s="178" t="s">
        <v>350</v>
      </c>
      <c r="R157" s="178" t="s">
        <v>354</v>
      </c>
      <c r="S157" s="178" t="s">
        <v>350</v>
      </c>
      <c r="T157" s="178" t="s">
        <v>355</v>
      </c>
      <c r="U157" s="178" t="s">
        <v>350</v>
      </c>
      <c r="V157" s="178" t="s">
        <v>344</v>
      </c>
      <c r="W157" s="178" t="s">
        <v>548</v>
      </c>
      <c r="X157" s="178" t="s">
        <v>577</v>
      </c>
      <c r="Y157" s="178" t="s">
        <v>578</v>
      </c>
      <c r="Z157" s="178" t="s">
        <v>579</v>
      </c>
    </row>
    <row r="158" spans="1:26" x14ac:dyDescent="0.25">
      <c r="A158" s="143">
        <v>1</v>
      </c>
      <c r="B158" s="143" t="s">
        <v>254</v>
      </c>
      <c r="C158" s="148">
        <v>4593419</v>
      </c>
      <c r="D158" s="159">
        <f>IFERROR((C158/$W158),0)</f>
        <v>548.40245940783188</v>
      </c>
      <c r="E158" s="171"/>
      <c r="F158" s="149">
        <f t="shared" ref="F158:F194" si="34">IF(D$195,D158/D$195*100,0)</f>
        <v>319.81870659730919</v>
      </c>
      <c r="G158" s="148">
        <v>143482</v>
      </c>
      <c r="H158" s="159">
        <f t="shared" ref="H158:H194" si="35">IFERROR((G158/$W158),0)</f>
        <v>17.130133715377269</v>
      </c>
      <c r="I158" s="171"/>
      <c r="J158" s="149">
        <f t="shared" ref="J158:J194" si="36">IF(H$195,H158/H$195*100,0)</f>
        <v>46.894895858549482</v>
      </c>
      <c r="K158" s="148">
        <v>0</v>
      </c>
      <c r="L158" s="159">
        <f t="shared" ref="L158:L194" si="37">IFERROR((K158/$W158),0)</f>
        <v>0</v>
      </c>
      <c r="M158" s="171"/>
      <c r="N158" s="149">
        <f t="shared" ref="N158:N194" si="38">IF(L$195,L158/L$195*100,0)</f>
        <v>0</v>
      </c>
      <c r="O158" s="148">
        <f t="shared" ref="O158:O194" si="39">(C158+G158+K158)</f>
        <v>4736901</v>
      </c>
      <c r="P158" s="148">
        <v>14500</v>
      </c>
      <c r="Q158" s="149">
        <f t="shared" ref="Q158:Q194" si="40">IF($O158,P158/$O158*100,0)</f>
        <v>0.30610730517695006</v>
      </c>
      <c r="R158" s="148">
        <v>0</v>
      </c>
      <c r="S158" s="149">
        <f t="shared" ref="S158:S194" si="41">IF($O158,R158/$O158*100,0)</f>
        <v>0</v>
      </c>
      <c r="T158" s="148">
        <v>0</v>
      </c>
      <c r="U158" s="149">
        <f t="shared" ref="U158:U194" si="42">IF($O158,T158/$O158*100,0)</f>
        <v>0</v>
      </c>
      <c r="V158" s="148">
        <v>546364</v>
      </c>
      <c r="W158" s="150">
        <v>8376</v>
      </c>
      <c r="X158" s="150">
        <v>8376</v>
      </c>
      <c r="Y158" s="150">
        <v>8376</v>
      </c>
      <c r="Z158" s="150">
        <v>0</v>
      </c>
    </row>
    <row r="159" spans="1:26" x14ac:dyDescent="0.25">
      <c r="A159" s="114">
        <v>2</v>
      </c>
      <c r="B159" s="114" t="s">
        <v>255</v>
      </c>
      <c r="C159" s="43">
        <v>597087</v>
      </c>
      <c r="D159" s="151">
        <f t="shared" ref="D159:D194" si="43">IFERROR((C159/$W159),0)</f>
        <v>78.927561136814276</v>
      </c>
      <c r="F159" s="151">
        <f t="shared" si="34"/>
        <v>46.029170884669249</v>
      </c>
      <c r="G159" s="43">
        <v>0</v>
      </c>
      <c r="H159" s="151">
        <f t="shared" si="35"/>
        <v>0</v>
      </c>
      <c r="J159" s="151">
        <f t="shared" si="36"/>
        <v>0</v>
      </c>
      <c r="K159" s="43">
        <v>0</v>
      </c>
      <c r="L159" s="151">
        <f t="shared" si="37"/>
        <v>0</v>
      </c>
      <c r="N159" s="151">
        <f t="shared" si="38"/>
        <v>0</v>
      </c>
      <c r="O159" s="43">
        <f t="shared" si="39"/>
        <v>597087</v>
      </c>
      <c r="P159" s="43">
        <v>4050</v>
      </c>
      <c r="Q159" s="151">
        <f t="shared" si="40"/>
        <v>0.67829311306392537</v>
      </c>
      <c r="R159" s="43">
        <v>394948</v>
      </c>
      <c r="S159" s="151">
        <f t="shared" si="41"/>
        <v>66.145804547745982</v>
      </c>
      <c r="T159" s="43">
        <v>0</v>
      </c>
      <c r="U159" s="151">
        <f t="shared" si="42"/>
        <v>0</v>
      </c>
      <c r="V159" s="43">
        <v>182226</v>
      </c>
      <c r="W159" s="43">
        <v>7565</v>
      </c>
      <c r="X159" s="43">
        <v>7565</v>
      </c>
      <c r="Y159" s="43">
        <v>0</v>
      </c>
      <c r="Z159" s="43">
        <v>0</v>
      </c>
    </row>
    <row r="160" spans="1:26" x14ac:dyDescent="0.25">
      <c r="A160" s="117">
        <v>3</v>
      </c>
      <c r="B160" s="117" t="s">
        <v>90</v>
      </c>
      <c r="C160" s="51">
        <v>23793</v>
      </c>
      <c r="D160" s="152">
        <f t="shared" si="43"/>
        <v>3.5741324921135647</v>
      </c>
      <c r="E160" s="169"/>
      <c r="F160" s="152">
        <f t="shared" si="34"/>
        <v>2.0843714524356365</v>
      </c>
      <c r="G160" s="51">
        <v>0</v>
      </c>
      <c r="H160" s="152">
        <f t="shared" si="35"/>
        <v>0</v>
      </c>
      <c r="I160" s="169"/>
      <c r="J160" s="152">
        <f t="shared" si="36"/>
        <v>0</v>
      </c>
      <c r="K160" s="51">
        <v>0</v>
      </c>
      <c r="L160" s="152">
        <f t="shared" si="37"/>
        <v>0</v>
      </c>
      <c r="M160" s="169"/>
      <c r="N160" s="152">
        <f t="shared" si="38"/>
        <v>0</v>
      </c>
      <c r="O160" s="51">
        <f t="shared" si="39"/>
        <v>23793</v>
      </c>
      <c r="P160" s="51">
        <v>0</v>
      </c>
      <c r="Q160" s="152">
        <f t="shared" si="40"/>
        <v>0</v>
      </c>
      <c r="R160" s="51">
        <v>0</v>
      </c>
      <c r="S160" s="152">
        <f t="shared" si="41"/>
        <v>0</v>
      </c>
      <c r="T160" s="51">
        <v>0</v>
      </c>
      <c r="U160" s="152">
        <f t="shared" si="42"/>
        <v>0</v>
      </c>
      <c r="V160" s="51">
        <v>0</v>
      </c>
      <c r="W160" s="51">
        <v>6657</v>
      </c>
      <c r="X160" s="51">
        <v>6657</v>
      </c>
      <c r="Y160" s="51">
        <v>0</v>
      </c>
      <c r="Z160" s="51">
        <v>0</v>
      </c>
    </row>
    <row r="161" spans="1:26" x14ac:dyDescent="0.25">
      <c r="A161" s="114">
        <v>4</v>
      </c>
      <c r="B161" s="114" t="s">
        <v>256</v>
      </c>
      <c r="C161" s="43">
        <v>12741</v>
      </c>
      <c r="D161" s="151">
        <f t="shared" si="43"/>
        <v>2.7855268911237427</v>
      </c>
      <c r="F161" s="151">
        <f t="shared" si="34"/>
        <v>1.6244704819033426</v>
      </c>
      <c r="G161" s="43">
        <v>0</v>
      </c>
      <c r="H161" s="151">
        <f t="shared" si="35"/>
        <v>0</v>
      </c>
      <c r="J161" s="151">
        <f t="shared" si="36"/>
        <v>0</v>
      </c>
      <c r="K161" s="43">
        <v>0</v>
      </c>
      <c r="L161" s="151">
        <f t="shared" si="37"/>
        <v>0</v>
      </c>
      <c r="N161" s="151">
        <f t="shared" si="38"/>
        <v>0</v>
      </c>
      <c r="O161" s="43">
        <f t="shared" si="39"/>
        <v>12741</v>
      </c>
      <c r="P161" s="43">
        <v>4500</v>
      </c>
      <c r="Q161" s="151">
        <f t="shared" si="40"/>
        <v>35.319048740287265</v>
      </c>
      <c r="R161" s="43">
        <v>0</v>
      </c>
      <c r="S161" s="151">
        <f t="shared" si="41"/>
        <v>0</v>
      </c>
      <c r="T161" s="43">
        <v>0</v>
      </c>
      <c r="U161" s="151">
        <f t="shared" si="42"/>
        <v>0</v>
      </c>
      <c r="V161" s="43">
        <v>0</v>
      </c>
      <c r="W161" s="43">
        <v>4574</v>
      </c>
      <c r="X161" s="43">
        <v>4574</v>
      </c>
      <c r="Y161" s="43">
        <v>0</v>
      </c>
      <c r="Z161" s="43">
        <v>0</v>
      </c>
    </row>
    <row r="162" spans="1:26" x14ac:dyDescent="0.25">
      <c r="A162" s="117">
        <v>5</v>
      </c>
      <c r="B162" s="117" t="s">
        <v>257</v>
      </c>
      <c r="C162" s="51">
        <v>0</v>
      </c>
      <c r="D162" s="152">
        <f t="shared" si="43"/>
        <v>0</v>
      </c>
      <c r="E162" s="169"/>
      <c r="F162" s="152">
        <f t="shared" si="34"/>
        <v>0</v>
      </c>
      <c r="G162" s="51">
        <v>0</v>
      </c>
      <c r="H162" s="152">
        <f t="shared" si="35"/>
        <v>0</v>
      </c>
      <c r="I162" s="169"/>
      <c r="J162" s="152">
        <f t="shared" si="36"/>
        <v>0</v>
      </c>
      <c r="K162" s="51">
        <v>0</v>
      </c>
      <c r="L162" s="152">
        <f t="shared" si="37"/>
        <v>0</v>
      </c>
      <c r="M162" s="169"/>
      <c r="N162" s="152">
        <f t="shared" si="38"/>
        <v>0</v>
      </c>
      <c r="O162" s="51">
        <f t="shared" si="39"/>
        <v>0</v>
      </c>
      <c r="P162" s="51">
        <v>0</v>
      </c>
      <c r="Q162" s="158">
        <f t="shared" si="40"/>
        <v>0</v>
      </c>
      <c r="R162" s="51">
        <v>0</v>
      </c>
      <c r="S162" s="158">
        <f t="shared" si="41"/>
        <v>0</v>
      </c>
      <c r="T162" s="51">
        <v>0</v>
      </c>
      <c r="U162" s="158">
        <f t="shared" si="42"/>
        <v>0</v>
      </c>
      <c r="V162" s="51">
        <v>0</v>
      </c>
      <c r="W162" s="51">
        <v>0</v>
      </c>
      <c r="X162" s="51">
        <v>0</v>
      </c>
      <c r="Y162" s="51">
        <v>0</v>
      </c>
      <c r="Z162" s="51">
        <v>0</v>
      </c>
    </row>
    <row r="163" spans="1:26" x14ac:dyDescent="0.25">
      <c r="A163" s="114">
        <v>6</v>
      </c>
      <c r="B163" s="114" t="s">
        <v>258</v>
      </c>
      <c r="C163" s="43">
        <v>0</v>
      </c>
      <c r="D163" s="151">
        <f t="shared" si="43"/>
        <v>0</v>
      </c>
      <c r="F163" s="151">
        <f t="shared" si="34"/>
        <v>0</v>
      </c>
      <c r="G163" s="43">
        <v>0</v>
      </c>
      <c r="H163" s="151">
        <f t="shared" si="35"/>
        <v>0</v>
      </c>
      <c r="J163" s="151">
        <f t="shared" si="36"/>
        <v>0</v>
      </c>
      <c r="K163" s="43">
        <v>0</v>
      </c>
      <c r="L163" s="151">
        <f t="shared" si="37"/>
        <v>0</v>
      </c>
      <c r="N163" s="151">
        <f t="shared" si="38"/>
        <v>0</v>
      </c>
      <c r="O163" s="43">
        <f t="shared" si="39"/>
        <v>0</v>
      </c>
      <c r="P163" s="43">
        <v>0</v>
      </c>
      <c r="Q163" s="160">
        <f t="shared" si="40"/>
        <v>0</v>
      </c>
      <c r="R163" s="43">
        <v>0</v>
      </c>
      <c r="S163" s="160">
        <f t="shared" si="41"/>
        <v>0</v>
      </c>
      <c r="T163" s="43">
        <v>0</v>
      </c>
      <c r="U163" s="160">
        <f t="shared" si="42"/>
        <v>0</v>
      </c>
      <c r="V163" s="43">
        <v>0</v>
      </c>
      <c r="W163" s="43">
        <v>0</v>
      </c>
      <c r="X163" s="43">
        <v>0</v>
      </c>
      <c r="Y163" s="43">
        <v>0</v>
      </c>
      <c r="Z163" s="43">
        <v>0</v>
      </c>
    </row>
    <row r="164" spans="1:26" x14ac:dyDescent="0.25">
      <c r="A164" s="117">
        <v>7</v>
      </c>
      <c r="B164" s="117" t="s">
        <v>259</v>
      </c>
      <c r="C164" s="51">
        <v>2935443</v>
      </c>
      <c r="D164" s="152">
        <f t="shared" si="43"/>
        <v>576.02884615384619</v>
      </c>
      <c r="E164" s="169"/>
      <c r="F164" s="152">
        <f t="shared" si="34"/>
        <v>335.92993134748241</v>
      </c>
      <c r="G164" s="51">
        <v>0</v>
      </c>
      <c r="H164" s="152">
        <f t="shared" si="35"/>
        <v>0</v>
      </c>
      <c r="I164" s="169"/>
      <c r="J164" s="152">
        <f t="shared" si="36"/>
        <v>0</v>
      </c>
      <c r="K164" s="51">
        <v>0</v>
      </c>
      <c r="L164" s="152">
        <f t="shared" si="37"/>
        <v>0</v>
      </c>
      <c r="M164" s="169"/>
      <c r="N164" s="152">
        <f t="shared" si="38"/>
        <v>0</v>
      </c>
      <c r="O164" s="51">
        <f t="shared" si="39"/>
        <v>2935443</v>
      </c>
      <c r="P164" s="51">
        <v>0</v>
      </c>
      <c r="Q164" s="158">
        <f t="shared" si="40"/>
        <v>0</v>
      </c>
      <c r="R164" s="51">
        <v>957</v>
      </c>
      <c r="S164" s="158">
        <f t="shared" si="41"/>
        <v>3.2601552815026559E-2</v>
      </c>
      <c r="T164" s="51">
        <v>0</v>
      </c>
      <c r="U164" s="158">
        <f t="shared" si="42"/>
        <v>0</v>
      </c>
      <c r="V164" s="51">
        <v>1784951</v>
      </c>
      <c r="W164" s="51">
        <v>5096</v>
      </c>
      <c r="X164" s="51">
        <v>5096</v>
      </c>
      <c r="Y164" s="51">
        <v>0</v>
      </c>
      <c r="Z164" s="51">
        <v>0</v>
      </c>
    </row>
    <row r="165" spans="1:26" x14ac:dyDescent="0.25">
      <c r="A165" s="114">
        <v>8</v>
      </c>
      <c r="B165" s="114" t="s">
        <v>260</v>
      </c>
      <c r="C165" s="43">
        <v>1225138</v>
      </c>
      <c r="D165" s="151">
        <f t="shared" si="43"/>
        <v>185.73953911461493</v>
      </c>
      <c r="F165" s="151">
        <f t="shared" si="34"/>
        <v>108.32004515034477</v>
      </c>
      <c r="G165" s="43">
        <v>413320</v>
      </c>
      <c r="H165" s="151">
        <f t="shared" si="35"/>
        <v>62.66221952698605</v>
      </c>
      <c r="J165" s="151">
        <f t="shared" si="36"/>
        <v>171.54205027283166</v>
      </c>
      <c r="K165" s="43">
        <v>0</v>
      </c>
      <c r="L165" s="151">
        <f t="shared" si="37"/>
        <v>0</v>
      </c>
      <c r="N165" s="151">
        <f t="shared" si="38"/>
        <v>0</v>
      </c>
      <c r="O165" s="43">
        <f t="shared" si="39"/>
        <v>1638458</v>
      </c>
      <c r="P165" s="43">
        <v>0</v>
      </c>
      <c r="Q165" s="160">
        <f t="shared" si="40"/>
        <v>0</v>
      </c>
      <c r="R165" s="43">
        <v>0</v>
      </c>
      <c r="S165" s="160">
        <f t="shared" si="41"/>
        <v>0</v>
      </c>
      <c r="T165" s="43">
        <v>0</v>
      </c>
      <c r="U165" s="160">
        <f t="shared" si="42"/>
        <v>0</v>
      </c>
      <c r="V165" s="43">
        <v>402846</v>
      </c>
      <c r="W165" s="43">
        <v>6596</v>
      </c>
      <c r="X165" s="43">
        <v>6596</v>
      </c>
      <c r="Y165" s="43">
        <v>6596</v>
      </c>
      <c r="Z165" s="43">
        <v>0</v>
      </c>
    </row>
    <row r="166" spans="1:26" x14ac:dyDescent="0.25">
      <c r="A166" s="117">
        <v>9</v>
      </c>
      <c r="B166" s="117" t="s">
        <v>261</v>
      </c>
      <c r="C166" s="51">
        <v>0</v>
      </c>
      <c r="D166" s="152">
        <f t="shared" si="43"/>
        <v>0</v>
      </c>
      <c r="E166" s="169"/>
      <c r="F166" s="152">
        <f t="shared" si="34"/>
        <v>0</v>
      </c>
      <c r="G166" s="51">
        <v>0</v>
      </c>
      <c r="H166" s="152">
        <f t="shared" si="35"/>
        <v>0</v>
      </c>
      <c r="I166" s="169"/>
      <c r="J166" s="152">
        <f t="shared" si="36"/>
        <v>0</v>
      </c>
      <c r="K166" s="51">
        <v>0</v>
      </c>
      <c r="L166" s="152">
        <f t="shared" si="37"/>
        <v>0</v>
      </c>
      <c r="M166" s="169"/>
      <c r="N166" s="152">
        <f t="shared" si="38"/>
        <v>0</v>
      </c>
      <c r="O166" s="51">
        <f t="shared" si="39"/>
        <v>0</v>
      </c>
      <c r="P166" s="51">
        <v>0</v>
      </c>
      <c r="Q166" s="158">
        <f t="shared" si="40"/>
        <v>0</v>
      </c>
      <c r="R166" s="51">
        <v>0</v>
      </c>
      <c r="S166" s="158">
        <f t="shared" si="41"/>
        <v>0</v>
      </c>
      <c r="T166" s="51">
        <v>0</v>
      </c>
      <c r="U166" s="158">
        <f t="shared" si="42"/>
        <v>0</v>
      </c>
      <c r="V166" s="51">
        <v>0</v>
      </c>
      <c r="W166" s="51">
        <v>0</v>
      </c>
      <c r="X166" s="51">
        <v>0</v>
      </c>
      <c r="Y166" s="51">
        <v>0</v>
      </c>
      <c r="Z166" s="51">
        <v>0</v>
      </c>
    </row>
    <row r="167" spans="1:26" x14ac:dyDescent="0.25">
      <c r="A167" s="114">
        <v>10</v>
      </c>
      <c r="B167" s="114" t="s">
        <v>262</v>
      </c>
      <c r="C167" s="43">
        <v>6789047</v>
      </c>
      <c r="D167" s="151">
        <f t="shared" si="43"/>
        <v>290.7763834161384</v>
      </c>
      <c r="F167" s="151">
        <f t="shared" si="34"/>
        <v>169.57569255544544</v>
      </c>
      <c r="G167" s="43">
        <v>0</v>
      </c>
      <c r="H167" s="151">
        <f t="shared" si="35"/>
        <v>0</v>
      </c>
      <c r="J167" s="151">
        <f t="shared" si="36"/>
        <v>0</v>
      </c>
      <c r="K167" s="43">
        <v>19082</v>
      </c>
      <c r="L167" s="151">
        <f t="shared" si="37"/>
        <v>0.81728627719719038</v>
      </c>
      <c r="N167" s="151">
        <f t="shared" si="38"/>
        <v>7.7019324771094677</v>
      </c>
      <c r="O167" s="43">
        <f t="shared" si="39"/>
        <v>6808129</v>
      </c>
      <c r="P167" s="43">
        <v>2695</v>
      </c>
      <c r="Q167" s="160">
        <f t="shared" si="40"/>
        <v>3.9585031364711212E-2</v>
      </c>
      <c r="R167" s="43">
        <v>0</v>
      </c>
      <c r="S167" s="160">
        <f t="shared" si="41"/>
        <v>0</v>
      </c>
      <c r="T167" s="43">
        <v>0</v>
      </c>
      <c r="U167" s="160">
        <f t="shared" si="42"/>
        <v>0</v>
      </c>
      <c r="V167" s="43">
        <v>909081</v>
      </c>
      <c r="W167" s="43">
        <v>23348</v>
      </c>
      <c r="X167" s="43">
        <v>23348</v>
      </c>
      <c r="Y167" s="43">
        <v>0</v>
      </c>
      <c r="Z167" s="43">
        <v>23348</v>
      </c>
    </row>
    <row r="168" spans="1:26" x14ac:dyDescent="0.25">
      <c r="A168" s="117">
        <v>11</v>
      </c>
      <c r="B168" s="117" t="s">
        <v>263</v>
      </c>
      <c r="C168" s="51">
        <v>0</v>
      </c>
      <c r="D168" s="152">
        <f t="shared" si="43"/>
        <v>0</v>
      </c>
      <c r="E168" s="169"/>
      <c r="F168" s="152">
        <f t="shared" si="34"/>
        <v>0</v>
      </c>
      <c r="G168" s="51">
        <v>0</v>
      </c>
      <c r="H168" s="152">
        <f t="shared" si="35"/>
        <v>0</v>
      </c>
      <c r="I168" s="169"/>
      <c r="J168" s="152">
        <f t="shared" si="36"/>
        <v>0</v>
      </c>
      <c r="K168" s="51">
        <v>0</v>
      </c>
      <c r="L168" s="152">
        <f t="shared" si="37"/>
        <v>0</v>
      </c>
      <c r="M168" s="169"/>
      <c r="N168" s="152">
        <f t="shared" si="38"/>
        <v>0</v>
      </c>
      <c r="O168" s="51">
        <f t="shared" si="39"/>
        <v>0</v>
      </c>
      <c r="P168" s="51">
        <v>0</v>
      </c>
      <c r="Q168" s="158">
        <f t="shared" si="40"/>
        <v>0</v>
      </c>
      <c r="R168" s="51">
        <v>0</v>
      </c>
      <c r="S168" s="158">
        <f t="shared" si="41"/>
        <v>0</v>
      </c>
      <c r="T168" s="51">
        <v>0</v>
      </c>
      <c r="U168" s="158">
        <f t="shared" si="42"/>
        <v>0</v>
      </c>
      <c r="V168" s="51">
        <v>0</v>
      </c>
      <c r="W168" s="51">
        <v>0</v>
      </c>
      <c r="X168" s="51">
        <v>0</v>
      </c>
      <c r="Y168" s="51">
        <v>0</v>
      </c>
      <c r="Z168" s="51">
        <v>0</v>
      </c>
    </row>
    <row r="169" spans="1:26" x14ac:dyDescent="0.25">
      <c r="A169" s="114">
        <v>12</v>
      </c>
      <c r="B169" s="114" t="s">
        <v>264</v>
      </c>
      <c r="C169" s="43">
        <v>40216</v>
      </c>
      <c r="D169" s="151">
        <f t="shared" si="43"/>
        <v>10.290685772773797</v>
      </c>
      <c r="F169" s="151">
        <f t="shared" si="34"/>
        <v>6.0013476551539418</v>
      </c>
      <c r="G169" s="43">
        <v>0</v>
      </c>
      <c r="H169" s="151">
        <f t="shared" si="35"/>
        <v>0</v>
      </c>
      <c r="J169" s="151">
        <f t="shared" si="36"/>
        <v>0</v>
      </c>
      <c r="K169" s="43">
        <v>5000</v>
      </c>
      <c r="L169" s="151">
        <f t="shared" si="37"/>
        <v>1.2794268167860798</v>
      </c>
      <c r="N169" s="151">
        <f t="shared" si="38"/>
        <v>12.05704687234331</v>
      </c>
      <c r="O169" s="43">
        <f t="shared" si="39"/>
        <v>45216</v>
      </c>
      <c r="P169" s="43">
        <v>0</v>
      </c>
      <c r="Q169" s="160">
        <f t="shared" si="40"/>
        <v>0</v>
      </c>
      <c r="R169" s="43">
        <v>22300</v>
      </c>
      <c r="S169" s="160">
        <f t="shared" si="41"/>
        <v>49.318825194621375</v>
      </c>
      <c r="T169" s="43">
        <v>0</v>
      </c>
      <c r="U169" s="160">
        <f t="shared" si="42"/>
        <v>0</v>
      </c>
      <c r="V169" s="43">
        <v>0</v>
      </c>
      <c r="W169" s="43">
        <v>3908</v>
      </c>
      <c r="X169" s="43">
        <v>3908</v>
      </c>
      <c r="Y169" s="43">
        <v>0</v>
      </c>
      <c r="Z169" s="43">
        <v>3908</v>
      </c>
    </row>
    <row r="170" spans="1:26" x14ac:dyDescent="0.25">
      <c r="A170" s="117">
        <v>13</v>
      </c>
      <c r="B170" s="117" t="s">
        <v>104</v>
      </c>
      <c r="C170" s="51">
        <v>1132245</v>
      </c>
      <c r="D170" s="152">
        <f t="shared" si="43"/>
        <v>56.437294387399064</v>
      </c>
      <c r="E170" s="169"/>
      <c r="F170" s="152">
        <f t="shared" si="34"/>
        <v>32.913241334329015</v>
      </c>
      <c r="G170" s="51">
        <v>0</v>
      </c>
      <c r="H170" s="152">
        <f t="shared" si="35"/>
        <v>0</v>
      </c>
      <c r="I170" s="169"/>
      <c r="J170" s="152">
        <f t="shared" si="36"/>
        <v>0</v>
      </c>
      <c r="K170" s="51">
        <v>0</v>
      </c>
      <c r="L170" s="152">
        <f t="shared" si="37"/>
        <v>0</v>
      </c>
      <c r="M170" s="169"/>
      <c r="N170" s="152">
        <f t="shared" si="38"/>
        <v>0</v>
      </c>
      <c r="O170" s="51">
        <f t="shared" si="39"/>
        <v>1132245</v>
      </c>
      <c r="P170" s="51">
        <v>10703</v>
      </c>
      <c r="Q170" s="158">
        <f t="shared" si="40"/>
        <v>0.94529010947277303</v>
      </c>
      <c r="R170" s="51">
        <v>0</v>
      </c>
      <c r="S170" s="158">
        <f t="shared" si="41"/>
        <v>0</v>
      </c>
      <c r="T170" s="51">
        <v>0</v>
      </c>
      <c r="U170" s="158">
        <f t="shared" si="42"/>
        <v>0</v>
      </c>
      <c r="V170" s="51">
        <v>160800</v>
      </c>
      <c r="W170" s="51">
        <v>20062</v>
      </c>
      <c r="X170" s="51">
        <v>20062</v>
      </c>
      <c r="Y170" s="51">
        <v>0</v>
      </c>
      <c r="Z170" s="51">
        <v>0</v>
      </c>
    </row>
    <row r="171" spans="1:26" x14ac:dyDescent="0.25">
      <c r="A171" s="114">
        <v>14</v>
      </c>
      <c r="B171" s="114" t="s">
        <v>265</v>
      </c>
      <c r="C171" s="43">
        <v>44220</v>
      </c>
      <c r="D171" s="151">
        <f t="shared" si="43"/>
        <v>7.7865821447437931</v>
      </c>
      <c r="F171" s="151">
        <f t="shared" si="34"/>
        <v>4.5409982898958843</v>
      </c>
      <c r="G171" s="43">
        <v>0</v>
      </c>
      <c r="H171" s="151">
        <f t="shared" si="35"/>
        <v>0</v>
      </c>
      <c r="J171" s="151">
        <f t="shared" si="36"/>
        <v>0</v>
      </c>
      <c r="K171" s="43">
        <v>0</v>
      </c>
      <c r="L171" s="151">
        <f t="shared" si="37"/>
        <v>0</v>
      </c>
      <c r="N171" s="151">
        <f t="shared" si="38"/>
        <v>0</v>
      </c>
      <c r="O171" s="43">
        <f t="shared" si="39"/>
        <v>44220</v>
      </c>
      <c r="P171" s="43">
        <v>20042</v>
      </c>
      <c r="Q171" s="160">
        <f t="shared" si="40"/>
        <v>45.32338308457711</v>
      </c>
      <c r="R171" s="43">
        <v>0</v>
      </c>
      <c r="S171" s="160">
        <f t="shared" si="41"/>
        <v>0</v>
      </c>
      <c r="T171" s="43">
        <v>0</v>
      </c>
      <c r="U171" s="160">
        <f t="shared" si="42"/>
        <v>0</v>
      </c>
      <c r="V171" s="43">
        <v>0</v>
      </c>
      <c r="W171" s="43">
        <v>5679</v>
      </c>
      <c r="X171" s="43">
        <v>5679</v>
      </c>
      <c r="Y171" s="43">
        <v>0</v>
      </c>
      <c r="Z171" s="43">
        <v>0</v>
      </c>
    </row>
    <row r="172" spans="1:26" x14ac:dyDescent="0.25">
      <c r="A172" s="117">
        <v>15</v>
      </c>
      <c r="B172" s="117" t="s">
        <v>266</v>
      </c>
      <c r="C172" s="51">
        <v>1150070</v>
      </c>
      <c r="D172" s="152">
        <f t="shared" si="43"/>
        <v>153.89669476783087</v>
      </c>
      <c r="E172" s="169"/>
      <c r="F172" s="152">
        <f t="shared" si="34"/>
        <v>89.749856197573493</v>
      </c>
      <c r="G172" s="51">
        <v>0</v>
      </c>
      <c r="H172" s="152">
        <f t="shared" si="35"/>
        <v>0</v>
      </c>
      <c r="I172" s="169"/>
      <c r="J172" s="152">
        <f t="shared" si="36"/>
        <v>0</v>
      </c>
      <c r="K172" s="51">
        <v>125428</v>
      </c>
      <c r="L172" s="152">
        <f t="shared" si="37"/>
        <v>16.78415629599893</v>
      </c>
      <c r="M172" s="169"/>
      <c r="N172" s="152">
        <f t="shared" si="38"/>
        <v>158.17032793008198</v>
      </c>
      <c r="O172" s="51">
        <f t="shared" si="39"/>
        <v>1275498</v>
      </c>
      <c r="P172" s="51">
        <v>95524</v>
      </c>
      <c r="Q172" s="158">
        <f t="shared" si="40"/>
        <v>7.4891532562183558</v>
      </c>
      <c r="R172" s="51">
        <v>0</v>
      </c>
      <c r="S172" s="158">
        <f t="shared" si="41"/>
        <v>0</v>
      </c>
      <c r="T172" s="51">
        <v>0</v>
      </c>
      <c r="U172" s="158">
        <f t="shared" si="42"/>
        <v>0</v>
      </c>
      <c r="V172" s="51">
        <v>0</v>
      </c>
      <c r="W172" s="51">
        <v>7473</v>
      </c>
      <c r="X172" s="51">
        <v>7473</v>
      </c>
      <c r="Y172" s="51">
        <v>0</v>
      </c>
      <c r="Z172" s="51">
        <v>7473</v>
      </c>
    </row>
    <row r="173" spans="1:26" x14ac:dyDescent="0.25">
      <c r="A173" s="114">
        <v>16</v>
      </c>
      <c r="B173" s="114" t="s">
        <v>267</v>
      </c>
      <c r="C173" s="43">
        <v>0</v>
      </c>
      <c r="D173" s="151">
        <f t="shared" si="43"/>
        <v>0</v>
      </c>
      <c r="F173" s="151">
        <f t="shared" si="34"/>
        <v>0</v>
      </c>
      <c r="G173" s="43">
        <v>0</v>
      </c>
      <c r="H173" s="151">
        <f t="shared" si="35"/>
        <v>0</v>
      </c>
      <c r="J173" s="151">
        <f t="shared" si="36"/>
        <v>0</v>
      </c>
      <c r="K173" s="43">
        <v>0</v>
      </c>
      <c r="L173" s="151">
        <f t="shared" si="37"/>
        <v>0</v>
      </c>
      <c r="N173" s="151">
        <f t="shared" si="38"/>
        <v>0</v>
      </c>
      <c r="O173" s="43">
        <f t="shared" si="39"/>
        <v>0</v>
      </c>
      <c r="P173" s="43">
        <v>0</v>
      </c>
      <c r="Q173" s="160">
        <f t="shared" si="40"/>
        <v>0</v>
      </c>
      <c r="R173" s="43">
        <v>0</v>
      </c>
      <c r="S173" s="160">
        <f t="shared" si="41"/>
        <v>0</v>
      </c>
      <c r="T173" s="43">
        <v>0</v>
      </c>
      <c r="U173" s="160">
        <f t="shared" si="42"/>
        <v>0</v>
      </c>
      <c r="V173" s="43">
        <v>12989</v>
      </c>
      <c r="W173" s="43">
        <v>15011</v>
      </c>
      <c r="X173" s="43">
        <v>0</v>
      </c>
      <c r="Y173" s="43">
        <v>0</v>
      </c>
      <c r="Z173" s="43">
        <v>0</v>
      </c>
    </row>
    <row r="174" spans="1:26" x14ac:dyDescent="0.25">
      <c r="A174" s="117">
        <v>17</v>
      </c>
      <c r="B174" s="117" t="s">
        <v>268</v>
      </c>
      <c r="C174" s="51">
        <v>6451594</v>
      </c>
      <c r="D174" s="152">
        <f t="shared" si="43"/>
        <v>261.67487325086188</v>
      </c>
      <c r="E174" s="169"/>
      <c r="F174" s="152">
        <f t="shared" si="34"/>
        <v>152.6042016705629</v>
      </c>
      <c r="G174" s="51">
        <v>0</v>
      </c>
      <c r="H174" s="152">
        <f t="shared" si="35"/>
        <v>0</v>
      </c>
      <c r="I174" s="169"/>
      <c r="J174" s="152">
        <f t="shared" si="36"/>
        <v>0</v>
      </c>
      <c r="K174" s="51">
        <v>0</v>
      </c>
      <c r="L174" s="152">
        <f t="shared" si="37"/>
        <v>0</v>
      </c>
      <c r="M174" s="169"/>
      <c r="N174" s="152">
        <f t="shared" si="38"/>
        <v>0</v>
      </c>
      <c r="O174" s="51">
        <f t="shared" si="39"/>
        <v>6451594</v>
      </c>
      <c r="P174" s="51">
        <v>123307</v>
      </c>
      <c r="Q174" s="158">
        <f t="shared" si="40"/>
        <v>1.9112641000038129</v>
      </c>
      <c r="R174" s="51">
        <v>0</v>
      </c>
      <c r="S174" s="158">
        <f t="shared" si="41"/>
        <v>0</v>
      </c>
      <c r="T174" s="51">
        <v>0</v>
      </c>
      <c r="U174" s="158">
        <f t="shared" si="42"/>
        <v>0</v>
      </c>
      <c r="V174" s="51">
        <v>4007545</v>
      </c>
      <c r="W174" s="51">
        <v>24655</v>
      </c>
      <c r="X174" s="51">
        <v>24655</v>
      </c>
      <c r="Y174" s="51">
        <v>0</v>
      </c>
      <c r="Z174" s="51">
        <v>0</v>
      </c>
    </row>
    <row r="175" spans="1:26" x14ac:dyDescent="0.25">
      <c r="A175" s="114">
        <v>18</v>
      </c>
      <c r="B175" s="114" t="s">
        <v>269</v>
      </c>
      <c r="C175" s="43">
        <v>8807980</v>
      </c>
      <c r="D175" s="151">
        <f t="shared" si="43"/>
        <v>182.54880829015545</v>
      </c>
      <c r="F175" s="151">
        <f t="shared" si="34"/>
        <v>106.45926683348475</v>
      </c>
      <c r="G175" s="43">
        <v>0</v>
      </c>
      <c r="H175" s="151">
        <f t="shared" si="35"/>
        <v>0</v>
      </c>
      <c r="J175" s="151">
        <f t="shared" si="36"/>
        <v>0</v>
      </c>
      <c r="K175" s="43">
        <v>794493</v>
      </c>
      <c r="L175" s="151">
        <f t="shared" si="37"/>
        <v>16.466176165803109</v>
      </c>
      <c r="N175" s="151">
        <f t="shared" si="38"/>
        <v>155.17375064723623</v>
      </c>
      <c r="O175" s="43">
        <f t="shared" si="39"/>
        <v>9602473</v>
      </c>
      <c r="P175" s="43">
        <v>4500</v>
      </c>
      <c r="Q175" s="160">
        <f t="shared" si="40"/>
        <v>4.6862927914507017E-2</v>
      </c>
      <c r="R175" s="43">
        <v>0</v>
      </c>
      <c r="S175" s="160">
        <f t="shared" si="41"/>
        <v>0</v>
      </c>
      <c r="T175" s="43">
        <v>0</v>
      </c>
      <c r="U175" s="160">
        <f t="shared" si="42"/>
        <v>0</v>
      </c>
      <c r="V175" s="43">
        <v>5588630</v>
      </c>
      <c r="W175" s="43">
        <v>48250</v>
      </c>
      <c r="X175" s="43">
        <v>48250</v>
      </c>
      <c r="Y175" s="43">
        <v>0</v>
      </c>
      <c r="Z175" s="43">
        <v>48250</v>
      </c>
    </row>
    <row r="176" spans="1:26" x14ac:dyDescent="0.25">
      <c r="A176" s="117">
        <v>19</v>
      </c>
      <c r="B176" s="117" t="s">
        <v>270</v>
      </c>
      <c r="C176" s="51">
        <v>1077709</v>
      </c>
      <c r="D176" s="152">
        <f t="shared" si="43"/>
        <v>223.08197060649968</v>
      </c>
      <c r="E176" s="169"/>
      <c r="F176" s="152">
        <f t="shared" si="34"/>
        <v>130.09749697619748</v>
      </c>
      <c r="G176" s="51">
        <v>0</v>
      </c>
      <c r="H176" s="152">
        <f t="shared" si="35"/>
        <v>0</v>
      </c>
      <c r="I176" s="169"/>
      <c r="J176" s="152">
        <f t="shared" si="36"/>
        <v>0</v>
      </c>
      <c r="K176" s="51">
        <v>0</v>
      </c>
      <c r="L176" s="152">
        <f t="shared" si="37"/>
        <v>0</v>
      </c>
      <c r="M176" s="169"/>
      <c r="N176" s="152">
        <f t="shared" si="38"/>
        <v>0</v>
      </c>
      <c r="O176" s="51">
        <f t="shared" si="39"/>
        <v>1077709</v>
      </c>
      <c r="P176" s="51">
        <v>7595</v>
      </c>
      <c r="Q176" s="158">
        <f t="shared" si="40"/>
        <v>0.70473569395820213</v>
      </c>
      <c r="R176" s="51">
        <v>0</v>
      </c>
      <c r="S176" s="158">
        <f t="shared" si="41"/>
        <v>0</v>
      </c>
      <c r="T176" s="51">
        <v>274708</v>
      </c>
      <c r="U176" s="158">
        <f t="shared" si="42"/>
        <v>25.489997763774824</v>
      </c>
      <c r="V176" s="51">
        <v>33673</v>
      </c>
      <c r="W176" s="51">
        <v>4831</v>
      </c>
      <c r="X176" s="51">
        <v>4831</v>
      </c>
      <c r="Y176" s="51">
        <v>0</v>
      </c>
      <c r="Z176" s="51">
        <v>0</v>
      </c>
    </row>
    <row r="177" spans="1:26" x14ac:dyDescent="0.25">
      <c r="A177" s="114">
        <v>20</v>
      </c>
      <c r="B177" s="114" t="s">
        <v>271</v>
      </c>
      <c r="C177" s="43">
        <v>0</v>
      </c>
      <c r="D177" s="151">
        <f t="shared" si="43"/>
        <v>0</v>
      </c>
      <c r="F177" s="151">
        <f t="shared" si="34"/>
        <v>0</v>
      </c>
      <c r="G177" s="43">
        <v>0</v>
      </c>
      <c r="H177" s="151">
        <f t="shared" si="35"/>
        <v>0</v>
      </c>
      <c r="J177" s="151">
        <f t="shared" si="36"/>
        <v>0</v>
      </c>
      <c r="K177" s="43">
        <v>0</v>
      </c>
      <c r="L177" s="151">
        <f t="shared" si="37"/>
        <v>0</v>
      </c>
      <c r="N177" s="151">
        <f t="shared" si="38"/>
        <v>0</v>
      </c>
      <c r="O177" s="43">
        <f t="shared" si="39"/>
        <v>0</v>
      </c>
      <c r="P177" s="43">
        <v>0</v>
      </c>
      <c r="Q177" s="160">
        <f t="shared" si="40"/>
        <v>0</v>
      </c>
      <c r="R177" s="43">
        <v>0</v>
      </c>
      <c r="S177" s="160">
        <f t="shared" si="41"/>
        <v>0</v>
      </c>
      <c r="T177" s="43">
        <v>0</v>
      </c>
      <c r="U177" s="160">
        <f t="shared" si="42"/>
        <v>0</v>
      </c>
      <c r="V177" s="43">
        <v>0</v>
      </c>
      <c r="W177" s="43">
        <v>0</v>
      </c>
      <c r="X177" s="43">
        <v>0</v>
      </c>
      <c r="Y177" s="43">
        <v>0</v>
      </c>
      <c r="Z177" s="43">
        <v>0</v>
      </c>
    </row>
    <row r="178" spans="1:26" x14ac:dyDescent="0.25">
      <c r="A178" s="117">
        <v>21</v>
      </c>
      <c r="B178" s="117" t="s">
        <v>172</v>
      </c>
      <c r="C178" s="51">
        <v>40439</v>
      </c>
      <c r="D178" s="152">
        <f t="shared" si="43"/>
        <v>8.2866803278688526</v>
      </c>
      <c r="E178" s="169"/>
      <c r="F178" s="152">
        <f t="shared" si="34"/>
        <v>4.8326467888311839</v>
      </c>
      <c r="G178" s="51">
        <v>0</v>
      </c>
      <c r="H178" s="152">
        <f t="shared" si="35"/>
        <v>0</v>
      </c>
      <c r="I178" s="169"/>
      <c r="J178" s="152">
        <f t="shared" si="36"/>
        <v>0</v>
      </c>
      <c r="K178" s="51">
        <v>0</v>
      </c>
      <c r="L178" s="152">
        <f t="shared" si="37"/>
        <v>0</v>
      </c>
      <c r="M178" s="169"/>
      <c r="N178" s="152">
        <f t="shared" si="38"/>
        <v>0</v>
      </c>
      <c r="O178" s="51">
        <f t="shared" si="39"/>
        <v>40439</v>
      </c>
      <c r="P178" s="51">
        <v>4500</v>
      </c>
      <c r="Q178" s="158">
        <f t="shared" si="40"/>
        <v>11.127871609090235</v>
      </c>
      <c r="R178" s="51">
        <v>0</v>
      </c>
      <c r="S178" s="158">
        <f t="shared" si="41"/>
        <v>0</v>
      </c>
      <c r="T178" s="51">
        <v>0</v>
      </c>
      <c r="U178" s="158">
        <f t="shared" si="42"/>
        <v>0</v>
      </c>
      <c r="V178" s="51">
        <v>0</v>
      </c>
      <c r="W178" s="51">
        <v>4880</v>
      </c>
      <c r="X178" s="51">
        <v>4880</v>
      </c>
      <c r="Y178" s="51">
        <v>0</v>
      </c>
      <c r="Z178" s="51">
        <v>0</v>
      </c>
    </row>
    <row r="179" spans="1:26" x14ac:dyDescent="0.25">
      <c r="A179" s="114">
        <v>22</v>
      </c>
      <c r="B179" s="114" t="s">
        <v>188</v>
      </c>
      <c r="C179" s="43">
        <v>669689</v>
      </c>
      <c r="D179" s="151">
        <f t="shared" si="43"/>
        <v>74.534112409571506</v>
      </c>
      <c r="F179" s="151">
        <f t="shared" si="34"/>
        <v>43.466988557905765</v>
      </c>
      <c r="G179" s="43">
        <v>32224</v>
      </c>
      <c r="H179" s="151">
        <f t="shared" si="35"/>
        <v>3.5864218141346691</v>
      </c>
      <c r="J179" s="151">
        <f t="shared" si="36"/>
        <v>9.8180714916253269</v>
      </c>
      <c r="K179" s="43">
        <v>0</v>
      </c>
      <c r="L179" s="151">
        <f t="shared" si="37"/>
        <v>0</v>
      </c>
      <c r="N179" s="151">
        <f t="shared" si="38"/>
        <v>0</v>
      </c>
      <c r="O179" s="43">
        <f t="shared" si="39"/>
        <v>701913</v>
      </c>
      <c r="P179" s="43">
        <v>9336</v>
      </c>
      <c r="Q179" s="160">
        <f t="shared" si="40"/>
        <v>1.3300793688106647</v>
      </c>
      <c r="R179" s="43">
        <v>0</v>
      </c>
      <c r="S179" s="160">
        <f t="shared" si="41"/>
        <v>0</v>
      </c>
      <c r="T179" s="43">
        <v>0</v>
      </c>
      <c r="U179" s="160">
        <f t="shared" si="42"/>
        <v>0</v>
      </c>
      <c r="V179" s="43">
        <v>20430</v>
      </c>
      <c r="W179" s="43">
        <v>8985</v>
      </c>
      <c r="X179" s="43">
        <v>8985</v>
      </c>
      <c r="Y179" s="43">
        <v>8985</v>
      </c>
      <c r="Z179" s="43">
        <v>0</v>
      </c>
    </row>
    <row r="180" spans="1:26" x14ac:dyDescent="0.25">
      <c r="A180" s="117">
        <v>23</v>
      </c>
      <c r="B180" s="117" t="s">
        <v>272</v>
      </c>
      <c r="C180" s="51">
        <v>959803</v>
      </c>
      <c r="D180" s="152">
        <f t="shared" si="43"/>
        <v>107.49277634673535</v>
      </c>
      <c r="E180" s="169"/>
      <c r="F180" s="152">
        <f t="shared" si="34"/>
        <v>62.687903947200574</v>
      </c>
      <c r="G180" s="51">
        <v>18341</v>
      </c>
      <c r="H180" s="152">
        <f t="shared" si="35"/>
        <v>2.0540934035166312</v>
      </c>
      <c r="I180" s="169"/>
      <c r="J180" s="152">
        <f t="shared" si="36"/>
        <v>5.6232191670037057</v>
      </c>
      <c r="K180" s="51">
        <v>0</v>
      </c>
      <c r="L180" s="152">
        <f t="shared" si="37"/>
        <v>0</v>
      </c>
      <c r="M180" s="169"/>
      <c r="N180" s="152">
        <f t="shared" si="38"/>
        <v>0</v>
      </c>
      <c r="O180" s="51">
        <f t="shared" si="39"/>
        <v>978144</v>
      </c>
      <c r="P180" s="51">
        <v>4500</v>
      </c>
      <c r="Q180" s="158">
        <f t="shared" si="40"/>
        <v>0.46005496123270195</v>
      </c>
      <c r="R180" s="51">
        <v>19375</v>
      </c>
      <c r="S180" s="158">
        <f t="shared" si="41"/>
        <v>1.9807921941963555</v>
      </c>
      <c r="T180" s="51">
        <v>0</v>
      </c>
      <c r="U180" s="158">
        <f t="shared" si="42"/>
        <v>0</v>
      </c>
      <c r="V180" s="51">
        <v>0</v>
      </c>
      <c r="W180" s="51">
        <v>8929</v>
      </c>
      <c r="X180" s="51">
        <v>8929</v>
      </c>
      <c r="Y180" s="51">
        <v>8929</v>
      </c>
      <c r="Z180" s="51">
        <v>0</v>
      </c>
    </row>
    <row r="181" spans="1:26" x14ac:dyDescent="0.25">
      <c r="A181" s="114">
        <v>24</v>
      </c>
      <c r="B181" s="114" t="s">
        <v>273</v>
      </c>
      <c r="C181" s="43">
        <v>267582</v>
      </c>
      <c r="D181" s="151">
        <f t="shared" si="43"/>
        <v>50.86143318760692</v>
      </c>
      <c r="F181" s="151">
        <f t="shared" si="34"/>
        <v>29.661496768833771</v>
      </c>
      <c r="G181" s="43">
        <v>0</v>
      </c>
      <c r="H181" s="151">
        <f t="shared" si="35"/>
        <v>0</v>
      </c>
      <c r="J181" s="151">
        <f t="shared" si="36"/>
        <v>0</v>
      </c>
      <c r="K181" s="43">
        <v>68283</v>
      </c>
      <c r="L181" s="151">
        <f t="shared" si="37"/>
        <v>12.979091427485269</v>
      </c>
      <c r="N181" s="151">
        <f t="shared" si="38"/>
        <v>122.31220390918551</v>
      </c>
      <c r="O181" s="43">
        <f t="shared" si="39"/>
        <v>335865</v>
      </c>
      <c r="P181" s="43">
        <v>0</v>
      </c>
      <c r="Q181" s="160">
        <f t="shared" si="40"/>
        <v>0</v>
      </c>
      <c r="R181" s="43">
        <v>0</v>
      </c>
      <c r="S181" s="160">
        <f t="shared" si="41"/>
        <v>0</v>
      </c>
      <c r="T181" s="43">
        <v>0</v>
      </c>
      <c r="U181" s="160">
        <f t="shared" si="42"/>
        <v>0</v>
      </c>
      <c r="V181" s="43">
        <v>87103</v>
      </c>
      <c r="W181" s="43">
        <v>5261</v>
      </c>
      <c r="X181" s="43">
        <v>5261</v>
      </c>
      <c r="Y181" s="43">
        <v>0</v>
      </c>
      <c r="Z181" s="43">
        <v>5261</v>
      </c>
    </row>
    <row r="182" spans="1:26" x14ac:dyDescent="0.25">
      <c r="A182" s="117">
        <v>25</v>
      </c>
      <c r="B182" s="117" t="s">
        <v>274</v>
      </c>
      <c r="C182" s="51">
        <v>105611</v>
      </c>
      <c r="D182" s="152">
        <f t="shared" si="43"/>
        <v>21.540077503569243</v>
      </c>
      <c r="E182" s="169"/>
      <c r="F182" s="152">
        <f t="shared" si="34"/>
        <v>12.561795828990277</v>
      </c>
      <c r="G182" s="51">
        <v>1990355</v>
      </c>
      <c r="H182" s="152">
        <f t="shared" si="35"/>
        <v>405.94635937181317</v>
      </c>
      <c r="I182" s="169"/>
      <c r="J182" s="152">
        <f t="shared" si="36"/>
        <v>1111.3055252925221</v>
      </c>
      <c r="K182" s="51">
        <v>0</v>
      </c>
      <c r="L182" s="152">
        <f t="shared" si="37"/>
        <v>0</v>
      </c>
      <c r="M182" s="169"/>
      <c r="N182" s="152">
        <f t="shared" si="38"/>
        <v>0</v>
      </c>
      <c r="O182" s="51">
        <f t="shared" si="39"/>
        <v>2095966</v>
      </c>
      <c r="P182" s="51">
        <v>81</v>
      </c>
      <c r="Q182" s="158">
        <f t="shared" si="40"/>
        <v>3.8645665053727014E-3</v>
      </c>
      <c r="R182" s="51">
        <v>0</v>
      </c>
      <c r="S182" s="158">
        <f t="shared" si="41"/>
        <v>0</v>
      </c>
      <c r="T182" s="51">
        <v>0</v>
      </c>
      <c r="U182" s="158">
        <f t="shared" si="42"/>
        <v>0</v>
      </c>
      <c r="V182" s="51">
        <v>1167215</v>
      </c>
      <c r="W182" s="51">
        <v>4903</v>
      </c>
      <c r="X182" s="51">
        <v>4903</v>
      </c>
      <c r="Y182" s="51">
        <v>4903</v>
      </c>
      <c r="Z182" s="51">
        <v>0</v>
      </c>
    </row>
    <row r="183" spans="1:26" x14ac:dyDescent="0.25">
      <c r="A183" s="114">
        <v>26</v>
      </c>
      <c r="B183" s="114" t="s">
        <v>275</v>
      </c>
      <c r="C183" s="43">
        <v>1514682</v>
      </c>
      <c r="D183" s="151">
        <f t="shared" si="43"/>
        <v>177.50873080979727</v>
      </c>
      <c r="F183" s="151">
        <f t="shared" si="34"/>
        <v>103.51998194650791</v>
      </c>
      <c r="G183" s="43">
        <v>9000</v>
      </c>
      <c r="H183" s="151">
        <f t="shared" si="35"/>
        <v>1.0547287003398571</v>
      </c>
      <c r="J183" s="151">
        <f t="shared" si="36"/>
        <v>2.887390920776097</v>
      </c>
      <c r="K183" s="43">
        <v>2965</v>
      </c>
      <c r="L183" s="151">
        <f t="shared" si="37"/>
        <v>0.34747451072307511</v>
      </c>
      <c r="N183" s="151">
        <f t="shared" si="38"/>
        <v>3.2745260672718586</v>
      </c>
      <c r="O183" s="43">
        <f t="shared" si="39"/>
        <v>1526647</v>
      </c>
      <c r="P183" s="43">
        <v>4500</v>
      </c>
      <c r="Q183" s="160">
        <f t="shared" si="40"/>
        <v>0.29476362250081389</v>
      </c>
      <c r="R183" s="43">
        <v>0</v>
      </c>
      <c r="S183" s="160">
        <f t="shared" si="41"/>
        <v>0</v>
      </c>
      <c r="T183" s="43">
        <v>0</v>
      </c>
      <c r="U183" s="160">
        <f t="shared" si="42"/>
        <v>0</v>
      </c>
      <c r="V183" s="43">
        <v>0</v>
      </c>
      <c r="W183" s="43">
        <v>8533</v>
      </c>
      <c r="X183" s="43">
        <v>8533</v>
      </c>
      <c r="Y183" s="43">
        <v>8533</v>
      </c>
      <c r="Z183" s="43">
        <v>8533</v>
      </c>
    </row>
    <row r="184" spans="1:26" x14ac:dyDescent="0.25">
      <c r="A184" s="117">
        <v>27</v>
      </c>
      <c r="B184" s="117" t="s">
        <v>276</v>
      </c>
      <c r="C184" s="51">
        <v>539163</v>
      </c>
      <c r="D184" s="152">
        <f t="shared" si="43"/>
        <v>67.683027868440874</v>
      </c>
      <c r="E184" s="169"/>
      <c r="F184" s="152">
        <f t="shared" si="34"/>
        <v>39.47155608099969</v>
      </c>
      <c r="G184" s="51">
        <v>80533</v>
      </c>
      <c r="H184" s="152">
        <f t="shared" si="35"/>
        <v>10.109590760733116</v>
      </c>
      <c r="I184" s="169"/>
      <c r="J184" s="152">
        <f t="shared" si="36"/>
        <v>27.675686236562008</v>
      </c>
      <c r="K184" s="51">
        <v>199006</v>
      </c>
      <c r="L184" s="152">
        <f t="shared" si="37"/>
        <v>24.981923173487321</v>
      </c>
      <c r="M184" s="169"/>
      <c r="N184" s="152">
        <f t="shared" si="38"/>
        <v>235.42434370779506</v>
      </c>
      <c r="O184" s="51">
        <f t="shared" si="39"/>
        <v>818702</v>
      </c>
      <c r="P184" s="51">
        <v>40829</v>
      </c>
      <c r="Q184" s="158">
        <f t="shared" si="40"/>
        <v>4.9870404616087418</v>
      </c>
      <c r="R184" s="51">
        <v>1422</v>
      </c>
      <c r="S184" s="158">
        <f t="shared" si="41"/>
        <v>0.17368957202987167</v>
      </c>
      <c r="T184" s="51">
        <v>0</v>
      </c>
      <c r="U184" s="158">
        <f t="shared" si="42"/>
        <v>0</v>
      </c>
      <c r="V184" s="51">
        <v>24050</v>
      </c>
      <c r="W184" s="51">
        <v>7966</v>
      </c>
      <c r="X184" s="51">
        <v>7966</v>
      </c>
      <c r="Y184" s="51">
        <v>7966</v>
      </c>
      <c r="Z184" s="51">
        <v>7966</v>
      </c>
    </row>
    <row r="185" spans="1:26" x14ac:dyDescent="0.25">
      <c r="A185" s="114">
        <v>28</v>
      </c>
      <c r="B185" s="114" t="s">
        <v>277</v>
      </c>
      <c r="C185" s="43">
        <v>0</v>
      </c>
      <c r="D185" s="151">
        <f t="shared" si="43"/>
        <v>0</v>
      </c>
      <c r="F185" s="151">
        <f t="shared" si="34"/>
        <v>0</v>
      </c>
      <c r="G185" s="43">
        <v>0</v>
      </c>
      <c r="H185" s="151">
        <f t="shared" si="35"/>
        <v>0</v>
      </c>
      <c r="J185" s="151">
        <f t="shared" si="36"/>
        <v>0</v>
      </c>
      <c r="K185" s="43">
        <v>0</v>
      </c>
      <c r="L185" s="151">
        <f t="shared" si="37"/>
        <v>0</v>
      </c>
      <c r="N185" s="151">
        <f t="shared" si="38"/>
        <v>0</v>
      </c>
      <c r="O185" s="43">
        <f t="shared" si="39"/>
        <v>0</v>
      </c>
      <c r="P185" s="43">
        <v>0</v>
      </c>
      <c r="Q185" s="160">
        <f t="shared" si="40"/>
        <v>0</v>
      </c>
      <c r="R185" s="43">
        <v>0</v>
      </c>
      <c r="S185" s="160">
        <f t="shared" si="41"/>
        <v>0</v>
      </c>
      <c r="T185" s="43">
        <v>0</v>
      </c>
      <c r="U185" s="160">
        <f t="shared" si="42"/>
        <v>0</v>
      </c>
      <c r="V185" s="43">
        <v>0</v>
      </c>
      <c r="W185" s="43">
        <v>0</v>
      </c>
      <c r="X185" s="43">
        <v>0</v>
      </c>
      <c r="Y185" s="43">
        <v>0</v>
      </c>
      <c r="Z185" s="43">
        <v>0</v>
      </c>
    </row>
    <row r="186" spans="1:26" x14ac:dyDescent="0.25">
      <c r="A186" s="117">
        <v>29</v>
      </c>
      <c r="B186" s="117" t="s">
        <v>278</v>
      </c>
      <c r="C186" s="51">
        <v>329707</v>
      </c>
      <c r="D186" s="152">
        <f t="shared" si="43"/>
        <v>46.549061132288578</v>
      </c>
      <c r="E186" s="169"/>
      <c r="F186" s="152">
        <f t="shared" si="34"/>
        <v>27.146596936714978</v>
      </c>
      <c r="G186" s="51">
        <v>24000</v>
      </c>
      <c r="H186" s="152">
        <f t="shared" si="35"/>
        <v>3.3883947479881407</v>
      </c>
      <c r="I186" s="169"/>
      <c r="J186" s="152">
        <f t="shared" si="36"/>
        <v>9.275959048230952</v>
      </c>
      <c r="K186" s="51">
        <v>15000</v>
      </c>
      <c r="L186" s="152">
        <f t="shared" si="37"/>
        <v>2.1177467174925879</v>
      </c>
      <c r="M186" s="169"/>
      <c r="N186" s="152">
        <f t="shared" si="38"/>
        <v>19.957195754814762</v>
      </c>
      <c r="O186" s="51">
        <f t="shared" si="39"/>
        <v>368707</v>
      </c>
      <c r="P186" s="51">
        <v>4500</v>
      </c>
      <c r="Q186" s="158">
        <f t="shared" si="40"/>
        <v>1.2204813035825195</v>
      </c>
      <c r="R186" s="51">
        <v>0</v>
      </c>
      <c r="S186" s="158">
        <f t="shared" si="41"/>
        <v>0</v>
      </c>
      <c r="T186" s="51">
        <v>58208</v>
      </c>
      <c r="U186" s="158">
        <f t="shared" si="42"/>
        <v>15.78706127087362</v>
      </c>
      <c r="V186" s="51">
        <v>67989</v>
      </c>
      <c r="W186" s="51">
        <v>7083</v>
      </c>
      <c r="X186" s="51">
        <v>7083</v>
      </c>
      <c r="Y186" s="51">
        <v>7083</v>
      </c>
      <c r="Z186" s="51">
        <v>7083</v>
      </c>
    </row>
    <row r="187" spans="1:26" x14ac:dyDescent="0.25">
      <c r="A187" s="114">
        <v>30</v>
      </c>
      <c r="B187" s="114" t="s">
        <v>216</v>
      </c>
      <c r="C187" s="43">
        <v>427192</v>
      </c>
      <c r="D187" s="151">
        <f t="shared" si="43"/>
        <v>95.227819884083814</v>
      </c>
      <c r="F187" s="151">
        <f t="shared" si="34"/>
        <v>55.535196213918113</v>
      </c>
      <c r="G187" s="43">
        <v>0</v>
      </c>
      <c r="H187" s="151">
        <f t="shared" si="35"/>
        <v>0</v>
      </c>
      <c r="J187" s="151">
        <f t="shared" si="36"/>
        <v>0</v>
      </c>
      <c r="K187" s="43">
        <v>0</v>
      </c>
      <c r="L187" s="151">
        <f t="shared" si="37"/>
        <v>0</v>
      </c>
      <c r="N187" s="151">
        <f t="shared" si="38"/>
        <v>0</v>
      </c>
      <c r="O187" s="43">
        <f t="shared" si="39"/>
        <v>427192</v>
      </c>
      <c r="P187" s="43">
        <v>4835</v>
      </c>
      <c r="Q187" s="160">
        <f t="shared" si="40"/>
        <v>1.1318095844491469</v>
      </c>
      <c r="R187" s="43">
        <v>0</v>
      </c>
      <c r="S187" s="160">
        <f t="shared" si="41"/>
        <v>0</v>
      </c>
      <c r="T187" s="43">
        <v>85257</v>
      </c>
      <c r="U187" s="160">
        <f t="shared" si="42"/>
        <v>19.957536657989849</v>
      </c>
      <c r="V187" s="43">
        <v>103204</v>
      </c>
      <c r="W187" s="43">
        <v>4486</v>
      </c>
      <c r="X187" s="43">
        <v>4486</v>
      </c>
      <c r="Y187" s="43">
        <v>0</v>
      </c>
      <c r="Z187" s="43">
        <v>0</v>
      </c>
    </row>
    <row r="188" spans="1:26" x14ac:dyDescent="0.25">
      <c r="A188" s="117">
        <v>31</v>
      </c>
      <c r="B188" s="117" t="s">
        <v>279</v>
      </c>
      <c r="C188" s="51">
        <v>5355073</v>
      </c>
      <c r="D188" s="152">
        <f t="shared" si="43"/>
        <v>325.08183087476476</v>
      </c>
      <c r="E188" s="169"/>
      <c r="F188" s="152">
        <f t="shared" si="34"/>
        <v>189.58202849950183</v>
      </c>
      <c r="G188" s="51">
        <v>42672</v>
      </c>
      <c r="H188" s="152">
        <f t="shared" si="35"/>
        <v>2.5904206883991985</v>
      </c>
      <c r="I188" s="169"/>
      <c r="J188" s="152">
        <f t="shared" si="36"/>
        <v>7.0914512653958619</v>
      </c>
      <c r="K188" s="51">
        <v>0</v>
      </c>
      <c r="L188" s="152">
        <f t="shared" si="37"/>
        <v>0</v>
      </c>
      <c r="M188" s="169"/>
      <c r="N188" s="152">
        <f t="shared" si="38"/>
        <v>0</v>
      </c>
      <c r="O188" s="51">
        <f t="shared" si="39"/>
        <v>5397745</v>
      </c>
      <c r="P188" s="51">
        <v>0</v>
      </c>
      <c r="Q188" s="158">
        <f t="shared" si="40"/>
        <v>0</v>
      </c>
      <c r="R188" s="51">
        <v>388344</v>
      </c>
      <c r="S188" s="158">
        <f t="shared" si="41"/>
        <v>7.1945599504978475</v>
      </c>
      <c r="T188" s="51">
        <v>0</v>
      </c>
      <c r="U188" s="158">
        <f t="shared" si="42"/>
        <v>0</v>
      </c>
      <c r="V188" s="51">
        <v>1380994</v>
      </c>
      <c r="W188" s="51">
        <v>16473</v>
      </c>
      <c r="X188" s="51">
        <v>16473</v>
      </c>
      <c r="Y188" s="51">
        <v>16473</v>
      </c>
      <c r="Z188" s="51">
        <v>0</v>
      </c>
    </row>
    <row r="189" spans="1:26" x14ac:dyDescent="0.25">
      <c r="A189" s="114">
        <v>32</v>
      </c>
      <c r="B189" s="114" t="s">
        <v>280</v>
      </c>
      <c r="C189" s="43">
        <v>0</v>
      </c>
      <c r="D189" s="151">
        <f t="shared" si="43"/>
        <v>0</v>
      </c>
      <c r="F189" s="151">
        <f t="shared" si="34"/>
        <v>0</v>
      </c>
      <c r="G189" s="43">
        <v>0</v>
      </c>
      <c r="H189" s="151">
        <f t="shared" si="35"/>
        <v>0</v>
      </c>
      <c r="J189" s="151">
        <f t="shared" si="36"/>
        <v>0</v>
      </c>
      <c r="K189" s="43">
        <v>0</v>
      </c>
      <c r="L189" s="151">
        <f t="shared" si="37"/>
        <v>0</v>
      </c>
      <c r="N189" s="151">
        <f t="shared" si="38"/>
        <v>0</v>
      </c>
      <c r="O189" s="43">
        <f t="shared" si="39"/>
        <v>0</v>
      </c>
      <c r="P189" s="43">
        <v>0</v>
      </c>
      <c r="Q189" s="160">
        <f t="shared" si="40"/>
        <v>0</v>
      </c>
      <c r="R189" s="43">
        <v>0</v>
      </c>
      <c r="S189" s="160">
        <f t="shared" si="41"/>
        <v>0</v>
      </c>
      <c r="T189" s="43">
        <v>0</v>
      </c>
      <c r="U189" s="160">
        <f t="shared" si="42"/>
        <v>0</v>
      </c>
      <c r="V189" s="43">
        <v>0</v>
      </c>
      <c r="W189" s="43">
        <v>0</v>
      </c>
      <c r="X189" s="43">
        <v>0</v>
      </c>
      <c r="Y189" s="43">
        <v>0</v>
      </c>
      <c r="Z189" s="43">
        <v>0</v>
      </c>
    </row>
    <row r="190" spans="1:26" x14ac:dyDescent="0.25">
      <c r="A190" s="117">
        <v>33</v>
      </c>
      <c r="B190" s="117" t="s">
        <v>281</v>
      </c>
      <c r="C190" s="51">
        <v>2679043</v>
      </c>
      <c r="D190" s="152">
        <f t="shared" si="43"/>
        <v>266.38590036790293</v>
      </c>
      <c r="E190" s="169"/>
      <c r="F190" s="152">
        <f t="shared" si="34"/>
        <v>155.35159015044653</v>
      </c>
      <c r="G190" s="51">
        <v>87388</v>
      </c>
      <c r="H190" s="152">
        <f t="shared" si="35"/>
        <v>8.6892711544198065</v>
      </c>
      <c r="I190" s="169"/>
      <c r="J190" s="152">
        <f t="shared" si="36"/>
        <v>23.787465564698341</v>
      </c>
      <c r="K190" s="51">
        <v>0</v>
      </c>
      <c r="L190" s="152">
        <f t="shared" si="37"/>
        <v>0</v>
      </c>
      <c r="M190" s="169"/>
      <c r="N190" s="152">
        <f t="shared" si="38"/>
        <v>0</v>
      </c>
      <c r="O190" s="51">
        <f t="shared" si="39"/>
        <v>2766431</v>
      </c>
      <c r="P190" s="51">
        <v>0</v>
      </c>
      <c r="Q190" s="158">
        <f t="shared" si="40"/>
        <v>0</v>
      </c>
      <c r="R190" s="51">
        <v>30762</v>
      </c>
      <c r="S190" s="158">
        <f t="shared" si="41"/>
        <v>1.1119742368416201</v>
      </c>
      <c r="T190" s="51">
        <v>0</v>
      </c>
      <c r="U190" s="158">
        <f t="shared" si="42"/>
        <v>0</v>
      </c>
      <c r="V190" s="51">
        <v>1019479</v>
      </c>
      <c r="W190" s="51">
        <v>10057</v>
      </c>
      <c r="X190" s="51">
        <v>10057</v>
      </c>
      <c r="Y190" s="51">
        <v>10057</v>
      </c>
      <c r="Z190" s="51">
        <v>0</v>
      </c>
    </row>
    <row r="191" spans="1:26" x14ac:dyDescent="0.25">
      <c r="A191" s="114">
        <v>34</v>
      </c>
      <c r="B191" s="114" t="s">
        <v>282</v>
      </c>
      <c r="C191" s="43">
        <v>108386</v>
      </c>
      <c r="D191" s="151">
        <f t="shared" si="43"/>
        <v>31.747510251903925</v>
      </c>
      <c r="F191" s="151">
        <f t="shared" si="34"/>
        <v>18.514591778841542</v>
      </c>
      <c r="G191" s="43">
        <v>2427</v>
      </c>
      <c r="H191" s="151">
        <f t="shared" si="35"/>
        <v>0.71089630931458703</v>
      </c>
      <c r="J191" s="151">
        <f t="shared" si="36"/>
        <v>1.946126571190079</v>
      </c>
      <c r="K191" s="43">
        <v>11188</v>
      </c>
      <c r="L191" s="151">
        <f t="shared" si="37"/>
        <v>3.2770943175161102</v>
      </c>
      <c r="N191" s="151">
        <f t="shared" si="38"/>
        <v>30.882641564943903</v>
      </c>
      <c r="O191" s="43">
        <f t="shared" si="39"/>
        <v>122001</v>
      </c>
      <c r="P191" s="43">
        <v>4500</v>
      </c>
      <c r="Q191" s="160">
        <f t="shared" si="40"/>
        <v>3.6884943566036346</v>
      </c>
      <c r="R191" s="43">
        <v>0</v>
      </c>
      <c r="S191" s="160">
        <f t="shared" si="41"/>
        <v>0</v>
      </c>
      <c r="T191" s="43">
        <v>0</v>
      </c>
      <c r="U191" s="160">
        <f t="shared" si="42"/>
        <v>0</v>
      </c>
      <c r="V191" s="43">
        <v>47</v>
      </c>
      <c r="W191" s="43">
        <v>3414</v>
      </c>
      <c r="X191" s="43">
        <v>3414</v>
      </c>
      <c r="Y191" s="43">
        <v>3414</v>
      </c>
      <c r="Z191" s="43">
        <v>3414</v>
      </c>
    </row>
    <row r="192" spans="1:26" x14ac:dyDescent="0.25">
      <c r="A192" s="117">
        <v>35</v>
      </c>
      <c r="B192" s="117" t="s">
        <v>224</v>
      </c>
      <c r="C192" s="51">
        <v>480431</v>
      </c>
      <c r="D192" s="152">
        <f t="shared" si="43"/>
        <v>161.70683271625714</v>
      </c>
      <c r="E192" s="169"/>
      <c r="F192" s="152">
        <f t="shared" si="34"/>
        <v>94.304591819491421</v>
      </c>
      <c r="G192" s="51">
        <v>20400</v>
      </c>
      <c r="H192" s="152">
        <f t="shared" si="35"/>
        <v>6.8663749579266238</v>
      </c>
      <c r="I192" s="169"/>
      <c r="J192" s="152">
        <f t="shared" si="36"/>
        <v>18.797164337875074</v>
      </c>
      <c r="K192" s="51">
        <v>13902</v>
      </c>
      <c r="L192" s="152">
        <f t="shared" si="37"/>
        <v>4.6792325816223492</v>
      </c>
      <c r="M192" s="169"/>
      <c r="N192" s="152">
        <f t="shared" si="38"/>
        <v>44.096095081810141</v>
      </c>
      <c r="O192" s="51">
        <f t="shared" si="39"/>
        <v>514733</v>
      </c>
      <c r="P192" s="51">
        <v>3373</v>
      </c>
      <c r="Q192" s="158">
        <f t="shared" si="40"/>
        <v>0.65529118980131451</v>
      </c>
      <c r="R192" s="51">
        <v>893826</v>
      </c>
      <c r="S192" s="158">
        <f t="shared" si="41"/>
        <v>173.64847406325222</v>
      </c>
      <c r="T192" s="51">
        <v>0</v>
      </c>
      <c r="U192" s="158">
        <f t="shared" si="42"/>
        <v>0</v>
      </c>
      <c r="V192" s="51">
        <v>77874</v>
      </c>
      <c r="W192" s="51">
        <v>2971</v>
      </c>
      <c r="X192" s="51">
        <v>2971</v>
      </c>
      <c r="Y192" s="51">
        <v>2971</v>
      </c>
      <c r="Z192" s="51">
        <v>2971</v>
      </c>
    </row>
    <row r="193" spans="1:26" x14ac:dyDescent="0.25">
      <c r="A193" s="114">
        <v>36</v>
      </c>
      <c r="B193" s="114" t="s">
        <v>283</v>
      </c>
      <c r="C193" s="43">
        <v>407126</v>
      </c>
      <c r="D193" s="151">
        <f t="shared" si="43"/>
        <v>70.109522989495431</v>
      </c>
      <c r="F193" s="151">
        <f t="shared" si="34"/>
        <v>40.886645524650838</v>
      </c>
      <c r="G193" s="43">
        <v>0</v>
      </c>
      <c r="H193" s="151">
        <f t="shared" si="35"/>
        <v>0</v>
      </c>
      <c r="J193" s="151">
        <f t="shared" si="36"/>
        <v>0</v>
      </c>
      <c r="K193" s="43">
        <v>0</v>
      </c>
      <c r="L193" s="151">
        <f t="shared" si="37"/>
        <v>0</v>
      </c>
      <c r="N193" s="151">
        <f t="shared" si="38"/>
        <v>0</v>
      </c>
      <c r="O193" s="43">
        <f t="shared" si="39"/>
        <v>407126</v>
      </c>
      <c r="P193" s="43">
        <v>3950</v>
      </c>
      <c r="Q193" s="160">
        <f t="shared" si="40"/>
        <v>0.97021560892696612</v>
      </c>
      <c r="R193" s="43">
        <v>0</v>
      </c>
      <c r="S193" s="160">
        <f t="shared" si="41"/>
        <v>0</v>
      </c>
      <c r="T193" s="43">
        <v>0</v>
      </c>
      <c r="U193" s="160">
        <f t="shared" si="42"/>
        <v>0</v>
      </c>
      <c r="V193" s="43">
        <v>131616</v>
      </c>
      <c r="W193" s="43">
        <v>5807</v>
      </c>
      <c r="X193" s="43">
        <v>5807</v>
      </c>
      <c r="Y193" s="43">
        <v>0</v>
      </c>
      <c r="Z193" s="43">
        <v>0</v>
      </c>
    </row>
    <row r="194" spans="1:26" x14ac:dyDescent="0.25">
      <c r="A194" s="117">
        <v>37</v>
      </c>
      <c r="B194" s="117" t="s">
        <v>284</v>
      </c>
      <c r="C194" s="51">
        <v>2693364</v>
      </c>
      <c r="D194" s="152">
        <f t="shared" si="43"/>
        <v>325.87586206896549</v>
      </c>
      <c r="E194" s="169"/>
      <c r="F194" s="152">
        <f t="shared" si="34"/>
        <v>190.04509358094111</v>
      </c>
      <c r="G194" s="51">
        <v>881921</v>
      </c>
      <c r="H194" s="152">
        <f t="shared" si="35"/>
        <v>106.70550514216576</v>
      </c>
      <c r="I194" s="169"/>
      <c r="J194" s="152">
        <f t="shared" si="36"/>
        <v>292.11351378325031</v>
      </c>
      <c r="K194" s="51">
        <v>0</v>
      </c>
      <c r="L194" s="152">
        <f t="shared" si="37"/>
        <v>0</v>
      </c>
      <c r="M194" s="169"/>
      <c r="N194" s="152">
        <f t="shared" si="38"/>
        <v>0</v>
      </c>
      <c r="O194" s="51">
        <f t="shared" si="39"/>
        <v>3575285</v>
      </c>
      <c r="P194" s="51">
        <v>7465</v>
      </c>
      <c r="Q194" s="158">
        <f t="shared" si="40"/>
        <v>0.20879454365176484</v>
      </c>
      <c r="R194" s="51">
        <v>0</v>
      </c>
      <c r="S194" s="158">
        <f t="shared" si="41"/>
        <v>0</v>
      </c>
      <c r="T194" s="51">
        <v>0</v>
      </c>
      <c r="U194" s="158">
        <f t="shared" si="42"/>
        <v>0</v>
      </c>
      <c r="V194" s="51">
        <v>1191224</v>
      </c>
      <c r="W194" s="51">
        <v>8265</v>
      </c>
      <c r="X194" s="51">
        <v>8265</v>
      </c>
      <c r="Y194" s="51">
        <v>8265</v>
      </c>
      <c r="Z194" s="51">
        <v>0</v>
      </c>
    </row>
    <row r="195" spans="1:26" ht="13.5" thickBot="1" x14ac:dyDescent="0.3">
      <c r="A195" s="125">
        <f>A194</f>
        <v>37</v>
      </c>
      <c r="B195" s="224" t="s">
        <v>247</v>
      </c>
      <c r="C195" s="161">
        <f>SUM(C158:C194)</f>
        <v>51457993</v>
      </c>
      <c r="D195" s="162">
        <f>IF(C195=0,0,IF(ISNONTEXT(E$195),C195/$W195,C195/X195))</f>
        <v>171.47291515325199</v>
      </c>
      <c r="E195" s="172"/>
      <c r="F195" s="163">
        <f t="shared" ref="F195" si="44">IF(D$195,D195/D$195*100,0)</f>
        <v>100</v>
      </c>
      <c r="G195" s="161">
        <f>SUM(G158:G194)</f>
        <v>3746063</v>
      </c>
      <c r="H195" s="162">
        <f>IF(G195=0,0,IF(ISNONTEXT(I$195),G195/$W195,G195/Y195))</f>
        <v>36.528780801747423</v>
      </c>
      <c r="I195" s="172" t="s">
        <v>343</v>
      </c>
      <c r="J195" s="163">
        <f t="shared" ref="J195" si="45">IF(H$195,H195/H$195*100,0)</f>
        <v>100</v>
      </c>
      <c r="K195" s="161">
        <f>SUM(K158:K194)</f>
        <v>1254347</v>
      </c>
      <c r="L195" s="162">
        <f>IF($K195=0,0,IF(ISNONTEXT($M195),K195/$W195,K195/Z195))</f>
        <v>10.611444330707995</v>
      </c>
      <c r="M195" s="172" t="s">
        <v>343</v>
      </c>
      <c r="N195" s="163">
        <f t="shared" ref="N195" si="46">IF(L$195,L195/L$195*100,0)</f>
        <v>100</v>
      </c>
      <c r="O195" s="161">
        <f>SUM(O158:O194)</f>
        <v>56458403</v>
      </c>
      <c r="P195" s="161">
        <f>SUM(P158:P194)</f>
        <v>379785</v>
      </c>
      <c r="Q195" s="163">
        <f t="shared" ref="Q195" si="47">IF($O195,P195/$O195*100,0)</f>
        <v>0.67268108876547572</v>
      </c>
      <c r="R195" s="161">
        <f>SUM(R158:R194)</f>
        <v>1751934</v>
      </c>
      <c r="S195" s="163">
        <f t="shared" ref="S195" si="48">IF($O195,R195/$O195*100,0)</f>
        <v>3.1030527023585845</v>
      </c>
      <c r="T195" s="161">
        <f>SUM(T158:T194)</f>
        <v>418173</v>
      </c>
      <c r="U195" s="163">
        <f>IF($O195,T195/$O195*100,0)</f>
        <v>0.7406745104001613</v>
      </c>
      <c r="V195" s="161">
        <f>SUM(V158:V194)</f>
        <v>18900330</v>
      </c>
      <c r="W195" s="164">
        <f>SUM(W158:W194)</f>
        <v>300094</v>
      </c>
      <c r="X195" s="164">
        <f>SUM(X158:X194)</f>
        <v>285083</v>
      </c>
      <c r="Y195" s="164">
        <f>SUM(Y158:Y194)</f>
        <v>102551</v>
      </c>
      <c r="Z195" s="164">
        <f>SUM(Z158:Z194)</f>
        <v>118207</v>
      </c>
    </row>
    <row r="196" spans="1:26" x14ac:dyDescent="0.25">
      <c r="D196" s="97"/>
      <c r="H196" s="97"/>
      <c r="L196" s="97"/>
    </row>
    <row r="197" spans="1:26" s="83" customFormat="1" ht="13.5" thickBot="1" x14ac:dyDescent="0.3">
      <c r="A197" s="205">
        <f>(A45+A149+A195)</f>
        <v>170</v>
      </c>
      <c r="B197" s="206" t="s">
        <v>285</v>
      </c>
      <c r="C197" s="207">
        <f>(C45+C149+C195)</f>
        <v>928523709</v>
      </c>
      <c r="D197" s="208">
        <f>IF(C197=0,0,IF(ISNONTEXT(E$197),C197/$W197,C197/X197))</f>
        <v>104.51413077135987</v>
      </c>
      <c r="E197" s="222"/>
      <c r="F197" s="210"/>
      <c r="G197" s="207">
        <f>(G45+G149+G195)</f>
        <v>108084210</v>
      </c>
      <c r="H197" s="208">
        <f>IF(G197=0,0,IF(ISNONTEXT($I197),G197/$W197,G197/Y197))</f>
        <v>16.315491701658519</v>
      </c>
      <c r="I197" s="222" t="s">
        <v>343</v>
      </c>
      <c r="J197" s="210"/>
      <c r="K197" s="207">
        <f>(K45+K149+K195)</f>
        <v>373156022</v>
      </c>
      <c r="L197" s="208">
        <f>IF($K197=0,0,IF(ISNONTEXT($M197),K197/$W197,K197/$Z197))</f>
        <v>42.002241734280197</v>
      </c>
      <c r="M197" s="217"/>
      <c r="N197" s="210"/>
      <c r="O197" s="207">
        <f>(O45+O149+O195)</f>
        <v>1409763941</v>
      </c>
      <c r="P197" s="207">
        <f>(P45+P149+P195)</f>
        <v>24753445</v>
      </c>
      <c r="Q197" s="210">
        <f>IF($O197,P197/$O197*100,0)</f>
        <v>1.7558574368444566</v>
      </c>
      <c r="R197" s="207">
        <f>(R45+R149+R195)</f>
        <v>14030342</v>
      </c>
      <c r="S197" s="210">
        <f>IF($O197,R197/$O197*100,0)</f>
        <v>0.99522633484636702</v>
      </c>
      <c r="T197" s="207">
        <f>(T45+T149+T195)</f>
        <v>4134731</v>
      </c>
      <c r="U197" s="210">
        <f>IF($O197,T197/$O197*100,0)</f>
        <v>0.29329243568728791</v>
      </c>
      <c r="V197" s="207">
        <f>(V45+V149+V195)</f>
        <v>245041387</v>
      </c>
      <c r="W197" s="100">
        <f>(W45+W149+W195)</f>
        <v>8884193</v>
      </c>
      <c r="X197" s="100">
        <f>(X45+X149+X195)</f>
        <v>8827838</v>
      </c>
      <c r="Y197" s="100">
        <f>(Y45+Y149+Y195)</f>
        <v>6624637</v>
      </c>
      <c r="Z197" s="100">
        <f>(Z45+Z149+Z195)</f>
        <v>8690246</v>
      </c>
    </row>
    <row r="198" spans="1:26" ht="14" thickTop="1" thickBot="1" x14ac:dyDescent="0.3"/>
    <row r="199" spans="1:26" x14ac:dyDescent="0.25">
      <c r="A199" s="220" t="s">
        <v>484</v>
      </c>
      <c r="B199" s="327"/>
      <c r="C199" s="327"/>
      <c r="D199" s="327"/>
      <c r="E199" s="327"/>
      <c r="F199" s="327"/>
      <c r="G199" s="327"/>
      <c r="H199" s="327"/>
      <c r="I199" s="327"/>
      <c r="J199" s="327"/>
      <c r="K199" s="327"/>
      <c r="L199" s="327"/>
      <c r="M199" s="327"/>
      <c r="N199" s="328"/>
      <c r="U199" s="168"/>
      <c r="Y199" s="168"/>
    </row>
    <row r="200" spans="1:26" ht="29.25" customHeight="1" thickBot="1" x14ac:dyDescent="0.35">
      <c r="A200" s="410" t="s">
        <v>540</v>
      </c>
      <c r="B200" s="411"/>
      <c r="C200" s="411"/>
      <c r="D200" s="411"/>
      <c r="E200" s="411"/>
      <c r="F200" s="411"/>
      <c r="G200" s="411"/>
      <c r="H200" s="411"/>
      <c r="I200" s="411"/>
      <c r="J200" s="411"/>
      <c r="K200" s="411"/>
      <c r="L200" s="411"/>
      <c r="M200" s="411"/>
      <c r="N200" s="412"/>
      <c r="U200" s="168"/>
      <c r="Y200" s="168"/>
    </row>
    <row r="212" spans="1:1" x14ac:dyDescent="0.25">
      <c r="A212" s="99"/>
    </row>
  </sheetData>
  <mergeCells count="4">
    <mergeCell ref="A200:N200"/>
    <mergeCell ref="P156:V156"/>
    <mergeCell ref="P5:V5"/>
    <mergeCell ref="P52:V52"/>
  </mergeCells>
  <printOptions gridLinesSet="0"/>
  <pageMargins left="0.25" right="0.25" top="0.75" bottom="0.75" header="0.3" footer="0.3"/>
  <pageSetup paperSize="3" scale="72" fitToHeight="0" pageOrder="overThenDown" orientation="landscape" r:id="rId1"/>
  <headerFooter alignWithMargins="0"/>
  <rowBreaks count="2" manualBreakCount="2">
    <brk id="46" max="16383" man="1"/>
    <brk id="15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6F07-C48E-4BC8-AA11-B15B84B379D7}">
  <sheetPr transitionEvaluation="1">
    <tabColor rgb="FF0070C0"/>
    <pageSetUpPr fitToPage="1"/>
  </sheetPr>
  <dimension ref="A1:Z212"/>
  <sheetViews>
    <sheetView showGridLines="0" zoomScaleNormal="100" workbookViewId="0"/>
  </sheetViews>
  <sheetFormatPr defaultColWidth="12.6328125" defaultRowHeight="13" x14ac:dyDescent="0.25"/>
  <cols>
    <col min="1" max="1" width="6.6328125" style="70" customWidth="1"/>
    <col min="2" max="2" width="19.54296875" style="70" customWidth="1"/>
    <col min="3" max="3" width="14.453125" style="70" customWidth="1"/>
    <col min="4" max="4" width="12.6328125" style="70" customWidth="1"/>
    <col min="5" max="5" width="3.6328125" style="168" customWidth="1"/>
    <col min="6" max="6" width="12.6328125" style="70" customWidth="1"/>
    <col min="7" max="7" width="14.453125" style="70" customWidth="1"/>
    <col min="8" max="8" width="12.6328125" style="70" customWidth="1"/>
    <col min="9" max="9" width="3.6328125" style="168" customWidth="1"/>
    <col min="10" max="10" width="12.6328125" style="70" customWidth="1"/>
    <col min="11" max="11" width="14.453125" style="70" customWidth="1"/>
    <col min="12" max="12" width="12.6328125" style="70" customWidth="1"/>
    <col min="13" max="13" width="3.6328125" style="168" customWidth="1"/>
    <col min="14" max="14" width="12.6328125" style="70" customWidth="1"/>
    <col min="15" max="15" width="16.08984375" style="70" customWidth="1"/>
    <col min="16" max="16" width="16.90625" style="70" customWidth="1"/>
    <col min="17" max="17" width="12.6328125" style="70" customWidth="1"/>
    <col min="18" max="18" width="16" style="70" customWidth="1"/>
    <col min="19" max="19" width="12.6328125" style="70" customWidth="1"/>
    <col min="20" max="20" width="13.36328125" style="70" customWidth="1"/>
    <col min="21" max="21" width="12.6328125" style="70" customWidth="1"/>
    <col min="22" max="22" width="19.81640625" style="70" customWidth="1"/>
    <col min="23" max="23" width="19.08984375" style="70" hidden="1" customWidth="1"/>
    <col min="24" max="25" width="12.08984375" style="70" hidden="1" customWidth="1"/>
    <col min="26" max="26" width="15.54296875" style="70" hidden="1" customWidth="1"/>
    <col min="27" max="16384" width="12.6328125" style="70"/>
  </cols>
  <sheetData>
    <row r="1" spans="1:26" s="340" customFormat="1" ht="15.5" x14ac:dyDescent="0.35">
      <c r="A1" s="311" t="s">
        <v>547</v>
      </c>
      <c r="B1" s="311"/>
      <c r="C1" s="311"/>
      <c r="D1" s="311"/>
      <c r="E1" s="311"/>
      <c r="F1" s="311"/>
      <c r="G1" s="311"/>
      <c r="H1" s="311"/>
      <c r="I1" s="311"/>
      <c r="J1" s="311"/>
      <c r="K1" s="311"/>
      <c r="L1" s="311"/>
      <c r="M1" s="311"/>
      <c r="N1" s="311"/>
      <c r="O1" s="311"/>
      <c r="P1" s="311"/>
      <c r="Q1" s="311"/>
      <c r="R1" s="311"/>
      <c r="S1" s="344"/>
    </row>
    <row r="2" spans="1:26" s="340" customFormat="1" ht="15.5" x14ac:dyDescent="0.35">
      <c r="A2" s="313" t="s">
        <v>361</v>
      </c>
      <c r="B2" s="313"/>
      <c r="C2" s="313"/>
      <c r="D2" s="313"/>
      <c r="E2" s="313"/>
      <c r="F2" s="313"/>
      <c r="G2" s="313"/>
      <c r="H2" s="313"/>
      <c r="I2" s="313"/>
      <c r="J2" s="313"/>
      <c r="K2" s="313"/>
      <c r="L2" s="313"/>
      <c r="M2" s="313"/>
      <c r="N2" s="313"/>
      <c r="O2" s="313"/>
      <c r="P2" s="313"/>
      <c r="Q2" s="313"/>
      <c r="R2" s="313"/>
      <c r="S2" s="344"/>
    </row>
    <row r="3" spans="1:26" s="340" customFormat="1" ht="15.5" x14ac:dyDescent="0.35">
      <c r="A3" s="313" t="s">
        <v>531</v>
      </c>
      <c r="B3" s="313"/>
      <c r="C3" s="313"/>
      <c r="D3" s="313"/>
      <c r="E3" s="313"/>
      <c r="F3" s="313"/>
      <c r="G3" s="313"/>
      <c r="H3" s="313"/>
      <c r="I3" s="313"/>
      <c r="J3" s="313"/>
      <c r="K3" s="313"/>
      <c r="L3" s="313"/>
      <c r="M3" s="313"/>
      <c r="N3" s="313"/>
      <c r="O3" s="313"/>
      <c r="P3" s="313"/>
      <c r="Q3" s="313"/>
      <c r="R3" s="313"/>
      <c r="S3" s="344"/>
    </row>
    <row r="4" spans="1:26" ht="15" thickBot="1" x14ac:dyDescent="0.35">
      <c r="A4" s="66"/>
      <c r="B4" s="66"/>
      <c r="C4" s="66"/>
      <c r="D4" s="66"/>
      <c r="E4" s="66"/>
      <c r="F4" s="66"/>
      <c r="G4" s="66"/>
      <c r="H4" s="66"/>
      <c r="I4" s="66"/>
      <c r="J4" s="66"/>
      <c r="K4" s="66"/>
      <c r="L4" s="66"/>
      <c r="M4" s="66"/>
      <c r="N4" s="66"/>
      <c r="O4" s="66"/>
      <c r="P4" s="66"/>
      <c r="Q4" s="66"/>
      <c r="R4" s="66"/>
      <c r="S4" s="94"/>
    </row>
    <row r="5" spans="1:26" ht="14.5" x14ac:dyDescent="0.25">
      <c r="N5" s="82"/>
      <c r="O5" s="82"/>
      <c r="P5" s="442" t="s">
        <v>337</v>
      </c>
      <c r="Q5" s="443"/>
      <c r="R5" s="443"/>
      <c r="S5" s="443"/>
      <c r="T5" s="443"/>
      <c r="U5" s="443"/>
      <c r="V5" s="444"/>
      <c r="W5"/>
    </row>
    <row r="6" spans="1:26" s="94" customFormat="1" ht="43.5" x14ac:dyDescent="0.35">
      <c r="A6" s="141" t="s">
        <v>0</v>
      </c>
      <c r="B6" s="214" t="s">
        <v>330</v>
      </c>
      <c r="C6" s="140" t="s">
        <v>347</v>
      </c>
      <c r="D6" s="140" t="s">
        <v>348</v>
      </c>
      <c r="E6" s="175"/>
      <c r="F6" s="140" t="s">
        <v>349</v>
      </c>
      <c r="G6" s="140" t="s">
        <v>338</v>
      </c>
      <c r="H6" s="140" t="s">
        <v>348</v>
      </c>
      <c r="I6" s="175"/>
      <c r="J6" s="140" t="s">
        <v>349</v>
      </c>
      <c r="K6" s="140" t="s">
        <v>339</v>
      </c>
      <c r="L6" s="140" t="s">
        <v>348</v>
      </c>
      <c r="M6" s="175"/>
      <c r="N6" s="140" t="s">
        <v>349</v>
      </c>
      <c r="O6" s="140" t="s">
        <v>247</v>
      </c>
      <c r="P6" s="140" t="s">
        <v>340</v>
      </c>
      <c r="Q6" s="140" t="s">
        <v>350</v>
      </c>
      <c r="R6" s="140" t="s">
        <v>341</v>
      </c>
      <c r="S6" s="140" t="s">
        <v>350</v>
      </c>
      <c r="T6" s="140" t="s">
        <v>342</v>
      </c>
      <c r="U6" s="140" t="s">
        <v>350</v>
      </c>
      <c r="V6" s="140" t="s">
        <v>344</v>
      </c>
      <c r="W6" s="140" t="s">
        <v>580</v>
      </c>
      <c r="X6" s="140" t="s">
        <v>581</v>
      </c>
      <c r="Y6" s="140" t="s">
        <v>582</v>
      </c>
      <c r="Z6" s="140" t="s">
        <v>583</v>
      </c>
    </row>
    <row r="7" spans="1:26" x14ac:dyDescent="0.25">
      <c r="A7" s="117">
        <v>1</v>
      </c>
      <c r="B7" s="117" t="s">
        <v>5</v>
      </c>
      <c r="C7" s="157">
        <v>32092591</v>
      </c>
      <c r="D7" s="158">
        <f t="shared" ref="D7:D44" si="0">IFERROR(C7/$W7,0)</f>
        <v>202.36073295458129</v>
      </c>
      <c r="E7" s="169"/>
      <c r="F7" s="158">
        <f t="shared" ref="F7:F45" si="1">IF(D$45&gt;0,D7/D$45*100,0)</f>
        <v>87.638828632692821</v>
      </c>
      <c r="G7" s="157">
        <v>377675</v>
      </c>
      <c r="H7" s="158">
        <f t="shared" ref="H7:H27" si="2">IFERROR(G7/$W7,0)</f>
        <v>2.3814403087186538</v>
      </c>
      <c r="I7" s="169"/>
      <c r="J7" s="158">
        <f t="shared" ref="J7:J45" si="3">IF(H$45&gt;0,H7/H$45*100,0)</f>
        <v>32.968535175057333</v>
      </c>
      <c r="K7" s="157">
        <v>0</v>
      </c>
      <c r="L7" s="158">
        <f t="shared" ref="L7:L44" si="4">IFERROR(K7/$W7,0)</f>
        <v>0</v>
      </c>
      <c r="M7" s="169"/>
      <c r="N7" s="158">
        <f t="shared" ref="N7:N45" si="5">IF(L$45&gt;0,L7/L$45*100,0)</f>
        <v>0</v>
      </c>
      <c r="O7" s="157">
        <f t="shared" ref="O7:O45" si="6">(C7+G7+K7)</f>
        <v>32470266</v>
      </c>
      <c r="P7" s="157">
        <v>704825</v>
      </c>
      <c r="Q7" s="158">
        <f t="shared" ref="Q7:Q45" si="7">IF($O7&gt;0,P7/$O7*100,0)</f>
        <v>2.1706782445206949</v>
      </c>
      <c r="R7" s="157">
        <v>1596355</v>
      </c>
      <c r="S7" s="158">
        <f t="shared" ref="S7:S45" si="8">IF($O7&gt;0,R7/$O7*100,0)</f>
        <v>4.9163594779297464</v>
      </c>
      <c r="T7" s="157">
        <v>344420</v>
      </c>
      <c r="U7" s="158">
        <f t="shared" ref="U7:U44" si="9">IF($O7&gt;0,T7/$O7*100,0)</f>
        <v>1.0607242946516053</v>
      </c>
      <c r="V7" s="157">
        <v>1584434</v>
      </c>
      <c r="W7" s="111">
        <v>158591</v>
      </c>
      <c r="X7" s="111">
        <v>158591</v>
      </c>
      <c r="Y7" s="111">
        <v>158591</v>
      </c>
      <c r="Z7" s="111">
        <v>0</v>
      </c>
    </row>
    <row r="8" spans="1:26" x14ac:dyDescent="0.25">
      <c r="A8" s="114">
        <v>2</v>
      </c>
      <c r="B8" s="114" t="s">
        <v>7</v>
      </c>
      <c r="C8" s="43">
        <v>2367308</v>
      </c>
      <c r="D8" s="151">
        <f t="shared" si="0"/>
        <v>141.43314613454416</v>
      </c>
      <c r="F8" s="151">
        <f t="shared" si="1"/>
        <v>61.252176131670325</v>
      </c>
      <c r="G8" s="43">
        <v>96965</v>
      </c>
      <c r="H8" s="151">
        <f t="shared" si="2"/>
        <v>5.7931055084239453</v>
      </c>
      <c r="J8" s="151">
        <f t="shared" si="3"/>
        <v>80.199449899315979</v>
      </c>
      <c r="K8" s="43">
        <v>0</v>
      </c>
      <c r="L8" s="151">
        <f t="shared" si="4"/>
        <v>0</v>
      </c>
      <c r="N8" s="151">
        <f t="shared" si="5"/>
        <v>0</v>
      </c>
      <c r="O8" s="43">
        <f t="shared" si="6"/>
        <v>2464273</v>
      </c>
      <c r="P8" s="43">
        <v>66871</v>
      </c>
      <c r="Q8" s="151">
        <f t="shared" si="7"/>
        <v>2.7136197978064933</v>
      </c>
      <c r="R8" s="43">
        <v>35161</v>
      </c>
      <c r="S8" s="151">
        <f t="shared" si="8"/>
        <v>1.4268305500242873</v>
      </c>
      <c r="T8" s="43">
        <v>0</v>
      </c>
      <c r="U8" s="151">
        <f t="shared" si="9"/>
        <v>0</v>
      </c>
      <c r="V8" s="43">
        <v>0</v>
      </c>
      <c r="W8" s="43">
        <v>16738</v>
      </c>
      <c r="X8" s="43">
        <v>16738</v>
      </c>
      <c r="Y8" s="43">
        <v>16738</v>
      </c>
      <c r="Z8" s="43">
        <v>0</v>
      </c>
    </row>
    <row r="9" spans="1:26" x14ac:dyDescent="0.25">
      <c r="A9" s="117">
        <v>3</v>
      </c>
      <c r="B9" s="117" t="s">
        <v>9</v>
      </c>
      <c r="C9" s="51">
        <v>816046</v>
      </c>
      <c r="D9" s="152">
        <f t="shared" si="0"/>
        <v>125.10286677908938</v>
      </c>
      <c r="E9" s="169"/>
      <c r="F9" s="152">
        <f t="shared" si="1"/>
        <v>54.179823046855589</v>
      </c>
      <c r="G9" s="51">
        <v>2000</v>
      </c>
      <c r="H9" s="152">
        <f t="shared" si="2"/>
        <v>0.30660738923808062</v>
      </c>
      <c r="I9" s="169"/>
      <c r="J9" s="152">
        <f t="shared" si="3"/>
        <v>4.2446566726952861</v>
      </c>
      <c r="K9" s="51">
        <v>0</v>
      </c>
      <c r="L9" s="152">
        <f t="shared" si="4"/>
        <v>0</v>
      </c>
      <c r="M9" s="169"/>
      <c r="N9" s="152">
        <f t="shared" si="5"/>
        <v>0</v>
      </c>
      <c r="O9" s="51">
        <f t="shared" si="6"/>
        <v>818046</v>
      </c>
      <c r="P9" s="51">
        <v>27</v>
      </c>
      <c r="Q9" s="152">
        <f t="shared" si="7"/>
        <v>3.3005478909498977E-3</v>
      </c>
      <c r="R9" s="51">
        <v>31518</v>
      </c>
      <c r="S9" s="152">
        <f t="shared" si="8"/>
        <v>3.8528395713688468</v>
      </c>
      <c r="T9" s="51">
        <v>18635</v>
      </c>
      <c r="U9" s="152">
        <f t="shared" si="9"/>
        <v>2.2779892573278273</v>
      </c>
      <c r="V9" s="51">
        <v>51</v>
      </c>
      <c r="W9" s="51">
        <v>6523</v>
      </c>
      <c r="X9" s="51">
        <v>6523</v>
      </c>
      <c r="Y9" s="51">
        <v>6523</v>
      </c>
      <c r="Z9" s="51">
        <v>0</v>
      </c>
    </row>
    <row r="10" spans="1:26" x14ac:dyDescent="0.25">
      <c r="A10" s="114">
        <v>4</v>
      </c>
      <c r="B10" s="114" t="s">
        <v>11</v>
      </c>
      <c r="C10" s="43">
        <v>13080078</v>
      </c>
      <c r="D10" s="151">
        <f t="shared" si="0"/>
        <v>255.81002112180241</v>
      </c>
      <c r="F10" s="151">
        <f t="shared" si="1"/>
        <v>110.78676320396093</v>
      </c>
      <c r="G10" s="43">
        <v>1580517</v>
      </c>
      <c r="H10" s="151">
        <f t="shared" si="2"/>
        <v>30.910525698192913</v>
      </c>
      <c r="J10" s="151">
        <f t="shared" si="3"/>
        <v>427.92370231975497</v>
      </c>
      <c r="K10" s="43">
        <v>39193</v>
      </c>
      <c r="L10" s="151">
        <f t="shared" si="4"/>
        <v>0.7665062974262693</v>
      </c>
      <c r="N10" s="151">
        <f t="shared" si="5"/>
        <v>45.708395702931206</v>
      </c>
      <c r="O10" s="43">
        <f t="shared" si="6"/>
        <v>14699788</v>
      </c>
      <c r="P10" s="43">
        <v>62219</v>
      </c>
      <c r="Q10" s="151">
        <f t="shared" si="7"/>
        <v>0.42326460762563378</v>
      </c>
      <c r="R10" s="43">
        <v>54265</v>
      </c>
      <c r="S10" s="151">
        <f t="shared" si="8"/>
        <v>0.36915498373173816</v>
      </c>
      <c r="T10" s="43">
        <v>4613422</v>
      </c>
      <c r="U10" s="151">
        <f t="shared" si="9"/>
        <v>31.384275746017558</v>
      </c>
      <c r="V10" s="43">
        <v>2117574</v>
      </c>
      <c r="W10" s="43">
        <v>51132</v>
      </c>
      <c r="X10" s="43">
        <v>51132</v>
      </c>
      <c r="Y10" s="43">
        <v>51132</v>
      </c>
      <c r="Z10" s="43">
        <v>51132</v>
      </c>
    </row>
    <row r="11" spans="1:26" x14ac:dyDescent="0.25">
      <c r="A11" s="117">
        <v>5</v>
      </c>
      <c r="B11" s="117" t="s">
        <v>13</v>
      </c>
      <c r="C11" s="51">
        <v>17325833</v>
      </c>
      <c r="D11" s="152">
        <f t="shared" si="0"/>
        <v>68.623139441852359</v>
      </c>
      <c r="E11" s="169"/>
      <c r="F11" s="152">
        <f t="shared" si="1"/>
        <v>29.719459254635638</v>
      </c>
      <c r="G11" s="51">
        <v>0</v>
      </c>
      <c r="H11" s="152">
        <f t="shared" si="2"/>
        <v>0</v>
      </c>
      <c r="I11" s="169"/>
      <c r="J11" s="152">
        <f t="shared" si="3"/>
        <v>0</v>
      </c>
      <c r="K11" s="51">
        <v>425631</v>
      </c>
      <c r="L11" s="152">
        <f t="shared" si="4"/>
        <v>1.6858142095548918</v>
      </c>
      <c r="M11" s="169"/>
      <c r="N11" s="152">
        <f t="shared" si="5"/>
        <v>100.52867566867086</v>
      </c>
      <c r="O11" s="51">
        <f t="shared" si="6"/>
        <v>17751464</v>
      </c>
      <c r="P11" s="51">
        <v>551070</v>
      </c>
      <c r="Q11" s="152">
        <f t="shared" si="7"/>
        <v>3.1043636738919114</v>
      </c>
      <c r="R11" s="51">
        <v>303742</v>
      </c>
      <c r="S11" s="152">
        <f t="shared" si="8"/>
        <v>1.7110814071447853</v>
      </c>
      <c r="T11" s="51">
        <v>1381748</v>
      </c>
      <c r="U11" s="152">
        <f t="shared" si="9"/>
        <v>7.7838537711593814</v>
      </c>
      <c r="V11" s="51">
        <v>1195087</v>
      </c>
      <c r="W11" s="51">
        <v>252478</v>
      </c>
      <c r="X11" s="51">
        <v>252478</v>
      </c>
      <c r="Y11" s="51">
        <v>0</v>
      </c>
      <c r="Z11" s="51">
        <v>252478</v>
      </c>
    </row>
    <row r="12" spans="1:26" x14ac:dyDescent="0.25">
      <c r="A12" s="114">
        <v>6</v>
      </c>
      <c r="B12" s="114" t="s">
        <v>15</v>
      </c>
      <c r="C12" s="43">
        <v>0</v>
      </c>
      <c r="D12" s="151">
        <f t="shared" si="0"/>
        <v>0</v>
      </c>
      <c r="F12" s="151">
        <f t="shared" si="1"/>
        <v>0</v>
      </c>
      <c r="G12" s="43">
        <v>0</v>
      </c>
      <c r="H12" s="151">
        <f t="shared" si="2"/>
        <v>0</v>
      </c>
      <c r="J12" s="151">
        <f t="shared" si="3"/>
        <v>0</v>
      </c>
      <c r="K12" s="43">
        <v>0</v>
      </c>
      <c r="L12" s="151">
        <f t="shared" si="4"/>
        <v>0</v>
      </c>
      <c r="N12" s="151">
        <f t="shared" si="5"/>
        <v>0</v>
      </c>
      <c r="O12" s="43">
        <f t="shared" si="6"/>
        <v>0</v>
      </c>
      <c r="P12" s="43">
        <v>0</v>
      </c>
      <c r="Q12" s="151">
        <f t="shared" si="7"/>
        <v>0</v>
      </c>
      <c r="R12" s="43">
        <v>0</v>
      </c>
      <c r="S12" s="151">
        <f t="shared" si="8"/>
        <v>0</v>
      </c>
      <c r="T12" s="43">
        <v>0</v>
      </c>
      <c r="U12" s="151">
        <f t="shared" si="9"/>
        <v>0</v>
      </c>
      <c r="V12" s="43">
        <v>0</v>
      </c>
      <c r="W12" s="43">
        <v>0</v>
      </c>
      <c r="X12" s="43">
        <v>0</v>
      </c>
      <c r="Y12" s="43">
        <v>0</v>
      </c>
      <c r="Z12" s="43">
        <v>0</v>
      </c>
    </row>
    <row r="13" spans="1:26" x14ac:dyDescent="0.25">
      <c r="A13" s="117">
        <v>7</v>
      </c>
      <c r="B13" s="117" t="s">
        <v>246</v>
      </c>
      <c r="C13" s="51">
        <v>2336675</v>
      </c>
      <c r="D13" s="152">
        <f t="shared" si="0"/>
        <v>419.73684210526318</v>
      </c>
      <c r="E13" s="169"/>
      <c r="F13" s="152">
        <f t="shared" si="1"/>
        <v>181.78054921528201</v>
      </c>
      <c r="G13" s="51">
        <v>3000</v>
      </c>
      <c r="H13" s="152">
        <f t="shared" si="2"/>
        <v>0.53888988683312378</v>
      </c>
      <c r="I13" s="169"/>
      <c r="J13" s="152">
        <f t="shared" si="3"/>
        <v>7.4603634298521699</v>
      </c>
      <c r="K13" s="51">
        <v>6497</v>
      </c>
      <c r="L13" s="152">
        <f t="shared" si="4"/>
        <v>1.1670558649182683</v>
      </c>
      <c r="M13" s="169"/>
      <c r="N13" s="152">
        <f t="shared" si="5"/>
        <v>69.594015678967153</v>
      </c>
      <c r="O13" s="51">
        <f t="shared" si="6"/>
        <v>2346172</v>
      </c>
      <c r="P13" s="51">
        <v>189801</v>
      </c>
      <c r="Q13" s="152">
        <f t="shared" si="7"/>
        <v>8.0898160919148303</v>
      </c>
      <c r="R13" s="51">
        <v>0</v>
      </c>
      <c r="S13" s="152">
        <f t="shared" si="8"/>
        <v>0</v>
      </c>
      <c r="T13" s="51">
        <v>0</v>
      </c>
      <c r="U13" s="152">
        <f t="shared" si="9"/>
        <v>0</v>
      </c>
      <c r="V13" s="51">
        <v>0</v>
      </c>
      <c r="W13" s="51">
        <v>5567</v>
      </c>
      <c r="X13" s="51">
        <v>5567</v>
      </c>
      <c r="Y13" s="51">
        <v>5567</v>
      </c>
      <c r="Z13" s="51">
        <v>5567</v>
      </c>
    </row>
    <row r="14" spans="1:26" x14ac:dyDescent="0.25">
      <c r="A14" s="114">
        <v>8</v>
      </c>
      <c r="B14" s="114" t="s">
        <v>19</v>
      </c>
      <c r="C14" s="43">
        <v>14085908</v>
      </c>
      <c r="D14" s="151">
        <f t="shared" si="0"/>
        <v>333.41005491384209</v>
      </c>
      <c r="F14" s="151">
        <f t="shared" si="1"/>
        <v>144.39395548922576</v>
      </c>
      <c r="G14" s="43">
        <v>0</v>
      </c>
      <c r="H14" s="151">
        <f t="shared" si="2"/>
        <v>0</v>
      </c>
      <c r="J14" s="151">
        <f t="shared" si="3"/>
        <v>0</v>
      </c>
      <c r="K14" s="43">
        <v>0</v>
      </c>
      <c r="L14" s="151">
        <f t="shared" si="4"/>
        <v>0</v>
      </c>
      <c r="N14" s="151">
        <f t="shared" si="5"/>
        <v>0</v>
      </c>
      <c r="O14" s="43">
        <f t="shared" si="6"/>
        <v>14085908</v>
      </c>
      <c r="P14" s="43">
        <v>4524283</v>
      </c>
      <c r="Q14" s="151">
        <f t="shared" si="7"/>
        <v>32.119214465975496</v>
      </c>
      <c r="R14" s="43">
        <v>0</v>
      </c>
      <c r="S14" s="151">
        <f t="shared" si="8"/>
        <v>0</v>
      </c>
      <c r="T14" s="43">
        <v>1540581</v>
      </c>
      <c r="U14" s="151">
        <f t="shared" si="9"/>
        <v>10.93703721478232</v>
      </c>
      <c r="V14" s="43">
        <v>0</v>
      </c>
      <c r="W14" s="43">
        <v>42248</v>
      </c>
      <c r="X14" s="43">
        <v>42248</v>
      </c>
      <c r="Y14" s="43">
        <v>0</v>
      </c>
      <c r="Z14" s="43">
        <v>0</v>
      </c>
    </row>
    <row r="15" spans="1:26" x14ac:dyDescent="0.25">
      <c r="A15" s="117">
        <v>9</v>
      </c>
      <c r="B15" s="117" t="s">
        <v>21</v>
      </c>
      <c r="C15" s="51">
        <v>0</v>
      </c>
      <c r="D15" s="152">
        <f t="shared" si="0"/>
        <v>0</v>
      </c>
      <c r="E15" s="169"/>
      <c r="F15" s="152">
        <f t="shared" si="1"/>
        <v>0</v>
      </c>
      <c r="G15" s="51">
        <v>0</v>
      </c>
      <c r="H15" s="152">
        <f t="shared" si="2"/>
        <v>0</v>
      </c>
      <c r="I15" s="169"/>
      <c r="J15" s="152">
        <f t="shared" si="3"/>
        <v>0</v>
      </c>
      <c r="K15" s="51">
        <v>0</v>
      </c>
      <c r="L15" s="152">
        <f t="shared" si="4"/>
        <v>0</v>
      </c>
      <c r="M15" s="169"/>
      <c r="N15" s="152">
        <f t="shared" si="5"/>
        <v>0</v>
      </c>
      <c r="O15" s="51">
        <f t="shared" si="6"/>
        <v>0</v>
      </c>
      <c r="P15" s="51">
        <v>0</v>
      </c>
      <c r="Q15" s="152">
        <f t="shared" si="7"/>
        <v>0</v>
      </c>
      <c r="R15" s="51">
        <v>0</v>
      </c>
      <c r="S15" s="152">
        <f t="shared" si="8"/>
        <v>0</v>
      </c>
      <c r="T15" s="51">
        <v>0</v>
      </c>
      <c r="U15" s="152">
        <f t="shared" si="9"/>
        <v>0</v>
      </c>
      <c r="V15" s="51">
        <v>0</v>
      </c>
      <c r="W15" s="51">
        <v>0</v>
      </c>
      <c r="X15" s="51">
        <v>0</v>
      </c>
      <c r="Y15" s="51">
        <v>0</v>
      </c>
      <c r="Z15" s="51">
        <v>0</v>
      </c>
    </row>
    <row r="16" spans="1:26" x14ac:dyDescent="0.25">
      <c r="A16" s="114">
        <v>10</v>
      </c>
      <c r="B16" s="114" t="s">
        <v>23</v>
      </c>
      <c r="C16" s="43">
        <v>8627706</v>
      </c>
      <c r="D16" s="151">
        <f t="shared" si="0"/>
        <v>363.27183157894734</v>
      </c>
      <c r="F16" s="151">
        <f t="shared" si="1"/>
        <v>157.32655901170995</v>
      </c>
      <c r="G16" s="43">
        <v>0</v>
      </c>
      <c r="H16" s="151">
        <f t="shared" si="2"/>
        <v>0</v>
      </c>
      <c r="J16" s="151">
        <f t="shared" si="3"/>
        <v>0</v>
      </c>
      <c r="K16" s="43">
        <v>0</v>
      </c>
      <c r="L16" s="151">
        <f t="shared" si="4"/>
        <v>0</v>
      </c>
      <c r="N16" s="151">
        <f t="shared" si="5"/>
        <v>0</v>
      </c>
      <c r="O16" s="43">
        <f t="shared" si="6"/>
        <v>8627706</v>
      </c>
      <c r="P16" s="43">
        <v>0</v>
      </c>
      <c r="Q16" s="151">
        <f t="shared" si="7"/>
        <v>0</v>
      </c>
      <c r="R16" s="43">
        <v>0</v>
      </c>
      <c r="S16" s="151">
        <f t="shared" si="8"/>
        <v>0</v>
      </c>
      <c r="T16" s="43">
        <v>0</v>
      </c>
      <c r="U16" s="151">
        <f t="shared" si="9"/>
        <v>0</v>
      </c>
      <c r="V16" s="43">
        <v>235125</v>
      </c>
      <c r="W16" s="43">
        <v>23750</v>
      </c>
      <c r="X16" s="43">
        <v>23750</v>
      </c>
      <c r="Y16" s="43">
        <v>0</v>
      </c>
      <c r="Z16" s="43">
        <v>0</v>
      </c>
    </row>
    <row r="17" spans="1:26" x14ac:dyDescent="0.25">
      <c r="A17" s="117">
        <v>11</v>
      </c>
      <c r="B17" s="117" t="s">
        <v>25</v>
      </c>
      <c r="C17" s="51">
        <v>5720057</v>
      </c>
      <c r="D17" s="152">
        <f t="shared" si="0"/>
        <v>364.91591706539077</v>
      </c>
      <c r="E17" s="169"/>
      <c r="F17" s="152">
        <f t="shared" si="1"/>
        <v>158.03858314850854</v>
      </c>
      <c r="G17" s="51">
        <v>1131039</v>
      </c>
      <c r="H17" s="152">
        <f t="shared" si="2"/>
        <v>72.1555980861244</v>
      </c>
      <c r="I17" s="169"/>
      <c r="J17" s="152">
        <f t="shared" si="3"/>
        <v>998.91832890812714</v>
      </c>
      <c r="K17" s="51">
        <v>0</v>
      </c>
      <c r="L17" s="152">
        <f t="shared" si="4"/>
        <v>0</v>
      </c>
      <c r="M17" s="169"/>
      <c r="N17" s="152">
        <f t="shared" si="5"/>
        <v>0</v>
      </c>
      <c r="O17" s="51">
        <f t="shared" si="6"/>
        <v>6851096</v>
      </c>
      <c r="P17" s="51">
        <v>1672182</v>
      </c>
      <c r="Q17" s="152">
        <f t="shared" si="7"/>
        <v>24.407510856657094</v>
      </c>
      <c r="R17" s="51">
        <v>72221</v>
      </c>
      <c r="S17" s="152">
        <f t="shared" si="8"/>
        <v>1.0541525034826544</v>
      </c>
      <c r="T17" s="51">
        <v>0</v>
      </c>
      <c r="U17" s="152">
        <f t="shared" si="9"/>
        <v>0</v>
      </c>
      <c r="V17" s="51">
        <v>706302</v>
      </c>
      <c r="W17" s="51">
        <v>15675</v>
      </c>
      <c r="X17" s="51">
        <v>15675</v>
      </c>
      <c r="Y17" s="51">
        <v>15675</v>
      </c>
      <c r="Z17" s="51">
        <v>0</v>
      </c>
    </row>
    <row r="18" spans="1:26" x14ac:dyDescent="0.25">
      <c r="A18" s="114">
        <v>12</v>
      </c>
      <c r="B18" s="114" t="s">
        <v>27</v>
      </c>
      <c r="C18" s="43">
        <v>0</v>
      </c>
      <c r="D18" s="151">
        <f t="shared" si="0"/>
        <v>0</v>
      </c>
      <c r="F18" s="151">
        <f t="shared" si="1"/>
        <v>0</v>
      </c>
      <c r="G18" s="43">
        <v>0</v>
      </c>
      <c r="H18" s="151">
        <f t="shared" si="2"/>
        <v>0</v>
      </c>
      <c r="J18" s="151">
        <f t="shared" si="3"/>
        <v>0</v>
      </c>
      <c r="K18" s="43">
        <v>0</v>
      </c>
      <c r="L18" s="151">
        <f t="shared" si="4"/>
        <v>0</v>
      </c>
      <c r="N18" s="151">
        <f t="shared" si="5"/>
        <v>0</v>
      </c>
      <c r="O18" s="43">
        <f t="shared" si="6"/>
        <v>0</v>
      </c>
      <c r="P18" s="43">
        <v>0</v>
      </c>
      <c r="Q18" s="151">
        <f t="shared" si="7"/>
        <v>0</v>
      </c>
      <c r="R18" s="43">
        <v>0</v>
      </c>
      <c r="S18" s="151">
        <f t="shared" si="8"/>
        <v>0</v>
      </c>
      <c r="T18" s="43">
        <v>0</v>
      </c>
      <c r="U18" s="151">
        <f t="shared" si="9"/>
        <v>0</v>
      </c>
      <c r="V18" s="43">
        <v>0</v>
      </c>
      <c r="W18" s="43">
        <v>0</v>
      </c>
      <c r="X18" s="43">
        <v>0</v>
      </c>
      <c r="Y18" s="43">
        <v>0</v>
      </c>
      <c r="Z18" s="43">
        <v>0</v>
      </c>
    </row>
    <row r="19" spans="1:26" x14ac:dyDescent="0.25">
      <c r="A19" s="117">
        <v>13</v>
      </c>
      <c r="B19" s="117" t="s">
        <v>29</v>
      </c>
      <c r="C19" s="51">
        <v>4021320</v>
      </c>
      <c r="D19" s="152">
        <f t="shared" si="0"/>
        <v>145.11637977698388</v>
      </c>
      <c r="E19" s="169"/>
      <c r="F19" s="152">
        <f t="shared" si="1"/>
        <v>62.847319009890633</v>
      </c>
      <c r="G19" s="51">
        <v>2000</v>
      </c>
      <c r="H19" s="152">
        <f t="shared" si="2"/>
        <v>7.2173505106275487E-2</v>
      </c>
      <c r="I19" s="169"/>
      <c r="J19" s="152">
        <f t="shared" si="3"/>
        <v>0.99916623275924199</v>
      </c>
      <c r="K19" s="51">
        <v>0</v>
      </c>
      <c r="L19" s="152">
        <f t="shared" si="4"/>
        <v>0</v>
      </c>
      <c r="M19" s="169"/>
      <c r="N19" s="152">
        <f t="shared" si="5"/>
        <v>0</v>
      </c>
      <c r="O19" s="51">
        <f t="shared" si="6"/>
        <v>4023320</v>
      </c>
      <c r="P19" s="51">
        <v>91699</v>
      </c>
      <c r="Q19" s="152">
        <f t="shared" si="7"/>
        <v>2.2791873378205065</v>
      </c>
      <c r="R19" s="51">
        <v>230331</v>
      </c>
      <c r="S19" s="152">
        <f t="shared" si="8"/>
        <v>5.7248988397641742</v>
      </c>
      <c r="T19" s="51">
        <v>271345</v>
      </c>
      <c r="U19" s="152">
        <f t="shared" si="9"/>
        <v>6.7443056977819316</v>
      </c>
      <c r="V19" s="51">
        <v>228918</v>
      </c>
      <c r="W19" s="51">
        <v>27711</v>
      </c>
      <c r="X19" s="51">
        <v>27711</v>
      </c>
      <c r="Y19" s="51">
        <v>27711</v>
      </c>
      <c r="Z19" s="51">
        <v>0</v>
      </c>
    </row>
    <row r="20" spans="1:26" x14ac:dyDescent="0.25">
      <c r="A20" s="114">
        <v>14</v>
      </c>
      <c r="B20" s="114" t="s">
        <v>31</v>
      </c>
      <c r="C20" s="43">
        <v>546833</v>
      </c>
      <c r="D20" s="151">
        <f t="shared" si="0"/>
        <v>80.157285253591326</v>
      </c>
      <c r="F20" s="151">
        <f t="shared" si="1"/>
        <v>34.714692338943351</v>
      </c>
      <c r="G20" s="43">
        <v>112918</v>
      </c>
      <c r="H20" s="151">
        <f t="shared" si="2"/>
        <v>16.552037525652302</v>
      </c>
      <c r="J20" s="151">
        <f t="shared" si="3"/>
        <v>229.14554246247377</v>
      </c>
      <c r="K20" s="43">
        <v>0</v>
      </c>
      <c r="L20" s="151">
        <f t="shared" si="4"/>
        <v>0</v>
      </c>
      <c r="N20" s="151">
        <f t="shared" si="5"/>
        <v>0</v>
      </c>
      <c r="O20" s="43">
        <f t="shared" si="6"/>
        <v>659751</v>
      </c>
      <c r="P20" s="43">
        <v>127691</v>
      </c>
      <c r="Q20" s="151">
        <f t="shared" si="7"/>
        <v>19.354423108112002</v>
      </c>
      <c r="R20" s="43">
        <v>198768</v>
      </c>
      <c r="S20" s="151">
        <f t="shared" si="8"/>
        <v>30.127730007230003</v>
      </c>
      <c r="T20" s="43">
        <v>0</v>
      </c>
      <c r="U20" s="151">
        <f t="shared" si="9"/>
        <v>0</v>
      </c>
      <c r="V20" s="43">
        <v>499831</v>
      </c>
      <c r="W20" s="43">
        <v>6822</v>
      </c>
      <c r="X20" s="43">
        <v>6822</v>
      </c>
      <c r="Y20" s="43">
        <v>6822</v>
      </c>
      <c r="Z20" s="43">
        <v>0</v>
      </c>
    </row>
    <row r="21" spans="1:26" x14ac:dyDescent="0.25">
      <c r="A21" s="117">
        <v>15</v>
      </c>
      <c r="B21" s="117" t="s">
        <v>33</v>
      </c>
      <c r="C21" s="51">
        <v>27338057</v>
      </c>
      <c r="D21" s="152">
        <f t="shared" si="0"/>
        <v>199.70091676102123</v>
      </c>
      <c r="E21" s="169"/>
      <c r="F21" s="152">
        <f t="shared" si="1"/>
        <v>86.486909620647197</v>
      </c>
      <c r="G21" s="51">
        <v>1449780</v>
      </c>
      <c r="H21" s="152">
        <f t="shared" si="2"/>
        <v>10.590452536615654</v>
      </c>
      <c r="I21" s="169"/>
      <c r="J21" s="152">
        <f t="shared" si="3"/>
        <v>146.61367143863086</v>
      </c>
      <c r="K21" s="51">
        <v>1121359</v>
      </c>
      <c r="L21" s="152">
        <f t="shared" si="4"/>
        <v>8.1913802549399168</v>
      </c>
      <c r="M21" s="169"/>
      <c r="N21" s="152">
        <f t="shared" si="5"/>
        <v>488.46937240197485</v>
      </c>
      <c r="O21" s="51">
        <f t="shared" si="6"/>
        <v>29909196</v>
      </c>
      <c r="P21" s="51">
        <v>1314707</v>
      </c>
      <c r="Q21" s="152">
        <f t="shared" si="7"/>
        <v>4.3956614547579278</v>
      </c>
      <c r="R21" s="51">
        <v>556002</v>
      </c>
      <c r="S21" s="152">
        <f t="shared" si="8"/>
        <v>1.8589667204695171</v>
      </c>
      <c r="T21" s="51">
        <v>2441173</v>
      </c>
      <c r="U21" s="152">
        <f t="shared" si="9"/>
        <v>8.1619479172893854</v>
      </c>
      <c r="V21" s="51">
        <v>6463020</v>
      </c>
      <c r="W21" s="51">
        <v>136895</v>
      </c>
      <c r="X21" s="51">
        <v>136895</v>
      </c>
      <c r="Y21" s="51">
        <v>136895</v>
      </c>
      <c r="Z21" s="51">
        <v>136895</v>
      </c>
    </row>
    <row r="22" spans="1:26" x14ac:dyDescent="0.25">
      <c r="A22" s="114">
        <v>16</v>
      </c>
      <c r="B22" s="114" t="s">
        <v>35</v>
      </c>
      <c r="C22" s="43">
        <v>6012818</v>
      </c>
      <c r="D22" s="151">
        <f t="shared" si="0"/>
        <v>107.3909269512413</v>
      </c>
      <c r="F22" s="151">
        <f t="shared" si="1"/>
        <v>46.509097424045464</v>
      </c>
      <c r="G22" s="43">
        <v>0</v>
      </c>
      <c r="H22" s="151">
        <f t="shared" si="2"/>
        <v>0</v>
      </c>
      <c r="J22" s="151">
        <f t="shared" si="3"/>
        <v>0</v>
      </c>
      <c r="K22" s="43">
        <v>0</v>
      </c>
      <c r="L22" s="151">
        <f t="shared" si="4"/>
        <v>0</v>
      </c>
      <c r="N22" s="151">
        <f t="shared" si="5"/>
        <v>0</v>
      </c>
      <c r="O22" s="43">
        <f t="shared" si="6"/>
        <v>6012818</v>
      </c>
      <c r="P22" s="43">
        <v>20128</v>
      </c>
      <c r="Q22" s="151">
        <f t="shared" si="7"/>
        <v>0.33475152582366541</v>
      </c>
      <c r="R22" s="43">
        <v>5430</v>
      </c>
      <c r="S22" s="151">
        <f t="shared" si="8"/>
        <v>9.0307073987604486E-2</v>
      </c>
      <c r="T22" s="43">
        <v>529562</v>
      </c>
      <c r="U22" s="151">
        <f t="shared" si="9"/>
        <v>8.8072181795623958</v>
      </c>
      <c r="V22" s="43">
        <v>0</v>
      </c>
      <c r="W22" s="43">
        <v>55990</v>
      </c>
      <c r="X22" s="43">
        <v>55990</v>
      </c>
      <c r="Y22" s="43">
        <v>0</v>
      </c>
      <c r="Z22" s="43">
        <v>0</v>
      </c>
    </row>
    <row r="23" spans="1:26" x14ac:dyDescent="0.25">
      <c r="A23" s="117">
        <v>17</v>
      </c>
      <c r="B23" s="117" t="s">
        <v>37</v>
      </c>
      <c r="C23" s="51">
        <v>0</v>
      </c>
      <c r="D23" s="152">
        <f t="shared" si="0"/>
        <v>0</v>
      </c>
      <c r="E23" s="169"/>
      <c r="F23" s="152">
        <f t="shared" si="1"/>
        <v>0</v>
      </c>
      <c r="G23" s="51">
        <v>0</v>
      </c>
      <c r="H23" s="152">
        <f t="shared" si="2"/>
        <v>0</v>
      </c>
      <c r="I23" s="169"/>
      <c r="J23" s="152">
        <f t="shared" si="3"/>
        <v>0</v>
      </c>
      <c r="K23" s="51">
        <v>0</v>
      </c>
      <c r="L23" s="152">
        <f t="shared" si="4"/>
        <v>0</v>
      </c>
      <c r="M23" s="169"/>
      <c r="N23" s="152">
        <f t="shared" si="5"/>
        <v>0</v>
      </c>
      <c r="O23" s="51">
        <f t="shared" si="6"/>
        <v>0</v>
      </c>
      <c r="P23" s="51">
        <v>0</v>
      </c>
      <c r="Q23" s="152">
        <f t="shared" si="7"/>
        <v>0</v>
      </c>
      <c r="R23" s="51">
        <v>0</v>
      </c>
      <c r="S23" s="152">
        <f t="shared" si="8"/>
        <v>0</v>
      </c>
      <c r="T23" s="51">
        <v>0</v>
      </c>
      <c r="U23" s="152">
        <f t="shared" si="9"/>
        <v>0</v>
      </c>
      <c r="V23" s="51">
        <v>0</v>
      </c>
      <c r="W23" s="51">
        <v>0</v>
      </c>
      <c r="X23" s="51">
        <v>0</v>
      </c>
      <c r="Y23" s="51">
        <v>0</v>
      </c>
      <c r="Z23" s="51">
        <v>0</v>
      </c>
    </row>
    <row r="24" spans="1:26" x14ac:dyDescent="0.25">
      <c r="A24" s="114">
        <v>18</v>
      </c>
      <c r="B24" s="114" t="s">
        <v>39</v>
      </c>
      <c r="C24" s="43">
        <v>800838</v>
      </c>
      <c r="D24" s="151">
        <f t="shared" si="0"/>
        <v>109.23993998090302</v>
      </c>
      <c r="F24" s="151">
        <f t="shared" si="1"/>
        <v>47.309872029277351</v>
      </c>
      <c r="G24" s="43">
        <v>33076</v>
      </c>
      <c r="H24" s="151">
        <f t="shared" si="2"/>
        <v>4.5117992088391761</v>
      </c>
      <c r="J24" s="151">
        <f t="shared" si="3"/>
        <v>62.461112451499801</v>
      </c>
      <c r="K24" s="43">
        <v>0</v>
      </c>
      <c r="L24" s="151">
        <f t="shared" si="4"/>
        <v>0</v>
      </c>
      <c r="N24" s="151">
        <f t="shared" si="5"/>
        <v>0</v>
      </c>
      <c r="O24" s="43">
        <f t="shared" si="6"/>
        <v>833914</v>
      </c>
      <c r="P24" s="43">
        <v>0</v>
      </c>
      <c r="Q24" s="151">
        <f t="shared" si="7"/>
        <v>0</v>
      </c>
      <c r="R24" s="43">
        <v>0</v>
      </c>
      <c r="S24" s="151">
        <f t="shared" si="8"/>
        <v>0</v>
      </c>
      <c r="T24" s="43">
        <v>0</v>
      </c>
      <c r="U24" s="151">
        <f t="shared" si="9"/>
        <v>0</v>
      </c>
      <c r="V24" s="43">
        <v>13976</v>
      </c>
      <c r="W24" s="43">
        <v>7331</v>
      </c>
      <c r="X24" s="43">
        <v>7331</v>
      </c>
      <c r="Y24" s="43">
        <v>7331</v>
      </c>
      <c r="Z24" s="43">
        <v>0</v>
      </c>
    </row>
    <row r="25" spans="1:26" x14ac:dyDescent="0.25">
      <c r="A25" s="117">
        <v>19</v>
      </c>
      <c r="B25" s="117" t="s">
        <v>41</v>
      </c>
      <c r="C25" s="51">
        <v>5629206</v>
      </c>
      <c r="D25" s="152">
        <f t="shared" si="0"/>
        <v>69.723617717003563</v>
      </c>
      <c r="E25" s="169"/>
      <c r="F25" s="152">
        <f t="shared" si="1"/>
        <v>30.196056791923787</v>
      </c>
      <c r="G25" s="51">
        <v>44934</v>
      </c>
      <c r="H25" s="152">
        <f t="shared" si="2"/>
        <v>0.55655469678953629</v>
      </c>
      <c r="I25" s="169"/>
      <c r="J25" s="152">
        <f t="shared" si="3"/>
        <v>7.7049141356903705</v>
      </c>
      <c r="K25" s="51">
        <v>42789</v>
      </c>
      <c r="L25" s="152">
        <f t="shared" si="4"/>
        <v>0.52998662306777644</v>
      </c>
      <c r="M25" s="169"/>
      <c r="N25" s="152">
        <f t="shared" si="5"/>
        <v>31.604226039346241</v>
      </c>
      <c r="O25" s="51">
        <f t="shared" si="6"/>
        <v>5716929</v>
      </c>
      <c r="P25" s="51">
        <v>43750</v>
      </c>
      <c r="Q25" s="152">
        <f t="shared" si="7"/>
        <v>0.76527100476497079</v>
      </c>
      <c r="R25" s="51">
        <v>0</v>
      </c>
      <c r="S25" s="152">
        <f t="shared" si="8"/>
        <v>0</v>
      </c>
      <c r="T25" s="51">
        <v>178198</v>
      </c>
      <c r="U25" s="152">
        <f t="shared" si="9"/>
        <v>3.1170231430196176</v>
      </c>
      <c r="V25" s="51">
        <v>360807</v>
      </c>
      <c r="W25" s="51">
        <v>80736</v>
      </c>
      <c r="X25" s="51">
        <v>80736</v>
      </c>
      <c r="Y25" s="51">
        <v>80736</v>
      </c>
      <c r="Z25" s="51">
        <v>80736</v>
      </c>
    </row>
    <row r="26" spans="1:26" x14ac:dyDescent="0.25">
      <c r="A26" s="114">
        <v>20</v>
      </c>
      <c r="B26" s="114" t="s">
        <v>43</v>
      </c>
      <c r="C26" s="43">
        <v>2973490</v>
      </c>
      <c r="D26" s="151">
        <f t="shared" si="0"/>
        <v>69.847783702520502</v>
      </c>
      <c r="F26" s="151">
        <f t="shared" si="1"/>
        <v>30.249830868385402</v>
      </c>
      <c r="G26" s="43">
        <v>0</v>
      </c>
      <c r="H26" s="151">
        <f t="shared" si="2"/>
        <v>0</v>
      </c>
      <c r="J26" s="151">
        <f t="shared" si="3"/>
        <v>0</v>
      </c>
      <c r="K26" s="43">
        <v>92791</v>
      </c>
      <c r="L26" s="151">
        <f t="shared" si="4"/>
        <v>2.1796763054661623</v>
      </c>
      <c r="N26" s="151">
        <f t="shared" si="5"/>
        <v>129.97871956053163</v>
      </c>
      <c r="O26" s="43">
        <f t="shared" si="6"/>
        <v>3066281</v>
      </c>
      <c r="P26" s="43">
        <v>36174</v>
      </c>
      <c r="Q26" s="151">
        <f t="shared" si="7"/>
        <v>1.1797353210615726</v>
      </c>
      <c r="R26" s="43">
        <v>125059</v>
      </c>
      <c r="S26" s="151">
        <f t="shared" si="8"/>
        <v>4.0785237882633716</v>
      </c>
      <c r="T26" s="43">
        <v>0</v>
      </c>
      <c r="U26" s="151">
        <f t="shared" si="9"/>
        <v>0</v>
      </c>
      <c r="V26" s="43">
        <v>10073</v>
      </c>
      <c r="W26" s="43">
        <v>42571</v>
      </c>
      <c r="X26" s="43">
        <v>42571</v>
      </c>
      <c r="Y26" s="43">
        <v>0</v>
      </c>
      <c r="Z26" s="43">
        <v>42571</v>
      </c>
    </row>
    <row r="27" spans="1:26" x14ac:dyDescent="0.25">
      <c r="A27" s="117">
        <v>21</v>
      </c>
      <c r="B27" s="117" t="s">
        <v>45</v>
      </c>
      <c r="C27" s="51">
        <v>0</v>
      </c>
      <c r="D27" s="152">
        <f t="shared" si="0"/>
        <v>0</v>
      </c>
      <c r="E27" s="169"/>
      <c r="F27" s="152">
        <f t="shared" si="1"/>
        <v>0</v>
      </c>
      <c r="G27" s="51">
        <v>0</v>
      </c>
      <c r="H27" s="152">
        <f t="shared" si="2"/>
        <v>0</v>
      </c>
      <c r="I27" s="169"/>
      <c r="J27" s="152">
        <f t="shared" si="3"/>
        <v>0</v>
      </c>
      <c r="K27" s="51">
        <v>0</v>
      </c>
      <c r="L27" s="152">
        <f t="shared" si="4"/>
        <v>0</v>
      </c>
      <c r="M27" s="169"/>
      <c r="N27" s="152">
        <f t="shared" si="5"/>
        <v>0</v>
      </c>
      <c r="O27" s="51">
        <f t="shared" si="6"/>
        <v>0</v>
      </c>
      <c r="P27" s="51">
        <v>0</v>
      </c>
      <c r="Q27" s="152">
        <f t="shared" si="7"/>
        <v>0</v>
      </c>
      <c r="R27" s="51">
        <v>0</v>
      </c>
      <c r="S27" s="152">
        <f t="shared" si="8"/>
        <v>0</v>
      </c>
      <c r="T27" s="51">
        <v>0</v>
      </c>
      <c r="U27" s="152">
        <f t="shared" si="9"/>
        <v>0</v>
      </c>
      <c r="V27" s="51">
        <v>0</v>
      </c>
      <c r="W27" s="51">
        <v>0</v>
      </c>
      <c r="X27" s="51">
        <v>0</v>
      </c>
      <c r="Y27" s="51">
        <v>0</v>
      </c>
      <c r="Z27" s="51">
        <v>0</v>
      </c>
    </row>
    <row r="28" spans="1:26" x14ac:dyDescent="0.25">
      <c r="A28" s="114">
        <v>22</v>
      </c>
      <c r="B28" s="114" t="s">
        <v>47</v>
      </c>
      <c r="C28" s="43">
        <v>4626054</v>
      </c>
      <c r="D28" s="151">
        <f t="shared" si="0"/>
        <v>349.90197413206261</v>
      </c>
      <c r="F28" s="151">
        <f t="shared" si="1"/>
        <v>151.53631191918709</v>
      </c>
      <c r="G28" s="43">
        <v>0</v>
      </c>
      <c r="H28" s="151">
        <f t="shared" ref="H28:H44" si="10">IFERROR(G28/$W28,0)</f>
        <v>0</v>
      </c>
      <c r="J28" s="151">
        <f t="shared" si="3"/>
        <v>0</v>
      </c>
      <c r="K28" s="43">
        <v>7756</v>
      </c>
      <c r="L28" s="151">
        <f t="shared" si="4"/>
        <v>0.58664246274865739</v>
      </c>
      <c r="N28" s="151">
        <f t="shared" si="5"/>
        <v>34.982733884240545</v>
      </c>
      <c r="O28" s="43">
        <f t="shared" si="6"/>
        <v>4633810</v>
      </c>
      <c r="P28" s="43">
        <v>0</v>
      </c>
      <c r="Q28" s="151">
        <f t="shared" si="7"/>
        <v>0</v>
      </c>
      <c r="R28" s="43">
        <v>944859</v>
      </c>
      <c r="S28" s="151">
        <f t="shared" si="8"/>
        <v>20.390542555693912</v>
      </c>
      <c r="T28" s="43">
        <v>569332</v>
      </c>
      <c r="U28" s="151">
        <f t="shared" si="9"/>
        <v>12.28647700272562</v>
      </c>
      <c r="V28" s="43">
        <v>1550896</v>
      </c>
      <c r="W28" s="43">
        <v>13221</v>
      </c>
      <c r="X28" s="43">
        <v>13221</v>
      </c>
      <c r="Y28" s="43">
        <v>0</v>
      </c>
      <c r="Z28" s="43">
        <v>13221</v>
      </c>
    </row>
    <row r="29" spans="1:26" x14ac:dyDescent="0.25">
      <c r="A29" s="117">
        <v>23</v>
      </c>
      <c r="B29" s="117" t="s">
        <v>49</v>
      </c>
      <c r="C29" s="51">
        <v>42242779</v>
      </c>
      <c r="D29" s="152">
        <f t="shared" si="0"/>
        <v>231.76190554567998</v>
      </c>
      <c r="E29" s="169"/>
      <c r="F29" s="152">
        <f t="shared" si="1"/>
        <v>100.37195273582525</v>
      </c>
      <c r="G29" s="51">
        <v>218583</v>
      </c>
      <c r="H29" s="152">
        <f t="shared" si="10"/>
        <v>1.1992395812759233</v>
      </c>
      <c r="I29" s="169"/>
      <c r="J29" s="152">
        <f t="shared" si="3"/>
        <v>16.602210088519701</v>
      </c>
      <c r="K29" s="51">
        <v>188554</v>
      </c>
      <c r="L29" s="152">
        <f t="shared" si="4"/>
        <v>1.0344876774859</v>
      </c>
      <c r="M29" s="169"/>
      <c r="N29" s="152">
        <f t="shared" si="5"/>
        <v>61.688693584256093</v>
      </c>
      <c r="O29" s="51">
        <f t="shared" si="6"/>
        <v>42649916</v>
      </c>
      <c r="P29" s="51">
        <v>1841125</v>
      </c>
      <c r="Q29" s="152">
        <f t="shared" si="7"/>
        <v>4.3168314798087764</v>
      </c>
      <c r="R29" s="51">
        <v>271431</v>
      </c>
      <c r="S29" s="152">
        <f t="shared" si="8"/>
        <v>0.63641625929579793</v>
      </c>
      <c r="T29" s="51">
        <v>2775192</v>
      </c>
      <c r="U29" s="152">
        <f t="shared" si="9"/>
        <v>6.5069108225207284</v>
      </c>
      <c r="V29" s="51">
        <v>202088</v>
      </c>
      <c r="W29" s="51">
        <v>182268</v>
      </c>
      <c r="X29" s="51">
        <v>182268</v>
      </c>
      <c r="Y29" s="51">
        <v>182268</v>
      </c>
      <c r="Z29" s="51">
        <v>182268</v>
      </c>
    </row>
    <row r="30" spans="1:26" x14ac:dyDescent="0.25">
      <c r="A30" s="114">
        <v>24</v>
      </c>
      <c r="B30" s="114" t="s">
        <v>51</v>
      </c>
      <c r="C30" s="43">
        <v>55257418</v>
      </c>
      <c r="D30" s="151">
        <f t="shared" si="0"/>
        <v>232.06481823679613</v>
      </c>
      <c r="F30" s="151">
        <f t="shared" si="1"/>
        <v>100.50313882632706</v>
      </c>
      <c r="G30" s="43">
        <v>0</v>
      </c>
      <c r="H30" s="151">
        <f t="shared" si="10"/>
        <v>0</v>
      </c>
      <c r="J30" s="151">
        <f t="shared" si="3"/>
        <v>0</v>
      </c>
      <c r="K30" s="43">
        <v>0</v>
      </c>
      <c r="L30" s="151">
        <f t="shared" si="4"/>
        <v>0</v>
      </c>
      <c r="N30" s="151">
        <f t="shared" si="5"/>
        <v>0</v>
      </c>
      <c r="O30" s="43">
        <f t="shared" si="6"/>
        <v>55257418</v>
      </c>
      <c r="P30" s="43">
        <v>5194056</v>
      </c>
      <c r="Q30" s="151">
        <f t="shared" si="7"/>
        <v>9.3997443022039135</v>
      </c>
      <c r="R30" s="43">
        <v>1120781</v>
      </c>
      <c r="S30" s="151">
        <f t="shared" si="8"/>
        <v>2.0282905726793099</v>
      </c>
      <c r="T30" s="43">
        <v>8302505</v>
      </c>
      <c r="U30" s="151">
        <f t="shared" si="9"/>
        <v>15.025141058889144</v>
      </c>
      <c r="V30" s="43">
        <v>1428359</v>
      </c>
      <c r="W30" s="43">
        <v>238112</v>
      </c>
      <c r="X30" s="43">
        <v>238112</v>
      </c>
      <c r="Y30" s="43">
        <v>0</v>
      </c>
      <c r="Z30" s="43">
        <v>0</v>
      </c>
    </row>
    <row r="31" spans="1:26" x14ac:dyDescent="0.25">
      <c r="A31" s="117">
        <v>25</v>
      </c>
      <c r="B31" s="117" t="s">
        <v>53</v>
      </c>
      <c r="C31" s="51">
        <v>0</v>
      </c>
      <c r="D31" s="152">
        <f t="shared" si="0"/>
        <v>0</v>
      </c>
      <c r="E31" s="169"/>
      <c r="F31" s="152">
        <f t="shared" si="1"/>
        <v>0</v>
      </c>
      <c r="G31" s="51">
        <v>0</v>
      </c>
      <c r="H31" s="152">
        <f t="shared" si="10"/>
        <v>0</v>
      </c>
      <c r="I31" s="169"/>
      <c r="J31" s="152">
        <f t="shared" si="3"/>
        <v>0</v>
      </c>
      <c r="K31" s="51">
        <v>0</v>
      </c>
      <c r="L31" s="152">
        <f t="shared" si="4"/>
        <v>0</v>
      </c>
      <c r="M31" s="169"/>
      <c r="N31" s="152">
        <f t="shared" si="5"/>
        <v>0</v>
      </c>
      <c r="O31" s="51">
        <f t="shared" si="6"/>
        <v>0</v>
      </c>
      <c r="P31" s="51">
        <v>0</v>
      </c>
      <c r="Q31" s="152">
        <f t="shared" si="7"/>
        <v>0</v>
      </c>
      <c r="R31" s="51">
        <v>0</v>
      </c>
      <c r="S31" s="152">
        <f t="shared" si="8"/>
        <v>0</v>
      </c>
      <c r="T31" s="51">
        <v>0</v>
      </c>
      <c r="U31" s="152">
        <f t="shared" si="9"/>
        <v>0</v>
      </c>
      <c r="V31" s="51">
        <v>0</v>
      </c>
      <c r="W31" s="51">
        <v>0</v>
      </c>
      <c r="X31" s="51">
        <v>0</v>
      </c>
      <c r="Y31" s="51">
        <v>0</v>
      </c>
      <c r="Z31" s="51">
        <v>0</v>
      </c>
    </row>
    <row r="32" spans="1:26" x14ac:dyDescent="0.25">
      <c r="A32" s="114">
        <v>26</v>
      </c>
      <c r="B32" s="114" t="s">
        <v>55</v>
      </c>
      <c r="C32" s="43">
        <v>2037157</v>
      </c>
      <c r="D32" s="151">
        <f t="shared" si="0"/>
        <v>59.640981350821207</v>
      </c>
      <c r="F32" s="151">
        <f t="shared" si="1"/>
        <v>25.829446591614136</v>
      </c>
      <c r="G32" s="43">
        <v>0</v>
      </c>
      <c r="H32" s="151">
        <f t="shared" si="10"/>
        <v>0</v>
      </c>
      <c r="J32" s="151">
        <f t="shared" si="3"/>
        <v>0</v>
      </c>
      <c r="K32" s="43">
        <v>53845</v>
      </c>
      <c r="L32" s="151">
        <f t="shared" si="4"/>
        <v>1.576397224580613</v>
      </c>
      <c r="N32" s="151">
        <f t="shared" si="5"/>
        <v>94.003908862945963</v>
      </c>
      <c r="O32" s="43">
        <f t="shared" si="6"/>
        <v>2091002</v>
      </c>
      <c r="P32" s="43">
        <v>423100</v>
      </c>
      <c r="Q32" s="151">
        <f t="shared" si="7"/>
        <v>20.234318283770172</v>
      </c>
      <c r="R32" s="43">
        <v>714251</v>
      </c>
      <c r="S32" s="151">
        <f t="shared" si="8"/>
        <v>34.158312617587164</v>
      </c>
      <c r="T32" s="43">
        <v>0</v>
      </c>
      <c r="U32" s="151">
        <f t="shared" si="9"/>
        <v>0</v>
      </c>
      <c r="V32" s="43">
        <v>1488</v>
      </c>
      <c r="W32" s="43">
        <v>34157</v>
      </c>
      <c r="X32" s="43">
        <v>34157</v>
      </c>
      <c r="Y32" s="43">
        <v>0</v>
      </c>
      <c r="Z32" s="43">
        <v>34157</v>
      </c>
    </row>
    <row r="33" spans="1:26" x14ac:dyDescent="0.25">
      <c r="A33" s="117">
        <v>27</v>
      </c>
      <c r="B33" s="117" t="s">
        <v>57</v>
      </c>
      <c r="C33" s="51">
        <v>790741</v>
      </c>
      <c r="D33" s="152">
        <f t="shared" si="0"/>
        <v>62.519054395951926</v>
      </c>
      <c r="E33" s="169"/>
      <c r="F33" s="152">
        <f t="shared" si="1"/>
        <v>27.075888758095097</v>
      </c>
      <c r="G33" s="51">
        <v>0</v>
      </c>
      <c r="H33" s="152">
        <f t="shared" si="10"/>
        <v>0</v>
      </c>
      <c r="I33" s="169"/>
      <c r="J33" s="152">
        <f t="shared" si="3"/>
        <v>0</v>
      </c>
      <c r="K33" s="51">
        <v>0</v>
      </c>
      <c r="L33" s="152">
        <f t="shared" si="4"/>
        <v>0</v>
      </c>
      <c r="M33" s="169"/>
      <c r="N33" s="152">
        <f t="shared" si="5"/>
        <v>0</v>
      </c>
      <c r="O33" s="51">
        <f t="shared" si="6"/>
        <v>790741</v>
      </c>
      <c r="P33" s="51">
        <v>34385</v>
      </c>
      <c r="Q33" s="152">
        <f t="shared" si="7"/>
        <v>4.3484529068304285</v>
      </c>
      <c r="R33" s="51">
        <v>2430</v>
      </c>
      <c r="S33" s="152">
        <f t="shared" si="8"/>
        <v>0.3073066908127946</v>
      </c>
      <c r="T33" s="51">
        <v>0</v>
      </c>
      <c r="U33" s="152">
        <f t="shared" si="9"/>
        <v>0</v>
      </c>
      <c r="V33" s="51">
        <v>0</v>
      </c>
      <c r="W33" s="51">
        <v>12648</v>
      </c>
      <c r="X33" s="51">
        <v>12648</v>
      </c>
      <c r="Y33" s="51">
        <v>0</v>
      </c>
      <c r="Z33" s="51">
        <v>0</v>
      </c>
    </row>
    <row r="34" spans="1:26" x14ac:dyDescent="0.25">
      <c r="A34" s="114">
        <v>28</v>
      </c>
      <c r="B34" s="114" t="s">
        <v>59</v>
      </c>
      <c r="C34" s="43">
        <v>5093471</v>
      </c>
      <c r="D34" s="151">
        <f t="shared" si="0"/>
        <v>53.010053598376437</v>
      </c>
      <c r="F34" s="151">
        <f t="shared" si="1"/>
        <v>22.957709903930244</v>
      </c>
      <c r="G34" s="43">
        <v>0</v>
      </c>
      <c r="H34" s="151">
        <f t="shared" si="10"/>
        <v>0</v>
      </c>
      <c r="J34" s="151">
        <f t="shared" si="3"/>
        <v>0</v>
      </c>
      <c r="K34" s="43">
        <v>0</v>
      </c>
      <c r="L34" s="151">
        <f t="shared" si="4"/>
        <v>0</v>
      </c>
      <c r="N34" s="151">
        <f t="shared" si="5"/>
        <v>0</v>
      </c>
      <c r="O34" s="43">
        <f t="shared" si="6"/>
        <v>5093471</v>
      </c>
      <c r="P34" s="43">
        <v>0</v>
      </c>
      <c r="Q34" s="151">
        <f t="shared" si="7"/>
        <v>0</v>
      </c>
      <c r="R34" s="43">
        <v>0</v>
      </c>
      <c r="S34" s="151">
        <f t="shared" si="8"/>
        <v>0</v>
      </c>
      <c r="T34" s="43">
        <v>250</v>
      </c>
      <c r="U34" s="151">
        <f t="shared" si="9"/>
        <v>4.9082442994178238E-3</v>
      </c>
      <c r="V34" s="43">
        <v>0</v>
      </c>
      <c r="W34" s="43">
        <v>96085</v>
      </c>
      <c r="X34" s="43">
        <v>96085</v>
      </c>
      <c r="Y34" s="43">
        <v>0</v>
      </c>
      <c r="Z34" s="43">
        <v>0</v>
      </c>
    </row>
    <row r="35" spans="1:26" x14ac:dyDescent="0.25">
      <c r="A35" s="117">
        <v>29</v>
      </c>
      <c r="B35" s="117" t="s">
        <v>61</v>
      </c>
      <c r="C35" s="51">
        <v>1133800</v>
      </c>
      <c r="D35" s="152">
        <f t="shared" si="0"/>
        <v>67.271864245876344</v>
      </c>
      <c r="E35" s="169"/>
      <c r="F35" s="152">
        <f t="shared" si="1"/>
        <v>29.134246038579885</v>
      </c>
      <c r="G35" s="51">
        <v>0</v>
      </c>
      <c r="H35" s="152">
        <f t="shared" si="10"/>
        <v>0</v>
      </c>
      <c r="I35" s="169"/>
      <c r="J35" s="152">
        <f t="shared" si="3"/>
        <v>0</v>
      </c>
      <c r="K35" s="51">
        <v>0</v>
      </c>
      <c r="L35" s="152">
        <f t="shared" si="4"/>
        <v>0</v>
      </c>
      <c r="M35" s="169"/>
      <c r="N35" s="152">
        <f t="shared" si="5"/>
        <v>0</v>
      </c>
      <c r="O35" s="51">
        <f t="shared" si="6"/>
        <v>1133800</v>
      </c>
      <c r="P35" s="51">
        <v>161798</v>
      </c>
      <c r="Q35" s="152">
        <f t="shared" si="7"/>
        <v>14.270418063150467</v>
      </c>
      <c r="R35" s="51">
        <v>0</v>
      </c>
      <c r="S35" s="152">
        <f t="shared" si="8"/>
        <v>0</v>
      </c>
      <c r="T35" s="51">
        <v>0</v>
      </c>
      <c r="U35" s="152">
        <f t="shared" si="9"/>
        <v>0</v>
      </c>
      <c r="V35" s="51">
        <v>56339</v>
      </c>
      <c r="W35" s="51">
        <v>16854</v>
      </c>
      <c r="X35" s="51">
        <v>16854</v>
      </c>
      <c r="Y35" s="51">
        <v>0</v>
      </c>
      <c r="Z35" s="51">
        <v>0</v>
      </c>
    </row>
    <row r="36" spans="1:26" x14ac:dyDescent="0.25">
      <c r="A36" s="114">
        <v>30</v>
      </c>
      <c r="B36" s="114" t="s">
        <v>63</v>
      </c>
      <c r="C36" s="43">
        <v>130165343</v>
      </c>
      <c r="D36" s="151">
        <f t="shared" si="0"/>
        <v>568.3207501036959</v>
      </c>
      <c r="F36" s="151">
        <f t="shared" si="1"/>
        <v>246.12959292809111</v>
      </c>
      <c r="G36" s="43">
        <v>0</v>
      </c>
      <c r="H36" s="151">
        <f t="shared" si="10"/>
        <v>0</v>
      </c>
      <c r="J36" s="151">
        <f t="shared" si="3"/>
        <v>0</v>
      </c>
      <c r="K36" s="43">
        <v>0</v>
      </c>
      <c r="L36" s="151">
        <f t="shared" si="4"/>
        <v>0</v>
      </c>
      <c r="N36" s="151">
        <f t="shared" si="5"/>
        <v>0</v>
      </c>
      <c r="O36" s="43">
        <f t="shared" si="6"/>
        <v>130165343</v>
      </c>
      <c r="P36" s="43">
        <v>265275</v>
      </c>
      <c r="Q36" s="151">
        <f t="shared" si="7"/>
        <v>0.20379848728244043</v>
      </c>
      <c r="R36" s="43">
        <v>7073049</v>
      </c>
      <c r="S36" s="151">
        <f t="shared" si="8"/>
        <v>5.4338957183095964</v>
      </c>
      <c r="T36" s="43">
        <v>74951886</v>
      </c>
      <c r="U36" s="151">
        <f t="shared" si="9"/>
        <v>57.582060072626241</v>
      </c>
      <c r="V36" s="43">
        <v>21951122</v>
      </c>
      <c r="W36" s="43">
        <v>229035</v>
      </c>
      <c r="X36" s="43">
        <v>229035</v>
      </c>
      <c r="Y36" s="43">
        <v>0</v>
      </c>
      <c r="Z36" s="43">
        <v>0</v>
      </c>
    </row>
    <row r="37" spans="1:26" x14ac:dyDescent="0.25">
      <c r="A37" s="117">
        <v>31</v>
      </c>
      <c r="B37" s="117" t="s">
        <v>65</v>
      </c>
      <c r="C37" s="51">
        <v>30717548</v>
      </c>
      <c r="D37" s="152">
        <f t="shared" si="0"/>
        <v>310.13729113029433</v>
      </c>
      <c r="E37" s="169"/>
      <c r="F37" s="152">
        <f t="shared" si="1"/>
        <v>134.31493607050652</v>
      </c>
      <c r="G37" s="51">
        <v>594455</v>
      </c>
      <c r="H37" s="152">
        <f t="shared" si="10"/>
        <v>6.0018678378514814</v>
      </c>
      <c r="I37" s="169"/>
      <c r="J37" s="152">
        <f t="shared" si="3"/>
        <v>83.089544677573031</v>
      </c>
      <c r="K37" s="51">
        <v>66404</v>
      </c>
      <c r="L37" s="152">
        <f t="shared" si="4"/>
        <v>0.67044272805290528</v>
      </c>
      <c r="M37" s="169"/>
      <c r="N37" s="152">
        <f t="shared" si="5"/>
        <v>39.979921382110547</v>
      </c>
      <c r="O37" s="51">
        <f t="shared" si="6"/>
        <v>31378407</v>
      </c>
      <c r="P37" s="51">
        <v>14719623</v>
      </c>
      <c r="Q37" s="152">
        <f t="shared" si="7"/>
        <v>46.910039123401006</v>
      </c>
      <c r="R37" s="51">
        <v>0</v>
      </c>
      <c r="S37" s="152">
        <f t="shared" si="8"/>
        <v>0</v>
      </c>
      <c r="T37" s="51">
        <v>2085821</v>
      </c>
      <c r="U37" s="152">
        <f t="shared" si="9"/>
        <v>6.6473132304007656</v>
      </c>
      <c r="V37" s="51">
        <v>0</v>
      </c>
      <c r="W37" s="51">
        <v>99045</v>
      </c>
      <c r="X37" s="51">
        <v>99045</v>
      </c>
      <c r="Y37" s="51">
        <v>99045</v>
      </c>
      <c r="Z37" s="51">
        <v>99045</v>
      </c>
    </row>
    <row r="38" spans="1:26" x14ac:dyDescent="0.25">
      <c r="A38" s="114">
        <v>32</v>
      </c>
      <c r="B38" s="114" t="s">
        <v>67</v>
      </c>
      <c r="C38" s="43">
        <v>2029138</v>
      </c>
      <c r="D38" s="151">
        <f t="shared" si="0"/>
        <v>81.214248549129479</v>
      </c>
      <c r="F38" s="151">
        <f t="shared" si="1"/>
        <v>35.172444313727439</v>
      </c>
      <c r="G38" s="43">
        <v>0</v>
      </c>
      <c r="H38" s="151">
        <f t="shared" si="10"/>
        <v>0</v>
      </c>
      <c r="J38" s="151">
        <f t="shared" si="3"/>
        <v>0</v>
      </c>
      <c r="K38" s="43">
        <v>29467</v>
      </c>
      <c r="L38" s="151">
        <f t="shared" si="4"/>
        <v>1.1793876325795478</v>
      </c>
      <c r="N38" s="151">
        <f t="shared" si="5"/>
        <v>70.329385131078652</v>
      </c>
      <c r="O38" s="43">
        <f t="shared" si="6"/>
        <v>2058605</v>
      </c>
      <c r="P38" s="43">
        <v>0</v>
      </c>
      <c r="Q38" s="151">
        <f t="shared" si="7"/>
        <v>0</v>
      </c>
      <c r="R38" s="43">
        <v>0</v>
      </c>
      <c r="S38" s="151">
        <f t="shared" si="8"/>
        <v>0</v>
      </c>
      <c r="T38" s="43">
        <v>0</v>
      </c>
      <c r="U38" s="151">
        <f t="shared" si="9"/>
        <v>0</v>
      </c>
      <c r="V38" s="43">
        <v>21097</v>
      </c>
      <c r="W38" s="43">
        <v>24985</v>
      </c>
      <c r="X38" s="43">
        <v>24985</v>
      </c>
      <c r="Y38" s="43">
        <v>0</v>
      </c>
      <c r="Z38" s="43">
        <v>24985</v>
      </c>
    </row>
    <row r="39" spans="1:26" x14ac:dyDescent="0.25">
      <c r="A39" s="117">
        <v>33</v>
      </c>
      <c r="B39" s="117" t="s">
        <v>69</v>
      </c>
      <c r="C39" s="51">
        <v>3625030</v>
      </c>
      <c r="D39" s="152">
        <f t="shared" si="0"/>
        <v>141.22209669250847</v>
      </c>
      <c r="E39" s="169"/>
      <c r="F39" s="152">
        <f t="shared" si="1"/>
        <v>61.160774377913377</v>
      </c>
      <c r="G39" s="51">
        <v>144925</v>
      </c>
      <c r="H39" s="152">
        <f t="shared" si="10"/>
        <v>5.6459153064007168</v>
      </c>
      <c r="I39" s="169"/>
      <c r="J39" s="152">
        <f t="shared" si="3"/>
        <v>78.161756434961376</v>
      </c>
      <c r="K39" s="51">
        <v>0</v>
      </c>
      <c r="L39" s="152">
        <f t="shared" si="4"/>
        <v>0</v>
      </c>
      <c r="M39" s="169"/>
      <c r="N39" s="152">
        <f t="shared" si="5"/>
        <v>0</v>
      </c>
      <c r="O39" s="51">
        <f t="shared" si="6"/>
        <v>3769955</v>
      </c>
      <c r="P39" s="51">
        <v>50000</v>
      </c>
      <c r="Q39" s="152">
        <f t="shared" si="7"/>
        <v>1.3262757778275867</v>
      </c>
      <c r="R39" s="51">
        <v>133484</v>
      </c>
      <c r="S39" s="152">
        <f t="shared" si="8"/>
        <v>3.540731918550752</v>
      </c>
      <c r="T39" s="51">
        <v>448781</v>
      </c>
      <c r="U39" s="152">
        <f t="shared" si="9"/>
        <v>11.904147396984845</v>
      </c>
      <c r="V39" s="51">
        <v>6905</v>
      </c>
      <c r="W39" s="51">
        <v>25669</v>
      </c>
      <c r="X39" s="51">
        <v>25669</v>
      </c>
      <c r="Y39" s="51">
        <v>25669</v>
      </c>
      <c r="Z39" s="51">
        <v>0</v>
      </c>
    </row>
    <row r="40" spans="1:26" x14ac:dyDescent="0.25">
      <c r="A40" s="114">
        <v>34</v>
      </c>
      <c r="B40" s="114" t="s">
        <v>71</v>
      </c>
      <c r="C40" s="43">
        <v>11742212</v>
      </c>
      <c r="D40" s="151">
        <f t="shared" si="0"/>
        <v>116.61745952924819</v>
      </c>
      <c r="F40" s="151">
        <f t="shared" si="1"/>
        <v>50.504944324142386</v>
      </c>
      <c r="G40" s="43">
        <v>4318771</v>
      </c>
      <c r="H40" s="151">
        <f t="shared" si="10"/>
        <v>42.891756877544942</v>
      </c>
      <c r="J40" s="151">
        <f t="shared" si="3"/>
        <v>593.79124060354877</v>
      </c>
      <c r="K40" s="43">
        <v>66242</v>
      </c>
      <c r="L40" s="151">
        <f t="shared" si="4"/>
        <v>0.65788062369649414</v>
      </c>
      <c r="N40" s="151">
        <f t="shared" si="5"/>
        <v>39.230816464496236</v>
      </c>
      <c r="O40" s="43">
        <f t="shared" si="6"/>
        <v>16127225</v>
      </c>
      <c r="P40" s="43">
        <v>104411</v>
      </c>
      <c r="Q40" s="151">
        <f t="shared" si="7"/>
        <v>0.64742074349430856</v>
      </c>
      <c r="R40" s="43">
        <v>0</v>
      </c>
      <c r="S40" s="151">
        <f t="shared" si="8"/>
        <v>0</v>
      </c>
      <c r="T40" s="43">
        <v>0</v>
      </c>
      <c r="U40" s="151">
        <f t="shared" si="9"/>
        <v>0</v>
      </c>
      <c r="V40" s="43">
        <v>9172165</v>
      </c>
      <c r="W40" s="43">
        <v>100690</v>
      </c>
      <c r="X40" s="43">
        <v>100690</v>
      </c>
      <c r="Y40" s="43">
        <v>100690</v>
      </c>
      <c r="Z40" s="43">
        <v>100690</v>
      </c>
    </row>
    <row r="41" spans="1:26" x14ac:dyDescent="0.25">
      <c r="A41" s="117">
        <v>35</v>
      </c>
      <c r="B41" s="117" t="s">
        <v>73</v>
      </c>
      <c r="C41" s="51">
        <v>134628891</v>
      </c>
      <c r="D41" s="152">
        <f t="shared" si="0"/>
        <v>296.79763450579247</v>
      </c>
      <c r="E41" s="169"/>
      <c r="F41" s="152">
        <f t="shared" si="1"/>
        <v>128.53776841616678</v>
      </c>
      <c r="G41" s="51">
        <v>17644</v>
      </c>
      <c r="H41" s="152">
        <f t="shared" si="10"/>
        <v>3.8897278469152675E-2</v>
      </c>
      <c r="I41" s="169"/>
      <c r="J41" s="152">
        <f t="shared" si="3"/>
        <v>0.53849189027721411</v>
      </c>
      <c r="K41" s="51">
        <v>336912</v>
      </c>
      <c r="L41" s="152">
        <f t="shared" si="4"/>
        <v>0.74274313554744764</v>
      </c>
      <c r="M41" s="169"/>
      <c r="N41" s="152">
        <f t="shared" si="5"/>
        <v>44.291347976177896</v>
      </c>
      <c r="O41" s="51">
        <f t="shared" si="6"/>
        <v>134983447</v>
      </c>
      <c r="P41" s="51">
        <v>1352905</v>
      </c>
      <c r="Q41" s="152">
        <f t="shared" si="7"/>
        <v>1.0022747455841752</v>
      </c>
      <c r="R41" s="51">
        <v>0</v>
      </c>
      <c r="S41" s="152">
        <f t="shared" si="8"/>
        <v>0</v>
      </c>
      <c r="T41" s="51">
        <v>30391852</v>
      </c>
      <c r="U41" s="152">
        <f t="shared" si="9"/>
        <v>22.515243665395506</v>
      </c>
      <c r="V41" s="51">
        <v>8951411</v>
      </c>
      <c r="W41" s="51">
        <v>453605</v>
      </c>
      <c r="X41" s="51">
        <v>453605</v>
      </c>
      <c r="Y41" s="51">
        <v>453605</v>
      </c>
      <c r="Z41" s="51">
        <v>453605</v>
      </c>
    </row>
    <row r="42" spans="1:26" x14ac:dyDescent="0.25">
      <c r="A42" s="114">
        <v>36</v>
      </c>
      <c r="B42" s="114" t="s">
        <v>75</v>
      </c>
      <c r="C42" s="43">
        <v>1859098</v>
      </c>
      <c r="D42" s="151">
        <f t="shared" si="0"/>
        <v>82.075758244669103</v>
      </c>
      <c r="F42" s="151">
        <f t="shared" si="1"/>
        <v>35.54554881611994</v>
      </c>
      <c r="G42" s="43">
        <v>0</v>
      </c>
      <c r="H42" s="151">
        <f t="shared" si="10"/>
        <v>0</v>
      </c>
      <c r="J42" s="151">
        <f t="shared" si="3"/>
        <v>0</v>
      </c>
      <c r="K42" s="43">
        <v>0</v>
      </c>
      <c r="L42" s="151">
        <f t="shared" si="4"/>
        <v>0</v>
      </c>
      <c r="N42" s="151">
        <f t="shared" si="5"/>
        <v>0</v>
      </c>
      <c r="O42" s="43">
        <f t="shared" si="6"/>
        <v>1859098</v>
      </c>
      <c r="P42" s="43">
        <v>112500</v>
      </c>
      <c r="Q42" s="151">
        <f t="shared" si="7"/>
        <v>6.0513216624406025</v>
      </c>
      <c r="R42" s="43">
        <v>0</v>
      </c>
      <c r="S42" s="151">
        <f t="shared" si="8"/>
        <v>0</v>
      </c>
      <c r="T42" s="43">
        <v>253360</v>
      </c>
      <c r="U42" s="151">
        <f t="shared" si="9"/>
        <v>13.62811427907512</v>
      </c>
      <c r="V42" s="43">
        <v>97510</v>
      </c>
      <c r="W42" s="43">
        <v>22651</v>
      </c>
      <c r="X42" s="43">
        <v>22651</v>
      </c>
      <c r="Y42" s="43">
        <v>0</v>
      </c>
      <c r="Z42" s="43">
        <v>0</v>
      </c>
    </row>
    <row r="43" spans="1:26" x14ac:dyDescent="0.25">
      <c r="A43" s="117">
        <v>37</v>
      </c>
      <c r="B43" s="117" t="s">
        <v>77</v>
      </c>
      <c r="C43" s="51">
        <v>8779174</v>
      </c>
      <c r="D43" s="152">
        <f t="shared" si="0"/>
        <v>560.07489633173839</v>
      </c>
      <c r="E43" s="169"/>
      <c r="F43" s="152">
        <f t="shared" si="1"/>
        <v>242.55846054929594</v>
      </c>
      <c r="G43" s="51">
        <v>0</v>
      </c>
      <c r="H43" s="152">
        <f t="shared" si="10"/>
        <v>0</v>
      </c>
      <c r="I43" s="169"/>
      <c r="J43" s="152">
        <f t="shared" si="3"/>
        <v>0</v>
      </c>
      <c r="K43" s="51">
        <v>0</v>
      </c>
      <c r="L43" s="152">
        <f t="shared" si="4"/>
        <v>0</v>
      </c>
      <c r="M43" s="169"/>
      <c r="N43" s="152">
        <f t="shared" si="5"/>
        <v>0</v>
      </c>
      <c r="O43" s="51">
        <f t="shared" si="6"/>
        <v>8779174</v>
      </c>
      <c r="P43" s="51">
        <v>13813</v>
      </c>
      <c r="Q43" s="152">
        <f t="shared" si="7"/>
        <v>0.15733826439708337</v>
      </c>
      <c r="R43" s="51">
        <v>268000</v>
      </c>
      <c r="S43" s="152">
        <f t="shared" si="8"/>
        <v>3.052678987795435</v>
      </c>
      <c r="T43" s="51">
        <v>0</v>
      </c>
      <c r="U43" s="152">
        <f t="shared" si="9"/>
        <v>0</v>
      </c>
      <c r="V43" s="51">
        <v>7913</v>
      </c>
      <c r="W43" s="51">
        <v>15675</v>
      </c>
      <c r="X43" s="51">
        <v>15675</v>
      </c>
      <c r="Y43" s="51">
        <v>0</v>
      </c>
      <c r="Z43" s="51">
        <v>0</v>
      </c>
    </row>
    <row r="44" spans="1:26" x14ac:dyDescent="0.25">
      <c r="A44" s="114">
        <v>38</v>
      </c>
      <c r="B44" s="114" t="s">
        <v>79</v>
      </c>
      <c r="C44" s="110">
        <v>4341027</v>
      </c>
      <c r="D44" s="151">
        <f t="shared" si="0"/>
        <v>151.07632073501776</v>
      </c>
      <c r="F44" s="151">
        <f t="shared" si="1"/>
        <v>65.428463269727501</v>
      </c>
      <c r="G44" s="110">
        <v>11398</v>
      </c>
      <c r="H44" s="151">
        <f t="shared" si="10"/>
        <v>0.39667293102248208</v>
      </c>
      <c r="J44" s="151">
        <f t="shared" si="3"/>
        <v>5.4915193261528055</v>
      </c>
      <c r="K44" s="110">
        <v>0</v>
      </c>
      <c r="L44" s="151">
        <f t="shared" si="4"/>
        <v>0</v>
      </c>
      <c r="N44" s="151">
        <f t="shared" si="5"/>
        <v>0</v>
      </c>
      <c r="O44" s="110">
        <f t="shared" si="6"/>
        <v>4352425</v>
      </c>
      <c r="P44" s="110">
        <v>213081</v>
      </c>
      <c r="Q44" s="151">
        <f t="shared" si="7"/>
        <v>4.8956845896253238</v>
      </c>
      <c r="R44" s="110">
        <v>0</v>
      </c>
      <c r="S44" s="151">
        <f t="shared" si="8"/>
        <v>0</v>
      </c>
      <c r="T44" s="110">
        <v>585802</v>
      </c>
      <c r="U44" s="151">
        <f t="shared" si="9"/>
        <v>13.459209521129026</v>
      </c>
      <c r="V44" s="110">
        <v>0</v>
      </c>
      <c r="W44" s="110">
        <v>28734</v>
      </c>
      <c r="X44" s="110">
        <v>28734</v>
      </c>
      <c r="Y44" s="110">
        <v>28734</v>
      </c>
      <c r="Z44" s="110">
        <v>0</v>
      </c>
    </row>
    <row r="45" spans="1:26" ht="13.5" thickBot="1" x14ac:dyDescent="0.3">
      <c r="A45" s="129">
        <f>A44</f>
        <v>38</v>
      </c>
      <c r="B45" s="136" t="s">
        <v>247</v>
      </c>
      <c r="C45" s="153">
        <f>SUM(C7:C44)</f>
        <v>582843645</v>
      </c>
      <c r="D45" s="154">
        <f>(C45/$W45)</f>
        <v>230.90305531433424</v>
      </c>
      <c r="E45" s="170"/>
      <c r="F45" s="155">
        <f t="shared" si="1"/>
        <v>100</v>
      </c>
      <c r="G45" s="153">
        <f>SUM(G7:G44)</f>
        <v>10139680</v>
      </c>
      <c r="H45" s="154">
        <f>IF(ISNONTEXT($I45),G45/$W45,G45/$Y45)</f>
        <v>7.2233731225048654</v>
      </c>
      <c r="I45" s="170" t="s">
        <v>343</v>
      </c>
      <c r="J45" s="155">
        <f t="shared" si="3"/>
        <v>100</v>
      </c>
      <c r="K45" s="153">
        <f>SUM(K7:K44)</f>
        <v>2477440</v>
      </c>
      <c r="L45" s="154">
        <f>IF(ISNONTEXT($M45),K45/$W45,K45/$Z45)</f>
        <v>1.6769485903814263</v>
      </c>
      <c r="M45" s="170" t="s">
        <v>343</v>
      </c>
      <c r="N45" s="155">
        <f t="shared" si="5"/>
        <v>100</v>
      </c>
      <c r="O45" s="153">
        <f t="shared" si="6"/>
        <v>595460765</v>
      </c>
      <c r="P45" s="153">
        <f>SUM(P7:P44)</f>
        <v>33891499</v>
      </c>
      <c r="Q45" s="155">
        <f t="shared" si="7"/>
        <v>5.6916426727124501</v>
      </c>
      <c r="R45" s="153">
        <f>SUM(R7:R44)</f>
        <v>13737137</v>
      </c>
      <c r="S45" s="155">
        <f t="shared" si="8"/>
        <v>2.3069760104177477</v>
      </c>
      <c r="T45" s="153">
        <f>SUM(T7:T44)</f>
        <v>131683865</v>
      </c>
      <c r="U45" s="155">
        <f>IF($O45&gt;0,T45/$O45*100,0)</f>
        <v>22.114616569237775</v>
      </c>
      <c r="V45" s="153">
        <f>SUM(V7:V44)</f>
        <v>56862491</v>
      </c>
      <c r="W45" s="156">
        <f>SUM(W7:W44)</f>
        <v>2524192</v>
      </c>
      <c r="X45" s="156">
        <f>SUM(X7:X44)</f>
        <v>2524192</v>
      </c>
      <c r="Y45" s="156">
        <f>SUM(Y7:Y44)</f>
        <v>1403732</v>
      </c>
      <c r="Z45" s="156">
        <f>SUM(Z7:Z44)</f>
        <v>1477350</v>
      </c>
    </row>
    <row r="47" spans="1:26" s="340" customFormat="1" ht="15.5" x14ac:dyDescent="0.35">
      <c r="A47" s="311"/>
      <c r="B47" s="311"/>
      <c r="C47" s="311"/>
      <c r="D47" s="311"/>
      <c r="E47" s="311"/>
      <c r="F47" s="311"/>
      <c r="G47" s="311"/>
      <c r="H47" s="311"/>
      <c r="I47" s="311"/>
      <c r="J47" s="311"/>
      <c r="K47" s="311"/>
      <c r="L47" s="311"/>
      <c r="M47" s="311"/>
      <c r="N47" s="311"/>
      <c r="O47" s="311"/>
      <c r="P47" s="311"/>
      <c r="Q47" s="311"/>
      <c r="R47" s="311"/>
      <c r="S47" s="344"/>
    </row>
    <row r="48" spans="1:26" s="340" customFormat="1" ht="15.5" x14ac:dyDescent="0.35">
      <c r="A48" s="313" t="str">
        <f>A1</f>
        <v>AMENDED COMPARATIVE REPORT</v>
      </c>
      <c r="B48" s="313"/>
      <c r="C48" s="313"/>
      <c r="D48" s="313"/>
      <c r="E48" s="313"/>
      <c r="F48" s="313"/>
      <c r="G48" s="313"/>
      <c r="H48" s="313"/>
      <c r="I48" s="313"/>
      <c r="J48" s="313"/>
      <c r="K48" s="313"/>
      <c r="L48" s="313"/>
      <c r="M48" s="313"/>
      <c r="N48" s="313"/>
      <c r="O48" s="313"/>
      <c r="P48" s="313"/>
      <c r="Q48" s="313"/>
      <c r="R48" s="313"/>
      <c r="S48" s="344"/>
    </row>
    <row r="49" spans="1:26" s="340" customFormat="1" ht="15.5" x14ac:dyDescent="0.35">
      <c r="A49" s="313" t="str">
        <f>A2</f>
        <v>EXHIBIT C8: COMMUNITY DEVELOPMENT EXPENDITURES BY ACTIVITY</v>
      </c>
      <c r="B49" s="313"/>
      <c r="C49" s="313"/>
      <c r="D49" s="313"/>
      <c r="E49" s="313"/>
      <c r="F49" s="313"/>
      <c r="G49" s="313"/>
      <c r="H49" s="313"/>
      <c r="I49" s="313"/>
      <c r="J49" s="313"/>
      <c r="K49" s="313"/>
      <c r="L49" s="313"/>
      <c r="M49" s="313"/>
      <c r="N49" s="313"/>
      <c r="O49" s="313"/>
      <c r="P49" s="313"/>
      <c r="Q49" s="313"/>
      <c r="R49" s="313"/>
      <c r="S49" s="344"/>
    </row>
    <row r="50" spans="1:26" s="340" customFormat="1" ht="15.5" x14ac:dyDescent="0.35">
      <c r="A50" s="311" t="str">
        <f>A3</f>
        <v>FOR THE YEAR ENDED JUNE 30, 2024</v>
      </c>
      <c r="B50" s="311"/>
      <c r="C50" s="311"/>
      <c r="D50" s="311"/>
      <c r="E50" s="311"/>
      <c r="F50" s="311"/>
      <c r="G50" s="311"/>
      <c r="H50" s="311"/>
      <c r="I50" s="311"/>
      <c r="J50" s="311"/>
      <c r="K50" s="311"/>
      <c r="L50" s="311"/>
      <c r="M50" s="311"/>
      <c r="N50" s="311"/>
      <c r="O50" s="311"/>
      <c r="P50" s="311"/>
      <c r="Q50" s="311"/>
      <c r="R50" s="311"/>
      <c r="S50" s="344"/>
    </row>
    <row r="51" spans="1:26" ht="15" thickBot="1" x14ac:dyDescent="0.35">
      <c r="A51" s="66"/>
      <c r="B51" s="66"/>
      <c r="C51" s="66"/>
      <c r="D51" s="66"/>
      <c r="E51" s="66"/>
      <c r="F51" s="66"/>
      <c r="G51" s="66"/>
      <c r="H51" s="66"/>
      <c r="I51" s="66"/>
      <c r="J51" s="66"/>
      <c r="K51" s="66"/>
      <c r="L51" s="66"/>
      <c r="M51" s="66"/>
      <c r="N51" s="66"/>
      <c r="O51" s="66"/>
      <c r="P51" s="66"/>
      <c r="Q51" s="66"/>
      <c r="R51" s="66"/>
      <c r="S51" s="94"/>
    </row>
    <row r="52" spans="1:26" ht="14.5" x14ac:dyDescent="0.25">
      <c r="N52" s="82"/>
      <c r="O52" s="82"/>
      <c r="P52" s="442" t="s">
        <v>337</v>
      </c>
      <c r="Q52" s="443"/>
      <c r="R52" s="443"/>
      <c r="S52" s="443"/>
      <c r="T52" s="443"/>
      <c r="U52" s="443"/>
      <c r="V52" s="444"/>
      <c r="W52"/>
    </row>
    <row r="53" spans="1:26" s="94" customFormat="1" ht="44" thickBot="1" x14ac:dyDescent="0.4">
      <c r="A53" s="141" t="s">
        <v>0</v>
      </c>
      <c r="B53" s="214" t="s">
        <v>332</v>
      </c>
      <c r="C53" s="140" t="s">
        <v>347</v>
      </c>
      <c r="D53" s="140" t="s">
        <v>348</v>
      </c>
      <c r="E53" s="175"/>
      <c r="F53" s="140" t="s">
        <v>349</v>
      </c>
      <c r="G53" s="140" t="s">
        <v>338</v>
      </c>
      <c r="H53" s="140" t="s">
        <v>348</v>
      </c>
      <c r="I53" s="175"/>
      <c r="J53" s="140" t="s">
        <v>349</v>
      </c>
      <c r="K53" s="140" t="s">
        <v>339</v>
      </c>
      <c r="L53" s="140" t="s">
        <v>348</v>
      </c>
      <c r="M53" s="175"/>
      <c r="N53" s="140" t="s">
        <v>349</v>
      </c>
      <c r="O53" s="140" t="s">
        <v>247</v>
      </c>
      <c r="P53" s="140" t="s">
        <v>340</v>
      </c>
      <c r="Q53" s="140" t="s">
        <v>350</v>
      </c>
      <c r="R53" s="140" t="s">
        <v>341</v>
      </c>
      <c r="S53" s="140" t="s">
        <v>350</v>
      </c>
      <c r="T53" s="140" t="s">
        <v>342</v>
      </c>
      <c r="U53" s="140" t="s">
        <v>350</v>
      </c>
      <c r="V53" s="140" t="s">
        <v>344</v>
      </c>
      <c r="W53" s="140" t="s">
        <v>580</v>
      </c>
      <c r="X53" s="140" t="s">
        <v>581</v>
      </c>
      <c r="Y53" s="140" t="s">
        <v>582</v>
      </c>
      <c r="Z53" s="140" t="s">
        <v>583</v>
      </c>
    </row>
    <row r="54" spans="1:26" x14ac:dyDescent="0.25">
      <c r="A54" s="143">
        <v>1</v>
      </c>
      <c r="B54" s="143" t="s">
        <v>81</v>
      </c>
      <c r="C54" s="148">
        <v>4599811</v>
      </c>
      <c r="D54" s="149">
        <f t="shared" ref="D54:D85" si="11">IFERROR(C54/$W54,0)</f>
        <v>138.39845348417379</v>
      </c>
      <c r="E54" s="171"/>
      <c r="F54" s="149">
        <f>IF(D$149&gt;0,D54/D$149*100,0)</f>
        <v>79.931711182873016</v>
      </c>
      <c r="G54" s="148">
        <v>345586</v>
      </c>
      <c r="H54" s="149">
        <f t="shared" ref="H54:H85" si="12">IFERROR(G54/$W54,0)</f>
        <v>10.397941990612589</v>
      </c>
      <c r="I54" s="171"/>
      <c r="J54" s="149">
        <f>IF(H$149&gt;0,H54/H$149*100,0)</f>
        <v>148.03526594273549</v>
      </c>
      <c r="K54" s="148">
        <v>68229</v>
      </c>
      <c r="L54" s="159">
        <f t="shared" ref="L54:L85" si="13">IFERROR((K54/$W54),0)</f>
        <v>2.0528643639427129</v>
      </c>
      <c r="M54" s="171"/>
      <c r="N54" s="149">
        <f>IF(L$149&gt;0,L54/L$149*100,0)</f>
        <v>84.346877283669315</v>
      </c>
      <c r="O54" s="148">
        <f t="shared" ref="O54:O85" si="14">(C54+G54+K54)</f>
        <v>5013626</v>
      </c>
      <c r="P54" s="148">
        <v>0</v>
      </c>
      <c r="Q54" s="149">
        <f t="shared" ref="Q54:Q85" si="15">IF($O54&gt;0,P54/$O54*100,0)</f>
        <v>0</v>
      </c>
      <c r="R54" s="148">
        <v>187218</v>
      </c>
      <c r="S54" s="149">
        <f t="shared" ref="S54:S85" si="16">IF($O54&gt;0,R54/$O54*100,0)</f>
        <v>3.7341836028455253</v>
      </c>
      <c r="T54" s="148">
        <v>0</v>
      </c>
      <c r="U54" s="149">
        <f t="shared" ref="U54:U103" si="17">IF($O54&gt;0,T54/$O54*100,0)</f>
        <v>0</v>
      </c>
      <c r="V54" s="148">
        <v>2979160</v>
      </c>
      <c r="W54" s="150">
        <v>33236</v>
      </c>
      <c r="X54" s="150">
        <v>33236</v>
      </c>
      <c r="Y54" s="150">
        <v>33236</v>
      </c>
      <c r="Z54" s="150">
        <v>33236</v>
      </c>
    </row>
    <row r="55" spans="1:26" x14ac:dyDescent="0.25">
      <c r="A55" s="114">
        <v>2</v>
      </c>
      <c r="B55" s="114" t="s">
        <v>82</v>
      </c>
      <c r="C55" s="43">
        <v>36903482</v>
      </c>
      <c r="D55" s="151">
        <f t="shared" si="11"/>
        <v>317.72808830113303</v>
      </c>
      <c r="F55" s="151">
        <f>IF(D$149&gt;0,D55/D$149*100,0)</f>
        <v>183.503132798205</v>
      </c>
      <c r="G55" s="43">
        <v>171982</v>
      </c>
      <c r="H55" s="151">
        <f t="shared" si="12"/>
        <v>1.4807142611151289</v>
      </c>
      <c r="J55" s="151">
        <f>IF(H$149&gt;0,H55/H$149*100,0)</f>
        <v>21.080895587537825</v>
      </c>
      <c r="K55" s="43">
        <v>421172</v>
      </c>
      <c r="L55" s="151">
        <f t="shared" si="13"/>
        <v>3.6261666150084375</v>
      </c>
      <c r="N55" s="151">
        <f>IF(L$149&gt;0,L55/L$149*100,0)</f>
        <v>148.98979000192264</v>
      </c>
      <c r="O55" s="43">
        <f t="shared" si="14"/>
        <v>37496636</v>
      </c>
      <c r="P55" s="43">
        <v>650638</v>
      </c>
      <c r="Q55" s="151">
        <f t="shared" si="15"/>
        <v>1.7351903248067373</v>
      </c>
      <c r="R55" s="43">
        <v>844034</v>
      </c>
      <c r="S55" s="151">
        <f t="shared" si="16"/>
        <v>2.250959259385295</v>
      </c>
      <c r="T55" s="43">
        <v>4517406</v>
      </c>
      <c r="U55" s="151">
        <f t="shared" si="17"/>
        <v>12.047496740774292</v>
      </c>
      <c r="V55" s="43">
        <v>0</v>
      </c>
      <c r="W55" s="43">
        <v>116148</v>
      </c>
      <c r="X55" s="43">
        <v>116148</v>
      </c>
      <c r="Y55" s="43">
        <v>116148</v>
      </c>
      <c r="Z55" s="43">
        <v>116148</v>
      </c>
    </row>
    <row r="56" spans="1:26" x14ac:dyDescent="0.25">
      <c r="A56" s="117">
        <v>3</v>
      </c>
      <c r="B56" s="117" t="s">
        <v>248</v>
      </c>
      <c r="C56" s="51">
        <v>6239090</v>
      </c>
      <c r="D56" s="152">
        <f t="shared" si="11"/>
        <v>417.52593187445626</v>
      </c>
      <c r="E56" s="169"/>
      <c r="F56" s="152">
        <f>IF(D$149&gt;0,D56/D$149*100,0)</f>
        <v>241.14114975833388</v>
      </c>
      <c r="G56" s="51">
        <v>3000</v>
      </c>
      <c r="H56" s="152">
        <f t="shared" si="12"/>
        <v>0.20076289901626179</v>
      </c>
      <c r="I56" s="169"/>
      <c r="J56" s="152">
        <f>IF(H$149&gt;0,H56/H$149*100,0)</f>
        <v>2.8582568718058341</v>
      </c>
      <c r="K56" s="51">
        <v>42091</v>
      </c>
      <c r="L56" s="152">
        <f t="shared" si="13"/>
        <v>2.8167703941644917</v>
      </c>
      <c r="M56" s="169"/>
      <c r="N56" s="152">
        <f>IF(L$149&gt;0,L56/L$149*100,0)</f>
        <v>115.73379661409295</v>
      </c>
      <c r="O56" s="51">
        <f t="shared" si="14"/>
        <v>6284181</v>
      </c>
      <c r="P56" s="51">
        <v>2854402</v>
      </c>
      <c r="Q56" s="152">
        <f t="shared" si="15"/>
        <v>45.422020785206534</v>
      </c>
      <c r="R56" s="51">
        <v>0</v>
      </c>
      <c r="S56" s="152">
        <f t="shared" si="16"/>
        <v>0</v>
      </c>
      <c r="T56" s="51">
        <v>0</v>
      </c>
      <c r="U56" s="152">
        <f t="shared" si="17"/>
        <v>0</v>
      </c>
      <c r="V56" s="51">
        <v>0</v>
      </c>
      <c r="W56" s="51">
        <v>14943</v>
      </c>
      <c r="X56" s="51">
        <v>14943</v>
      </c>
      <c r="Y56" s="51">
        <v>14943</v>
      </c>
      <c r="Z56" s="51">
        <v>14943</v>
      </c>
    </row>
    <row r="57" spans="1:26" x14ac:dyDescent="0.25">
      <c r="A57" s="114">
        <v>4</v>
      </c>
      <c r="B57" s="114" t="s">
        <v>84</v>
      </c>
      <c r="C57" s="43">
        <v>223082</v>
      </c>
      <c r="D57" s="151">
        <f t="shared" si="11"/>
        <v>16.508695330422555</v>
      </c>
      <c r="F57" s="151">
        <f>IF(D$149&gt;0,D57/D$149*100,0)</f>
        <v>9.5345593389038559</v>
      </c>
      <c r="G57" s="43">
        <v>12920</v>
      </c>
      <c r="H57" s="151">
        <f t="shared" si="12"/>
        <v>0.95611633242063199</v>
      </c>
      <c r="J57" s="151">
        <f>IF(H$149&gt;0,H57/H$149*100,0)</f>
        <v>13.612206691464959</v>
      </c>
      <c r="K57" s="43">
        <v>86678</v>
      </c>
      <c r="L57" s="151">
        <f t="shared" si="13"/>
        <v>6.4144157477984161</v>
      </c>
      <c r="N57" s="151">
        <f>IF(L$149&gt;0,L57/L$149*100,0)</f>
        <v>263.55172189110448</v>
      </c>
      <c r="O57" s="43">
        <f t="shared" si="14"/>
        <v>322680</v>
      </c>
      <c r="P57" s="43">
        <v>16552</v>
      </c>
      <c r="Q57" s="151">
        <f t="shared" si="15"/>
        <v>5.1295401016486917</v>
      </c>
      <c r="R57" s="43">
        <v>0</v>
      </c>
      <c r="S57" s="151">
        <f t="shared" si="16"/>
        <v>0</v>
      </c>
      <c r="T57" s="43">
        <v>0</v>
      </c>
      <c r="U57" s="151">
        <f t="shared" si="17"/>
        <v>0</v>
      </c>
      <c r="V57" s="43">
        <v>0</v>
      </c>
      <c r="W57" s="43">
        <v>13513</v>
      </c>
      <c r="X57" s="43">
        <v>13513</v>
      </c>
      <c r="Y57" s="43">
        <v>13513</v>
      </c>
      <c r="Z57" s="43">
        <v>13513</v>
      </c>
    </row>
    <row r="58" spans="1:26" x14ac:dyDescent="0.25">
      <c r="A58" s="117">
        <v>5</v>
      </c>
      <c r="B58" s="117" t="s">
        <v>85</v>
      </c>
      <c r="C58" s="51">
        <v>1428072</v>
      </c>
      <c r="D58" s="152">
        <f t="shared" si="11"/>
        <v>45.737821477756782</v>
      </c>
      <c r="E58" s="169"/>
      <c r="F58" s="152">
        <f>IF(D$149&gt;0,D58/D$149*100,0)</f>
        <v>26.415774486323457</v>
      </c>
      <c r="G58" s="51">
        <v>10000</v>
      </c>
      <c r="H58" s="152">
        <f t="shared" si="12"/>
        <v>0.32027671908528971</v>
      </c>
      <c r="I58" s="169"/>
      <c r="J58" s="152">
        <f>IF(H$149&gt;0,H58/H$149*100,0)</f>
        <v>4.5597724364938861</v>
      </c>
      <c r="K58" s="51">
        <v>104918</v>
      </c>
      <c r="L58" s="152">
        <f t="shared" si="13"/>
        <v>3.3602792812990425</v>
      </c>
      <c r="M58" s="169"/>
      <c r="N58" s="152">
        <f>IF(L$149&gt;0,L58/L$149*100,0)</f>
        <v>138.06516843335697</v>
      </c>
      <c r="O58" s="51">
        <f t="shared" si="14"/>
        <v>1542990</v>
      </c>
      <c r="P58" s="51">
        <v>0</v>
      </c>
      <c r="Q58" s="152">
        <f t="shared" si="15"/>
        <v>0</v>
      </c>
      <c r="R58" s="51">
        <v>0</v>
      </c>
      <c r="S58" s="152">
        <f t="shared" si="16"/>
        <v>0</v>
      </c>
      <c r="T58" s="51">
        <v>3519745</v>
      </c>
      <c r="U58" s="152">
        <f t="shared" si="17"/>
        <v>228.11197739453917</v>
      </c>
      <c r="V58" s="51">
        <v>0</v>
      </c>
      <c r="W58" s="51">
        <v>31223</v>
      </c>
      <c r="X58" s="51">
        <v>31223</v>
      </c>
      <c r="Y58" s="51">
        <v>31223</v>
      </c>
      <c r="Z58" s="51">
        <v>31223</v>
      </c>
    </row>
    <row r="59" spans="1:26" x14ac:dyDescent="0.25">
      <c r="A59" s="114">
        <v>6</v>
      </c>
      <c r="B59" s="114" t="s">
        <v>86</v>
      </c>
      <c r="C59" s="43">
        <v>358320</v>
      </c>
      <c r="D59" s="151">
        <f t="shared" si="11"/>
        <v>21.420373027259686</v>
      </c>
      <c r="F59" s="151">
        <f>IF(D$149&gt;0,D59/D$149*100,0)</f>
        <v>12.371287591303288</v>
      </c>
      <c r="G59" s="43">
        <v>10000</v>
      </c>
      <c r="H59" s="151">
        <f t="shared" si="12"/>
        <v>0.59780009564801528</v>
      </c>
      <c r="J59" s="151">
        <f>IF(H$149&gt;0,H59/H$149*100,0)</f>
        <v>8.5108664983649334</v>
      </c>
      <c r="K59" s="43">
        <v>54285</v>
      </c>
      <c r="L59" s="151">
        <f t="shared" si="13"/>
        <v>3.245157819225251</v>
      </c>
      <c r="N59" s="151">
        <f>IF(L$149&gt;0,L59/L$149*100,0)</f>
        <v>133.33512586220263</v>
      </c>
      <c r="O59" s="43">
        <f t="shared" si="14"/>
        <v>422605</v>
      </c>
      <c r="P59" s="43">
        <v>0</v>
      </c>
      <c r="Q59" s="151">
        <f t="shared" si="15"/>
        <v>0</v>
      </c>
      <c r="R59" s="43">
        <v>0</v>
      </c>
      <c r="S59" s="151">
        <f t="shared" si="16"/>
        <v>0</v>
      </c>
      <c r="T59" s="43">
        <v>0</v>
      </c>
      <c r="U59" s="151">
        <f t="shared" si="17"/>
        <v>0</v>
      </c>
      <c r="V59" s="43">
        <v>6180</v>
      </c>
      <c r="W59" s="43">
        <v>16728</v>
      </c>
      <c r="X59" s="43">
        <v>16728</v>
      </c>
      <c r="Y59" s="43">
        <v>16728</v>
      </c>
      <c r="Z59" s="43">
        <v>16728</v>
      </c>
    </row>
    <row r="60" spans="1:26" x14ac:dyDescent="0.25">
      <c r="A60" s="117">
        <v>7</v>
      </c>
      <c r="B60" s="117" t="s">
        <v>87</v>
      </c>
      <c r="C60" s="51">
        <v>60767051</v>
      </c>
      <c r="D60" s="152">
        <f t="shared" si="11"/>
        <v>250.60747941058813</v>
      </c>
      <c r="E60" s="169"/>
      <c r="F60" s="152">
        <f>IF(D$149&gt;0,D60/D$149*100,0)</f>
        <v>144.73777820649983</v>
      </c>
      <c r="G60" s="51">
        <v>0</v>
      </c>
      <c r="H60" s="152">
        <f t="shared" si="12"/>
        <v>0</v>
      </c>
      <c r="I60" s="169"/>
      <c r="J60" s="152">
        <f>IF(H$149&gt;0,H60/H$149*100,0)</f>
        <v>0</v>
      </c>
      <c r="K60" s="51">
        <v>0</v>
      </c>
      <c r="L60" s="152">
        <f t="shared" si="13"/>
        <v>0</v>
      </c>
      <c r="M60" s="169"/>
      <c r="N60" s="152">
        <f>IF(L$149&gt;0,L60/L$149*100,0)</f>
        <v>0</v>
      </c>
      <c r="O60" s="51">
        <f t="shared" si="14"/>
        <v>60767051</v>
      </c>
      <c r="P60" s="51">
        <v>4500</v>
      </c>
      <c r="Q60" s="152">
        <f t="shared" si="15"/>
        <v>7.4053289174753605E-3</v>
      </c>
      <c r="R60" s="51">
        <v>7719</v>
      </c>
      <c r="S60" s="152">
        <f t="shared" si="16"/>
        <v>1.2702607536442735E-2</v>
      </c>
      <c r="T60" s="51">
        <v>3581567</v>
      </c>
      <c r="U60" s="152">
        <f t="shared" si="17"/>
        <v>5.8939292611056606</v>
      </c>
      <c r="V60" s="51">
        <v>9978632</v>
      </c>
      <c r="W60" s="51">
        <v>242479</v>
      </c>
      <c r="X60" s="51">
        <v>242479</v>
      </c>
      <c r="Y60" s="51">
        <v>0</v>
      </c>
      <c r="Z60" s="51">
        <v>0</v>
      </c>
    </row>
    <row r="61" spans="1:26" x14ac:dyDescent="0.25">
      <c r="A61" s="114">
        <v>8</v>
      </c>
      <c r="B61" s="114" t="s">
        <v>88</v>
      </c>
      <c r="C61" s="43">
        <v>2352250</v>
      </c>
      <c r="D61" s="151">
        <f t="shared" si="11"/>
        <v>30.19072555286024</v>
      </c>
      <c r="F61" s="151">
        <f>IF(D$149&gt;0,D61/D$149*100,0)</f>
        <v>17.436584691089514</v>
      </c>
      <c r="G61" s="43">
        <v>109030</v>
      </c>
      <c r="H61" s="151">
        <f t="shared" si="12"/>
        <v>1.3993813612619204</v>
      </c>
      <c r="J61" s="151">
        <f>IF(H$149&gt;0,H61/H$149*100,0)</f>
        <v>19.922960924069457</v>
      </c>
      <c r="K61" s="43">
        <v>161177</v>
      </c>
      <c r="L61" s="151">
        <f t="shared" si="13"/>
        <v>2.0686791677897141</v>
      </c>
      <c r="N61" s="151">
        <f>IF(L$149&gt;0,L61/L$149*100,0)</f>
        <v>84.996666594048492</v>
      </c>
      <c r="O61" s="43">
        <f t="shared" si="14"/>
        <v>2622457</v>
      </c>
      <c r="P61" s="43">
        <v>52338</v>
      </c>
      <c r="Q61" s="151">
        <f t="shared" si="15"/>
        <v>1.9957619896150822</v>
      </c>
      <c r="R61" s="43">
        <v>3568854</v>
      </c>
      <c r="S61" s="151">
        <f t="shared" si="16"/>
        <v>136.08817990151982</v>
      </c>
      <c r="T61" s="43">
        <v>0</v>
      </c>
      <c r="U61" s="151">
        <f t="shared" si="17"/>
        <v>0</v>
      </c>
      <c r="V61" s="43">
        <v>0</v>
      </c>
      <c r="W61" s="43">
        <v>77913</v>
      </c>
      <c r="X61" s="43">
        <v>77913</v>
      </c>
      <c r="Y61" s="43">
        <v>77913</v>
      </c>
      <c r="Z61" s="43">
        <v>77913</v>
      </c>
    </row>
    <row r="62" spans="1:26" x14ac:dyDescent="0.25">
      <c r="A62" s="117">
        <v>9</v>
      </c>
      <c r="B62" s="117" t="s">
        <v>89</v>
      </c>
      <c r="C62" s="51">
        <v>1910099</v>
      </c>
      <c r="D62" s="152">
        <f t="shared" si="11"/>
        <v>451.56004728132388</v>
      </c>
      <c r="E62" s="169"/>
      <c r="F62" s="152">
        <f>IF(D$149&gt;0,D62/D$149*100,0)</f>
        <v>260.7974754944982</v>
      </c>
      <c r="G62" s="51">
        <v>190038</v>
      </c>
      <c r="H62" s="152">
        <f t="shared" si="12"/>
        <v>44.92624113475177</v>
      </c>
      <c r="I62" s="169"/>
      <c r="J62" s="152">
        <f>IF(H$149&gt;0,H62/H$149*100,0)</f>
        <v>639.61388322754249</v>
      </c>
      <c r="K62" s="51">
        <v>64447</v>
      </c>
      <c r="L62" s="152">
        <f t="shared" si="13"/>
        <v>15.235697399527186</v>
      </c>
      <c r="M62" s="169"/>
      <c r="N62" s="152">
        <f>IF(L$149&gt;0,L62/L$149*100,0)</f>
        <v>625.99532704679984</v>
      </c>
      <c r="O62" s="51">
        <f t="shared" si="14"/>
        <v>2164584</v>
      </c>
      <c r="P62" s="51">
        <v>169825</v>
      </c>
      <c r="Q62" s="152">
        <f t="shared" si="15"/>
        <v>7.8456183728605593</v>
      </c>
      <c r="R62" s="51">
        <v>30524</v>
      </c>
      <c r="S62" s="152">
        <f t="shared" si="16"/>
        <v>1.4101554848414291</v>
      </c>
      <c r="T62" s="51">
        <v>0</v>
      </c>
      <c r="U62" s="152">
        <f t="shared" si="17"/>
        <v>0</v>
      </c>
      <c r="V62" s="51">
        <v>815</v>
      </c>
      <c r="W62" s="51">
        <v>4230</v>
      </c>
      <c r="X62" s="51">
        <v>4230</v>
      </c>
      <c r="Y62" s="51">
        <v>4230</v>
      </c>
      <c r="Z62" s="51">
        <v>4230</v>
      </c>
    </row>
    <row r="63" spans="1:26" x14ac:dyDescent="0.25">
      <c r="A63" s="114">
        <v>10</v>
      </c>
      <c r="B63" s="114" t="s">
        <v>90</v>
      </c>
      <c r="C63" s="43">
        <v>4143250</v>
      </c>
      <c r="D63" s="151">
        <f t="shared" si="11"/>
        <v>51.303879443777163</v>
      </c>
      <c r="F63" s="151">
        <f>IF(D$149&gt;0,D63/D$149*100,0)</f>
        <v>29.630438570831792</v>
      </c>
      <c r="G63" s="43">
        <v>465130</v>
      </c>
      <c r="H63" s="151">
        <f t="shared" si="12"/>
        <v>5.7594819153283225</v>
      </c>
      <c r="J63" s="151">
        <f>IF(H$149&gt;0,H63/H$149*100,0)</f>
        <v>81.997614316154994</v>
      </c>
      <c r="K63" s="43">
        <v>138597</v>
      </c>
      <c r="L63" s="151">
        <f t="shared" si="13"/>
        <v>1.7161802399732538</v>
      </c>
      <c r="N63" s="151">
        <f>IF(L$149&gt;0,L63/L$149*100,0)</f>
        <v>70.513399053636505</v>
      </c>
      <c r="O63" s="43">
        <f t="shared" si="14"/>
        <v>4746977</v>
      </c>
      <c r="P63" s="43">
        <v>0</v>
      </c>
      <c r="Q63" s="151">
        <f t="shared" si="15"/>
        <v>0</v>
      </c>
      <c r="R63" s="43">
        <v>0</v>
      </c>
      <c r="S63" s="151">
        <f t="shared" si="16"/>
        <v>0</v>
      </c>
      <c r="T63" s="43">
        <v>0</v>
      </c>
      <c r="U63" s="151">
        <f t="shared" si="17"/>
        <v>0</v>
      </c>
      <c r="V63" s="43">
        <v>1111</v>
      </c>
      <c r="W63" s="43">
        <v>80759</v>
      </c>
      <c r="X63" s="43">
        <v>80759</v>
      </c>
      <c r="Y63" s="43">
        <v>80759</v>
      </c>
      <c r="Z63" s="43">
        <v>80759</v>
      </c>
    </row>
    <row r="64" spans="1:26" x14ac:dyDescent="0.25">
      <c r="A64" s="117">
        <v>11</v>
      </c>
      <c r="B64" s="117" t="s">
        <v>249</v>
      </c>
      <c r="C64" s="51">
        <v>1101908</v>
      </c>
      <c r="D64" s="152">
        <f t="shared" si="11"/>
        <v>177.2411130770468</v>
      </c>
      <c r="E64" s="169"/>
      <c r="F64" s="152">
        <f>IF(D$149&gt;0,D64/D$149*100,0)</f>
        <v>102.36520064745879</v>
      </c>
      <c r="G64" s="51">
        <v>34678</v>
      </c>
      <c r="H64" s="152">
        <f t="shared" si="12"/>
        <v>5.5779314782049223</v>
      </c>
      <c r="I64" s="169"/>
      <c r="J64" s="152">
        <f>IF(H$149&gt;0,H64/H$149*100,0)</f>
        <v>79.412884831623685</v>
      </c>
      <c r="K64" s="51">
        <v>98339</v>
      </c>
      <c r="L64" s="152">
        <f t="shared" si="13"/>
        <v>15.817757760977964</v>
      </c>
      <c r="M64" s="169"/>
      <c r="N64" s="152">
        <f>IF(L$149&gt;0,L64/L$149*100,0)</f>
        <v>649.91067905022476</v>
      </c>
      <c r="O64" s="51">
        <f t="shared" si="14"/>
        <v>1234925</v>
      </c>
      <c r="P64" s="51">
        <v>140000</v>
      </c>
      <c r="Q64" s="152">
        <f t="shared" si="15"/>
        <v>11.336720853493128</v>
      </c>
      <c r="R64" s="51">
        <v>0</v>
      </c>
      <c r="S64" s="152">
        <f t="shared" si="16"/>
        <v>0</v>
      </c>
      <c r="T64" s="51">
        <v>18965</v>
      </c>
      <c r="U64" s="152">
        <f t="shared" si="17"/>
        <v>1.535720792760694</v>
      </c>
      <c r="V64" s="51">
        <v>0</v>
      </c>
      <c r="W64" s="51">
        <v>6217</v>
      </c>
      <c r="X64" s="51">
        <v>6217</v>
      </c>
      <c r="Y64" s="51">
        <v>6217</v>
      </c>
      <c r="Z64" s="51">
        <v>6217</v>
      </c>
    </row>
    <row r="65" spans="1:26" x14ac:dyDescent="0.25">
      <c r="A65" s="114">
        <v>12</v>
      </c>
      <c r="B65" s="114" t="s">
        <v>92</v>
      </c>
      <c r="C65" s="43">
        <v>6181831</v>
      </c>
      <c r="D65" s="151">
        <f t="shared" si="11"/>
        <v>184.71974541325525</v>
      </c>
      <c r="F65" s="151">
        <f>IF(D$149&gt;0,D65/D$149*100,0)</f>
        <v>106.68446769771573</v>
      </c>
      <c r="G65" s="43">
        <v>20208</v>
      </c>
      <c r="H65" s="151">
        <f t="shared" si="12"/>
        <v>0.60383672981533498</v>
      </c>
      <c r="J65" s="151">
        <f>IF(H$149&gt;0,H65/H$149*100,0)</f>
        <v>8.5968099230507953</v>
      </c>
      <c r="K65" s="43">
        <v>65973</v>
      </c>
      <c r="L65" s="151">
        <f t="shared" si="13"/>
        <v>1.9713440506783004</v>
      </c>
      <c r="N65" s="151">
        <f>IF(L$149&gt;0,L65/L$149*100,0)</f>
        <v>80.997418849000141</v>
      </c>
      <c r="O65" s="43">
        <f t="shared" si="14"/>
        <v>6268012</v>
      </c>
      <c r="P65" s="43">
        <v>343886</v>
      </c>
      <c r="Q65" s="151">
        <f t="shared" si="15"/>
        <v>5.4863647357407741</v>
      </c>
      <c r="R65" s="43">
        <v>2001686</v>
      </c>
      <c r="S65" s="151">
        <f t="shared" si="16"/>
        <v>31.934942051802075</v>
      </c>
      <c r="T65" s="43">
        <v>0</v>
      </c>
      <c r="U65" s="151">
        <f t="shared" si="17"/>
        <v>0</v>
      </c>
      <c r="V65" s="43">
        <v>0</v>
      </c>
      <c r="W65" s="43">
        <v>33466</v>
      </c>
      <c r="X65" s="43">
        <v>33466</v>
      </c>
      <c r="Y65" s="43">
        <v>33466</v>
      </c>
      <c r="Z65" s="43">
        <v>33466</v>
      </c>
    </row>
    <row r="66" spans="1:26" x14ac:dyDescent="0.25">
      <c r="A66" s="117">
        <v>13</v>
      </c>
      <c r="B66" s="117" t="s">
        <v>93</v>
      </c>
      <c r="C66" s="51">
        <v>2681717</v>
      </c>
      <c r="D66" s="152">
        <f t="shared" si="11"/>
        <v>178.10433685329082</v>
      </c>
      <c r="E66" s="169"/>
      <c r="F66" s="152">
        <f>IF(D$149&gt;0,D66/D$149*100,0)</f>
        <v>102.8637535707891</v>
      </c>
      <c r="G66" s="51">
        <v>11543</v>
      </c>
      <c r="H66" s="152">
        <f t="shared" si="12"/>
        <v>0.76662017666201765</v>
      </c>
      <c r="I66" s="169"/>
      <c r="J66" s="152">
        <f>IF(H$149&gt;0,H66/H$149*100,0)</f>
        <v>10.914354189673897</v>
      </c>
      <c r="K66" s="51">
        <v>85264</v>
      </c>
      <c r="L66" s="152">
        <f t="shared" si="13"/>
        <v>5.6627482234176796</v>
      </c>
      <c r="M66" s="169"/>
      <c r="N66" s="152">
        <f>IF(L$149&gt;0,L66/L$149*100,0)</f>
        <v>232.66765105298322</v>
      </c>
      <c r="O66" s="51">
        <f t="shared" si="14"/>
        <v>2778524</v>
      </c>
      <c r="P66" s="51">
        <v>1418261</v>
      </c>
      <c r="Q66" s="152">
        <f t="shared" si="15"/>
        <v>51.043683624831026</v>
      </c>
      <c r="R66" s="51">
        <v>0</v>
      </c>
      <c r="S66" s="152">
        <f t="shared" si="16"/>
        <v>0</v>
      </c>
      <c r="T66" s="51">
        <v>0</v>
      </c>
      <c r="U66" s="152">
        <f t="shared" si="17"/>
        <v>0</v>
      </c>
      <c r="V66" s="51">
        <v>16346</v>
      </c>
      <c r="W66" s="51">
        <v>15057</v>
      </c>
      <c r="X66" s="51">
        <v>15057</v>
      </c>
      <c r="Y66" s="51">
        <v>15057</v>
      </c>
      <c r="Z66" s="51">
        <v>15057</v>
      </c>
    </row>
    <row r="67" spans="1:26" x14ac:dyDescent="0.25">
      <c r="A67" s="114">
        <v>14</v>
      </c>
      <c r="B67" s="114" t="s">
        <v>94</v>
      </c>
      <c r="C67" s="43">
        <v>3647702</v>
      </c>
      <c r="D67" s="151">
        <f t="shared" si="11"/>
        <v>190.07357615548955</v>
      </c>
      <c r="F67" s="151">
        <f>IF(D$149&gt;0,D67/D$149*100,0)</f>
        <v>109.77656043312476</v>
      </c>
      <c r="G67" s="43">
        <v>120067</v>
      </c>
      <c r="H67" s="151">
        <f t="shared" si="12"/>
        <v>6.2564222812776826</v>
      </c>
      <c r="J67" s="151">
        <f>IF(H$149&gt;0,H67/H$149*100,0)</f>
        <v>89.072543114316119</v>
      </c>
      <c r="K67" s="43">
        <v>45769</v>
      </c>
      <c r="L67" s="151">
        <f t="shared" si="13"/>
        <v>2.3849200145901723</v>
      </c>
      <c r="N67" s="151">
        <f>IF(L$149&gt;0,L67/L$149*100,0)</f>
        <v>97.990183538310802</v>
      </c>
      <c r="O67" s="43">
        <f t="shared" si="14"/>
        <v>3813538</v>
      </c>
      <c r="P67" s="43">
        <v>0</v>
      </c>
      <c r="Q67" s="151">
        <f t="shared" si="15"/>
        <v>0</v>
      </c>
      <c r="R67" s="43">
        <v>547275</v>
      </c>
      <c r="S67" s="151">
        <f t="shared" si="16"/>
        <v>14.350846903846245</v>
      </c>
      <c r="T67" s="43">
        <v>0</v>
      </c>
      <c r="U67" s="151">
        <f t="shared" si="17"/>
        <v>0</v>
      </c>
      <c r="V67" s="43">
        <v>0</v>
      </c>
      <c r="W67" s="43">
        <v>19191</v>
      </c>
      <c r="X67" s="43">
        <v>19191</v>
      </c>
      <c r="Y67" s="43">
        <v>19191</v>
      </c>
      <c r="Z67" s="43">
        <v>19191</v>
      </c>
    </row>
    <row r="68" spans="1:26" x14ac:dyDescent="0.25">
      <c r="A68" s="117">
        <v>15</v>
      </c>
      <c r="B68" s="117" t="s">
        <v>95</v>
      </c>
      <c r="C68" s="51">
        <v>348633</v>
      </c>
      <c r="D68" s="152">
        <f t="shared" si="11"/>
        <v>20.910034187008936</v>
      </c>
      <c r="E68" s="169"/>
      <c r="F68" s="152">
        <f>IF(D$149&gt;0,D68/D$149*100,0)</f>
        <v>12.076542557978259</v>
      </c>
      <c r="G68" s="51">
        <v>12000</v>
      </c>
      <c r="H68" s="152">
        <f t="shared" si="12"/>
        <v>0.71972650392850712</v>
      </c>
      <c r="I68" s="169"/>
      <c r="J68" s="152">
        <f>IF(H$149&gt;0,H68/H$149*100,0)</f>
        <v>10.246730027084407</v>
      </c>
      <c r="K68" s="51">
        <v>112607</v>
      </c>
      <c r="L68" s="152">
        <f t="shared" si="13"/>
        <v>6.7538535356564502</v>
      </c>
      <c r="M68" s="169"/>
      <c r="N68" s="152">
        <f>IF(L$149&gt;0,L68/L$149*100,0)</f>
        <v>277.49834103495982</v>
      </c>
      <c r="O68" s="51">
        <f t="shared" si="14"/>
        <v>473240</v>
      </c>
      <c r="P68" s="51">
        <v>0</v>
      </c>
      <c r="Q68" s="152">
        <f t="shared" si="15"/>
        <v>0</v>
      </c>
      <c r="R68" s="51">
        <v>8750</v>
      </c>
      <c r="S68" s="152">
        <f t="shared" si="16"/>
        <v>1.8489561321950807</v>
      </c>
      <c r="T68" s="51">
        <v>21239</v>
      </c>
      <c r="U68" s="152">
        <f t="shared" si="17"/>
        <v>4.4879976333361506</v>
      </c>
      <c r="V68" s="51">
        <v>0</v>
      </c>
      <c r="W68" s="51">
        <v>16673</v>
      </c>
      <c r="X68" s="51">
        <v>16673</v>
      </c>
      <c r="Y68" s="51">
        <v>16673</v>
      </c>
      <c r="Z68" s="51">
        <v>16673</v>
      </c>
    </row>
    <row r="69" spans="1:26" x14ac:dyDescent="0.25">
      <c r="A69" s="114">
        <v>16</v>
      </c>
      <c r="B69" s="114" t="s">
        <v>96</v>
      </c>
      <c r="C69" s="43">
        <v>2001533</v>
      </c>
      <c r="D69" s="151">
        <f t="shared" si="11"/>
        <v>35.723798814878272</v>
      </c>
      <c r="F69" s="151">
        <f>IF(D$149&gt;0,D69/D$149*100,0)</f>
        <v>20.632198535025111</v>
      </c>
      <c r="G69" s="43">
        <v>199870</v>
      </c>
      <c r="H69" s="151">
        <f t="shared" si="12"/>
        <v>3.5673234811165844</v>
      </c>
      <c r="J69" s="151">
        <f>IF(H$149&gt;0,H69/H$149*100,0)</f>
        <v>50.787904059055677</v>
      </c>
      <c r="K69" s="43">
        <v>75156</v>
      </c>
      <c r="L69" s="151">
        <f t="shared" si="13"/>
        <v>1.3414007282073248</v>
      </c>
      <c r="N69" s="151">
        <f>IF(L$149&gt;0,L69/L$149*100,0)</f>
        <v>55.114680052717425</v>
      </c>
      <c r="O69" s="43">
        <f t="shared" si="14"/>
        <v>2276559</v>
      </c>
      <c r="P69" s="43">
        <v>83714</v>
      </c>
      <c r="Q69" s="151">
        <f t="shared" si="15"/>
        <v>3.67721636030518</v>
      </c>
      <c r="R69" s="43">
        <v>19059</v>
      </c>
      <c r="S69" s="151">
        <f t="shared" si="16"/>
        <v>0.83718454035234757</v>
      </c>
      <c r="T69" s="43">
        <v>0</v>
      </c>
      <c r="U69" s="151">
        <f t="shared" si="17"/>
        <v>0</v>
      </c>
      <c r="V69" s="43">
        <v>327</v>
      </c>
      <c r="W69" s="43">
        <v>56028</v>
      </c>
      <c r="X69" s="43">
        <v>56028</v>
      </c>
      <c r="Y69" s="43">
        <v>56028</v>
      </c>
      <c r="Z69" s="43">
        <v>56028</v>
      </c>
    </row>
    <row r="70" spans="1:26" x14ac:dyDescent="0.25">
      <c r="A70" s="117">
        <v>17</v>
      </c>
      <c r="B70" s="117" t="s">
        <v>97</v>
      </c>
      <c r="C70" s="51">
        <v>1698390</v>
      </c>
      <c r="D70" s="152">
        <f t="shared" si="11"/>
        <v>51.368296887759733</v>
      </c>
      <c r="E70" s="169"/>
      <c r="F70" s="152">
        <f>IF(D$149&gt;0,D70/D$149*100,0)</f>
        <v>29.667642718695642</v>
      </c>
      <c r="G70" s="51">
        <v>0</v>
      </c>
      <c r="H70" s="152">
        <f t="shared" si="12"/>
        <v>0</v>
      </c>
      <c r="I70" s="169"/>
      <c r="J70" s="152">
        <f>IF(H$149&gt;0,H70/H$149*100,0)</f>
        <v>0</v>
      </c>
      <c r="K70" s="51">
        <v>74810</v>
      </c>
      <c r="L70" s="152">
        <f t="shared" si="13"/>
        <v>2.2626500922481325</v>
      </c>
      <c r="M70" s="169"/>
      <c r="N70" s="152">
        <f>IF(L$149&gt;0,L70/L$149*100,0)</f>
        <v>92.966429257993624</v>
      </c>
      <c r="O70" s="51">
        <f t="shared" si="14"/>
        <v>1773200</v>
      </c>
      <c r="P70" s="51">
        <v>18854</v>
      </c>
      <c r="Q70" s="152">
        <f t="shared" si="15"/>
        <v>1.0632754342431761</v>
      </c>
      <c r="R70" s="51">
        <v>0</v>
      </c>
      <c r="S70" s="152">
        <f t="shared" si="16"/>
        <v>0</v>
      </c>
      <c r="T70" s="51">
        <v>0</v>
      </c>
      <c r="U70" s="152">
        <f t="shared" si="17"/>
        <v>0</v>
      </c>
      <c r="V70" s="51">
        <v>0</v>
      </c>
      <c r="W70" s="51">
        <v>33063</v>
      </c>
      <c r="X70" s="51">
        <v>33063</v>
      </c>
      <c r="Y70" s="51">
        <v>0</v>
      </c>
      <c r="Z70" s="51">
        <v>33063</v>
      </c>
    </row>
    <row r="71" spans="1:26" x14ac:dyDescent="0.25">
      <c r="A71" s="114">
        <v>18</v>
      </c>
      <c r="B71" s="114" t="s">
        <v>98</v>
      </c>
      <c r="C71" s="43">
        <v>1691453</v>
      </c>
      <c r="D71" s="151">
        <f t="shared" si="11"/>
        <v>58.633284803105937</v>
      </c>
      <c r="F71" s="151">
        <f>IF(D$149&gt;0,D71/D$149*100,0)</f>
        <v>33.863519920913951</v>
      </c>
      <c r="G71" s="43">
        <v>8500</v>
      </c>
      <c r="H71" s="151">
        <f t="shared" si="12"/>
        <v>0.29464780920687744</v>
      </c>
      <c r="J71" s="151">
        <f>IF(H$149&gt;0,H71/H$149*100,0)</f>
        <v>4.1948942237573252</v>
      </c>
      <c r="K71" s="43">
        <v>72398</v>
      </c>
      <c r="L71" s="151">
        <f t="shared" si="13"/>
        <v>2.5096367165834721</v>
      </c>
      <c r="N71" s="151">
        <f>IF(L$149&gt;0,L71/L$149*100,0)</f>
        <v>103.1144696543449</v>
      </c>
      <c r="O71" s="43">
        <f t="shared" si="14"/>
        <v>1772351</v>
      </c>
      <c r="P71" s="43">
        <v>0</v>
      </c>
      <c r="Q71" s="151">
        <f t="shared" si="15"/>
        <v>0</v>
      </c>
      <c r="R71" s="43">
        <v>0</v>
      </c>
      <c r="S71" s="151">
        <f t="shared" si="16"/>
        <v>0</v>
      </c>
      <c r="T71" s="43">
        <v>0</v>
      </c>
      <c r="U71" s="151">
        <f t="shared" si="17"/>
        <v>0</v>
      </c>
      <c r="V71" s="43">
        <v>221685</v>
      </c>
      <c r="W71" s="43">
        <v>28848</v>
      </c>
      <c r="X71" s="43">
        <v>28848</v>
      </c>
      <c r="Y71" s="43">
        <v>28848</v>
      </c>
      <c r="Z71" s="43">
        <v>28848</v>
      </c>
    </row>
    <row r="72" spans="1:26" x14ac:dyDescent="0.25">
      <c r="A72" s="117">
        <v>19</v>
      </c>
      <c r="B72" s="117" t="s">
        <v>99</v>
      </c>
      <c r="C72" s="51">
        <v>1030902</v>
      </c>
      <c r="D72" s="152">
        <f t="shared" si="11"/>
        <v>160.37678904791537</v>
      </c>
      <c r="E72" s="169"/>
      <c r="F72" s="152">
        <f>IF(D$149&gt;0,D72/D$149*100,0)</f>
        <v>92.625248764650621</v>
      </c>
      <c r="G72" s="51">
        <v>22286</v>
      </c>
      <c r="H72" s="152">
        <f t="shared" si="12"/>
        <v>3.4670192906036092</v>
      </c>
      <c r="I72" s="169"/>
      <c r="J72" s="152">
        <f>IF(H$149&gt;0,H72/H$149*100,0)</f>
        <v>49.359875557726802</v>
      </c>
      <c r="K72" s="51">
        <v>9941</v>
      </c>
      <c r="L72" s="152">
        <f t="shared" si="13"/>
        <v>1.5465152457996267</v>
      </c>
      <c r="M72" s="169"/>
      <c r="N72" s="152">
        <f>IF(L$149&gt;0,L72/L$149*100,0)</f>
        <v>63.542304082991507</v>
      </c>
      <c r="O72" s="51">
        <f t="shared" si="14"/>
        <v>1063129</v>
      </c>
      <c r="P72" s="51">
        <v>55895</v>
      </c>
      <c r="Q72" s="152">
        <f t="shared" si="15"/>
        <v>5.2575933870677973</v>
      </c>
      <c r="R72" s="51">
        <v>15000</v>
      </c>
      <c r="S72" s="152">
        <f t="shared" si="16"/>
        <v>1.4109294356564444</v>
      </c>
      <c r="T72" s="51">
        <v>50000</v>
      </c>
      <c r="U72" s="152">
        <f t="shared" si="17"/>
        <v>4.7030981188548138</v>
      </c>
      <c r="V72" s="51">
        <v>498117</v>
      </c>
      <c r="W72" s="51">
        <v>6428</v>
      </c>
      <c r="X72" s="51">
        <v>6428</v>
      </c>
      <c r="Y72" s="51">
        <v>6428</v>
      </c>
      <c r="Z72" s="51">
        <v>6428</v>
      </c>
    </row>
    <row r="73" spans="1:26" x14ac:dyDescent="0.25">
      <c r="A73" s="114">
        <v>20</v>
      </c>
      <c r="B73" s="114" t="s">
        <v>100</v>
      </c>
      <c r="C73" s="43">
        <v>329348</v>
      </c>
      <c r="D73" s="151">
        <f t="shared" si="11"/>
        <v>28.769042627533192</v>
      </c>
      <c r="F73" s="151">
        <f>IF(D$149&gt;0,D73/D$149*100,0)</f>
        <v>16.615494959809691</v>
      </c>
      <c r="G73" s="43">
        <v>165671</v>
      </c>
      <c r="H73" s="151">
        <f t="shared" si="12"/>
        <v>14.471610761705101</v>
      </c>
      <c r="J73" s="151">
        <f>IF(H$149&gt;0,H73/H$149*100,0)</f>
        <v>206.0319964915052</v>
      </c>
      <c r="K73" s="43">
        <v>64947</v>
      </c>
      <c r="L73" s="151">
        <f t="shared" si="13"/>
        <v>5.6732180293501049</v>
      </c>
      <c r="N73" s="151">
        <f>IF(L$149&gt;0,L73/L$149*100,0)</f>
        <v>233.09782824913759</v>
      </c>
      <c r="O73" s="43">
        <f t="shared" si="14"/>
        <v>559966</v>
      </c>
      <c r="P73" s="43">
        <v>0</v>
      </c>
      <c r="Q73" s="151">
        <f t="shared" si="15"/>
        <v>0</v>
      </c>
      <c r="R73" s="43">
        <v>10336</v>
      </c>
      <c r="S73" s="151">
        <f t="shared" si="16"/>
        <v>1.8458263537429058</v>
      </c>
      <c r="T73" s="43">
        <v>0</v>
      </c>
      <c r="U73" s="151">
        <f t="shared" si="17"/>
        <v>0</v>
      </c>
      <c r="V73" s="43">
        <v>0</v>
      </c>
      <c r="W73" s="43">
        <v>11448</v>
      </c>
      <c r="X73" s="43">
        <v>11448</v>
      </c>
      <c r="Y73" s="43">
        <v>11448</v>
      </c>
      <c r="Z73" s="43">
        <v>11448</v>
      </c>
    </row>
    <row r="74" spans="1:26" x14ac:dyDescent="0.25">
      <c r="A74" s="117">
        <v>21</v>
      </c>
      <c r="B74" s="117" t="s">
        <v>101</v>
      </c>
      <c r="C74" s="51">
        <v>45807095</v>
      </c>
      <c r="D74" s="152">
        <f t="shared" si="11"/>
        <v>118.14996272920251</v>
      </c>
      <c r="E74" s="169"/>
      <c r="F74" s="152">
        <f>IF(D$149&gt;0,D74/D$149*100,0)</f>
        <v>68.237241525374159</v>
      </c>
      <c r="G74" s="51">
        <v>3638</v>
      </c>
      <c r="H74" s="152">
        <f t="shared" si="12"/>
        <v>9.3834713685475735E-3</v>
      </c>
      <c r="I74" s="169"/>
      <c r="J74" s="152">
        <f>IF(H$149&gt;0,H74/H$149*100,0)</f>
        <v>0.13359227054383166</v>
      </c>
      <c r="K74" s="51">
        <v>439495</v>
      </c>
      <c r="L74" s="152">
        <f t="shared" si="13"/>
        <v>1.1335867919515712</v>
      </c>
      <c r="M74" s="169"/>
      <c r="N74" s="152">
        <f>IF(L$149&gt;0,L74/L$149*100,0)</f>
        <v>46.576143904359661</v>
      </c>
      <c r="O74" s="51">
        <f t="shared" si="14"/>
        <v>46250228</v>
      </c>
      <c r="P74" s="51">
        <v>11604747</v>
      </c>
      <c r="Q74" s="152">
        <f t="shared" si="15"/>
        <v>25.091221171925898</v>
      </c>
      <c r="R74" s="51">
        <v>260000</v>
      </c>
      <c r="S74" s="152">
        <f t="shared" si="16"/>
        <v>0.56215939086830014</v>
      </c>
      <c r="T74" s="51">
        <v>9132892</v>
      </c>
      <c r="U74" s="152">
        <f t="shared" si="17"/>
        <v>19.746696167638351</v>
      </c>
      <c r="V74" s="51">
        <v>942887</v>
      </c>
      <c r="W74" s="51">
        <v>387703</v>
      </c>
      <c r="X74" s="51">
        <v>387703</v>
      </c>
      <c r="Y74" s="51">
        <v>387703</v>
      </c>
      <c r="Z74" s="51">
        <v>387703</v>
      </c>
    </row>
    <row r="75" spans="1:26" x14ac:dyDescent="0.25">
      <c r="A75" s="114">
        <v>22</v>
      </c>
      <c r="B75" s="114" t="s">
        <v>102</v>
      </c>
      <c r="C75" s="43">
        <v>924278</v>
      </c>
      <c r="D75" s="151">
        <f t="shared" si="11"/>
        <v>59.854811552907655</v>
      </c>
      <c r="F75" s="151">
        <f>IF(D$149&gt;0,D75/D$149*100,0)</f>
        <v>34.569009909488642</v>
      </c>
      <c r="G75" s="43">
        <v>54639</v>
      </c>
      <c r="H75" s="151">
        <f t="shared" si="12"/>
        <v>3.5383370029788885</v>
      </c>
      <c r="J75" s="151">
        <f>IF(H$149&gt;0,H75/H$149*100,0)</f>
        <v>50.375224222629292</v>
      </c>
      <c r="K75" s="43">
        <v>47640</v>
      </c>
      <c r="L75" s="151">
        <f t="shared" si="13"/>
        <v>3.0850926045848985</v>
      </c>
      <c r="N75" s="151">
        <f>IF(L$149&gt;0,L75/L$149*100,0)</f>
        <v>126.75846095740391</v>
      </c>
      <c r="O75" s="43">
        <f t="shared" si="14"/>
        <v>1026557</v>
      </c>
      <c r="P75" s="43">
        <v>48055</v>
      </c>
      <c r="Q75" s="151">
        <f t="shared" si="15"/>
        <v>4.6811818535161711</v>
      </c>
      <c r="R75" s="43">
        <v>28197</v>
      </c>
      <c r="S75" s="151">
        <f t="shared" si="16"/>
        <v>2.746754442276464</v>
      </c>
      <c r="T75" s="43">
        <v>0</v>
      </c>
      <c r="U75" s="151">
        <f t="shared" si="17"/>
        <v>0</v>
      </c>
      <c r="V75" s="43">
        <v>18923</v>
      </c>
      <c r="W75" s="43">
        <v>15442</v>
      </c>
      <c r="X75" s="43">
        <v>15442</v>
      </c>
      <c r="Y75" s="43">
        <v>15442</v>
      </c>
      <c r="Z75" s="43">
        <v>15442</v>
      </c>
    </row>
    <row r="76" spans="1:26" x14ac:dyDescent="0.25">
      <c r="A76" s="117">
        <v>23</v>
      </c>
      <c r="B76" s="117" t="s">
        <v>103</v>
      </c>
      <c r="C76" s="51">
        <v>123279</v>
      </c>
      <c r="D76" s="152">
        <f t="shared" si="11"/>
        <v>25.392173017507723</v>
      </c>
      <c r="E76" s="169"/>
      <c r="F76" s="152">
        <f>IF(D$149&gt;0,D76/D$149*100,0)</f>
        <v>14.665191617716038</v>
      </c>
      <c r="G76" s="51">
        <v>2000</v>
      </c>
      <c r="H76" s="152">
        <f t="shared" si="12"/>
        <v>0.41194644696189497</v>
      </c>
      <c r="I76" s="169"/>
      <c r="J76" s="152">
        <f>IF(H$149&gt;0,H76/H$149*100,0)</f>
        <v>5.864872287730118</v>
      </c>
      <c r="K76" s="51">
        <v>42348</v>
      </c>
      <c r="L76" s="152">
        <f t="shared" si="13"/>
        <v>8.7225540679711635</v>
      </c>
      <c r="M76" s="169"/>
      <c r="N76" s="152">
        <f>IF(L$149&gt;0,L76/L$149*100,0)</f>
        <v>358.38714456434752</v>
      </c>
      <c r="O76" s="51">
        <f t="shared" si="14"/>
        <v>167627</v>
      </c>
      <c r="P76" s="51">
        <v>15000</v>
      </c>
      <c r="Q76" s="152">
        <f t="shared" si="15"/>
        <v>8.9484390939407135</v>
      </c>
      <c r="R76" s="51">
        <v>0</v>
      </c>
      <c r="S76" s="152">
        <f t="shared" si="16"/>
        <v>0</v>
      </c>
      <c r="T76" s="51">
        <v>0</v>
      </c>
      <c r="U76" s="152">
        <f t="shared" si="17"/>
        <v>0</v>
      </c>
      <c r="V76" s="51">
        <v>0</v>
      </c>
      <c r="W76" s="51">
        <v>4855</v>
      </c>
      <c r="X76" s="51">
        <v>4855</v>
      </c>
      <c r="Y76" s="51">
        <v>4855</v>
      </c>
      <c r="Z76" s="51">
        <v>4855</v>
      </c>
    </row>
    <row r="77" spans="1:26" x14ac:dyDescent="0.25">
      <c r="A77" s="114">
        <v>24</v>
      </c>
      <c r="B77" s="114" t="s">
        <v>104</v>
      </c>
      <c r="C77" s="43">
        <v>4155953</v>
      </c>
      <c r="D77" s="151">
        <f t="shared" si="11"/>
        <v>75.795681275191043</v>
      </c>
      <c r="F77" s="151">
        <f>IF(D$149&gt;0,D77/D$149*100,0)</f>
        <v>43.775622863375922</v>
      </c>
      <c r="G77" s="43">
        <v>69741</v>
      </c>
      <c r="H77" s="151">
        <f t="shared" si="12"/>
        <v>1.2719264649559556</v>
      </c>
      <c r="J77" s="151">
        <f>IF(H$149&gt;0,H77/H$149*100,0)</f>
        <v>18.108388435841363</v>
      </c>
      <c r="K77" s="43">
        <v>337053</v>
      </c>
      <c r="L77" s="151">
        <f t="shared" si="13"/>
        <v>6.1471248016632929</v>
      </c>
      <c r="N77" s="151">
        <f>IF(L$149&gt;0,L77/L$149*100,0)</f>
        <v>252.5694295250394</v>
      </c>
      <c r="O77" s="43">
        <f t="shared" si="14"/>
        <v>4562747</v>
      </c>
      <c r="P77" s="43">
        <v>0</v>
      </c>
      <c r="Q77" s="151">
        <f t="shared" si="15"/>
        <v>0</v>
      </c>
      <c r="R77" s="43">
        <v>1685949</v>
      </c>
      <c r="S77" s="151">
        <f t="shared" si="16"/>
        <v>36.950306471079813</v>
      </c>
      <c r="T77" s="43">
        <v>0</v>
      </c>
      <c r="U77" s="151">
        <f t="shared" si="17"/>
        <v>0</v>
      </c>
      <c r="V77" s="43">
        <v>3667</v>
      </c>
      <c r="W77" s="43">
        <v>54831</v>
      </c>
      <c r="X77" s="43">
        <v>54831</v>
      </c>
      <c r="Y77" s="43">
        <v>54831</v>
      </c>
      <c r="Z77" s="43">
        <v>54831</v>
      </c>
    </row>
    <row r="78" spans="1:26" x14ac:dyDescent="0.25">
      <c r="A78" s="117">
        <v>25</v>
      </c>
      <c r="B78" s="117" t="s">
        <v>105</v>
      </c>
      <c r="C78" s="51">
        <v>359564</v>
      </c>
      <c r="D78" s="152">
        <f t="shared" si="11"/>
        <v>36.544770810041669</v>
      </c>
      <c r="E78" s="169"/>
      <c r="F78" s="152">
        <f>IF(D$149&gt;0,D78/D$149*100,0)</f>
        <v>21.106349038550295</v>
      </c>
      <c r="G78" s="51">
        <v>0</v>
      </c>
      <c r="H78" s="152">
        <f t="shared" si="12"/>
        <v>0</v>
      </c>
      <c r="I78" s="169"/>
      <c r="J78" s="152">
        <f>IF(H$149&gt;0,H78/H$149*100,0)</f>
        <v>0</v>
      </c>
      <c r="K78" s="51">
        <v>58184</v>
      </c>
      <c r="L78" s="152">
        <f t="shared" si="13"/>
        <v>5.9136091066165264</v>
      </c>
      <c r="M78" s="169"/>
      <c r="N78" s="152">
        <f>IF(L$149&gt;0,L78/L$149*100,0)</f>
        <v>242.97487470696475</v>
      </c>
      <c r="O78" s="51">
        <f t="shared" si="14"/>
        <v>417748</v>
      </c>
      <c r="P78" s="51">
        <v>0</v>
      </c>
      <c r="Q78" s="152">
        <f t="shared" si="15"/>
        <v>0</v>
      </c>
      <c r="R78" s="51">
        <v>0</v>
      </c>
      <c r="S78" s="152">
        <f t="shared" si="16"/>
        <v>0</v>
      </c>
      <c r="T78" s="51">
        <v>0</v>
      </c>
      <c r="U78" s="152">
        <f t="shared" si="17"/>
        <v>0</v>
      </c>
      <c r="V78" s="51">
        <v>66155</v>
      </c>
      <c r="W78" s="51">
        <v>9839</v>
      </c>
      <c r="X78" s="51">
        <v>9839</v>
      </c>
      <c r="Y78" s="51">
        <v>0</v>
      </c>
      <c r="Z78" s="51">
        <v>9839</v>
      </c>
    </row>
    <row r="79" spans="1:26" x14ac:dyDescent="0.25">
      <c r="A79" s="114">
        <v>26</v>
      </c>
      <c r="B79" s="114" t="s">
        <v>106</v>
      </c>
      <c r="C79" s="43">
        <v>3095451</v>
      </c>
      <c r="D79" s="151">
        <f t="shared" si="11"/>
        <v>227.55649489083291</v>
      </c>
      <c r="F79" s="151">
        <f>IF(D$149&gt;0,D79/D$149*100,0)</f>
        <v>131.42473466642409</v>
      </c>
      <c r="G79" s="43">
        <v>0</v>
      </c>
      <c r="H79" s="151">
        <f t="shared" si="12"/>
        <v>0</v>
      </c>
      <c r="J79" s="151">
        <f>IF(H$149&gt;0,H79/H$149*100,0)</f>
        <v>0</v>
      </c>
      <c r="K79" s="43">
        <v>60011</v>
      </c>
      <c r="L79" s="151">
        <f t="shared" si="13"/>
        <v>4.4116003822686176</v>
      </c>
      <c r="N79" s="151">
        <f>IF(L$149&gt;0,L79/L$149*100,0)</f>
        <v>181.26122826407234</v>
      </c>
      <c r="O79" s="43">
        <f t="shared" si="14"/>
        <v>3155462</v>
      </c>
      <c r="P79" s="43">
        <v>0</v>
      </c>
      <c r="Q79" s="151">
        <f t="shared" si="15"/>
        <v>0</v>
      </c>
      <c r="R79" s="43">
        <v>199555</v>
      </c>
      <c r="S79" s="151">
        <f t="shared" si="16"/>
        <v>6.3241135529440706</v>
      </c>
      <c r="T79" s="43">
        <v>0</v>
      </c>
      <c r="U79" s="151">
        <f t="shared" si="17"/>
        <v>0</v>
      </c>
      <c r="V79" s="43">
        <v>0</v>
      </c>
      <c r="W79" s="43">
        <v>13603</v>
      </c>
      <c r="X79" s="43">
        <v>13603</v>
      </c>
      <c r="Y79" s="43">
        <v>0</v>
      </c>
      <c r="Z79" s="43">
        <v>13603</v>
      </c>
    </row>
    <row r="80" spans="1:26" x14ac:dyDescent="0.25">
      <c r="A80" s="117">
        <v>27</v>
      </c>
      <c r="B80" s="117" t="s">
        <v>107</v>
      </c>
      <c r="C80" s="51">
        <v>1705324</v>
      </c>
      <c r="D80" s="152">
        <f t="shared" si="11"/>
        <v>60.521844057209783</v>
      </c>
      <c r="E80" s="169"/>
      <c r="F80" s="152">
        <f>IF(D$149&gt;0,D80/D$149*100,0)</f>
        <v>34.954253011136181</v>
      </c>
      <c r="G80" s="51">
        <v>12500</v>
      </c>
      <c r="H80" s="152">
        <f t="shared" si="12"/>
        <v>0.44362423253007771</v>
      </c>
      <c r="I80" s="169"/>
      <c r="J80" s="152">
        <f>IF(H$149&gt;0,H80/H$149*100,0)</f>
        <v>6.3158682074319756</v>
      </c>
      <c r="K80" s="51">
        <v>146220</v>
      </c>
      <c r="L80" s="152">
        <f t="shared" si="13"/>
        <v>5.1893388224438368</v>
      </c>
      <c r="M80" s="169"/>
      <c r="N80" s="152">
        <f>IF(L$149&gt;0,L80/L$149*100,0)</f>
        <v>213.21648547661471</v>
      </c>
      <c r="O80" s="51">
        <f t="shared" si="14"/>
        <v>1864044</v>
      </c>
      <c r="P80" s="51">
        <v>0</v>
      </c>
      <c r="Q80" s="152">
        <f t="shared" si="15"/>
        <v>0</v>
      </c>
      <c r="R80" s="51">
        <v>9800</v>
      </c>
      <c r="S80" s="152">
        <f t="shared" si="16"/>
        <v>0.5257386628212638</v>
      </c>
      <c r="T80" s="51">
        <v>0</v>
      </c>
      <c r="U80" s="152">
        <f t="shared" si="17"/>
        <v>0</v>
      </c>
      <c r="V80" s="51">
        <v>2500</v>
      </c>
      <c r="W80" s="51">
        <v>28177</v>
      </c>
      <c r="X80" s="51">
        <v>28177</v>
      </c>
      <c r="Y80" s="51">
        <v>28177</v>
      </c>
      <c r="Z80" s="51">
        <v>28177</v>
      </c>
    </row>
    <row r="81" spans="1:26" x14ac:dyDescent="0.25">
      <c r="A81" s="114">
        <v>28</v>
      </c>
      <c r="B81" s="114" t="s">
        <v>108</v>
      </c>
      <c r="C81" s="43">
        <v>111099</v>
      </c>
      <c r="D81" s="151">
        <f t="shared" si="11"/>
        <v>10.627415343409222</v>
      </c>
      <c r="F81" s="151">
        <f>IF(D$149&gt;0,D81/D$149*100,0)</f>
        <v>6.1378394950559034</v>
      </c>
      <c r="G81" s="43">
        <v>12259</v>
      </c>
      <c r="H81" s="151">
        <f t="shared" si="12"/>
        <v>1.1726611823225559</v>
      </c>
      <c r="J81" s="151">
        <f>IF(H$149&gt;0,H81/H$149*100,0)</f>
        <v>16.695150842596203</v>
      </c>
      <c r="K81" s="43">
        <v>42119</v>
      </c>
      <c r="L81" s="151">
        <f t="shared" si="13"/>
        <v>4.0289841209106561</v>
      </c>
      <c r="N81" s="151">
        <f>IF(L$149&gt;0,L81/L$149*100,0)</f>
        <v>165.5405175291877</v>
      </c>
      <c r="O81" s="43">
        <f t="shared" si="14"/>
        <v>165477</v>
      </c>
      <c r="P81" s="43">
        <v>145383</v>
      </c>
      <c r="Q81" s="151">
        <f t="shared" si="15"/>
        <v>87.856922714334914</v>
      </c>
      <c r="R81" s="43">
        <v>0</v>
      </c>
      <c r="S81" s="151">
        <f t="shared" si="16"/>
        <v>0</v>
      </c>
      <c r="T81" s="43">
        <v>0</v>
      </c>
      <c r="U81" s="151">
        <f t="shared" si="17"/>
        <v>0</v>
      </c>
      <c r="V81" s="43">
        <v>3316</v>
      </c>
      <c r="W81" s="43">
        <v>10454</v>
      </c>
      <c r="X81" s="43">
        <v>10454</v>
      </c>
      <c r="Y81" s="43">
        <v>10454</v>
      </c>
      <c r="Z81" s="43">
        <v>10454</v>
      </c>
    </row>
    <row r="82" spans="1:26" x14ac:dyDescent="0.25">
      <c r="A82" s="117">
        <v>29</v>
      </c>
      <c r="B82" s="117" t="s">
        <v>23</v>
      </c>
      <c r="C82" s="51">
        <v>356454373</v>
      </c>
      <c r="D82" s="152">
        <f t="shared" si="11"/>
        <v>312.84447839999717</v>
      </c>
      <c r="E82" s="169"/>
      <c r="F82" s="152">
        <f>IF(D$149&gt;0,D82/D$149*100,0)</f>
        <v>180.68261503720237</v>
      </c>
      <c r="G82" s="51">
        <v>13135829</v>
      </c>
      <c r="H82" s="152">
        <f t="shared" si="12"/>
        <v>11.528745003940678</v>
      </c>
      <c r="I82" s="169"/>
      <c r="J82" s="152">
        <f>IF(H$149&gt;0,H82/H$149*100,0)</f>
        <v>164.13448297606769</v>
      </c>
      <c r="K82" s="51">
        <v>0</v>
      </c>
      <c r="L82" s="152">
        <f t="shared" si="13"/>
        <v>0</v>
      </c>
      <c r="M82" s="169"/>
      <c r="N82" s="152">
        <f>IF(L$149&gt;0,L82/L$149*100,0)</f>
        <v>0</v>
      </c>
      <c r="O82" s="51">
        <f t="shared" si="14"/>
        <v>369590202</v>
      </c>
      <c r="P82" s="51">
        <v>94727762</v>
      </c>
      <c r="Q82" s="152">
        <f t="shared" si="15"/>
        <v>25.630485193435941</v>
      </c>
      <c r="R82" s="51">
        <v>14903721</v>
      </c>
      <c r="S82" s="152">
        <f t="shared" si="16"/>
        <v>4.0324989459542007</v>
      </c>
      <c r="T82" s="51">
        <v>106111318</v>
      </c>
      <c r="U82" s="152">
        <f t="shared" si="17"/>
        <v>28.710533294927554</v>
      </c>
      <c r="V82" s="51">
        <v>120920620</v>
      </c>
      <c r="W82" s="51">
        <v>1139398</v>
      </c>
      <c r="X82" s="51">
        <v>1139398</v>
      </c>
      <c r="Y82" s="51">
        <v>1139398</v>
      </c>
      <c r="Z82" s="51">
        <v>0</v>
      </c>
    </row>
    <row r="83" spans="1:26" x14ac:dyDescent="0.25">
      <c r="A83" s="114">
        <v>30</v>
      </c>
      <c r="B83" s="114" t="s">
        <v>109</v>
      </c>
      <c r="C83" s="43">
        <v>10449638</v>
      </c>
      <c r="D83" s="151">
        <f t="shared" si="11"/>
        <v>141.7265193744829</v>
      </c>
      <c r="F83" s="151">
        <f>IF(D$149&gt;0,D83/D$149*100,0)</f>
        <v>81.853828047944631</v>
      </c>
      <c r="G83" s="43">
        <v>221799</v>
      </c>
      <c r="H83" s="151">
        <f t="shared" si="12"/>
        <v>3.0082190666069901</v>
      </c>
      <c r="J83" s="151">
        <f>IF(H$149&gt;0,H83/H$149*100,0)</f>
        <v>42.827947101572299</v>
      </c>
      <c r="K83" s="43">
        <v>283341</v>
      </c>
      <c r="L83" s="151">
        <f t="shared" si="13"/>
        <v>3.8429019001505473</v>
      </c>
      <c r="N83" s="151">
        <f>IF(L$149&gt;0,L83/L$149*100,0)</f>
        <v>157.89488125881036</v>
      </c>
      <c r="O83" s="43">
        <f t="shared" si="14"/>
        <v>10954778</v>
      </c>
      <c r="P83" s="43">
        <v>44371</v>
      </c>
      <c r="Q83" s="151">
        <f t="shared" si="15"/>
        <v>0.40503787479764536</v>
      </c>
      <c r="R83" s="43">
        <v>78538</v>
      </c>
      <c r="S83" s="151">
        <f t="shared" si="16"/>
        <v>0.71692917921294252</v>
      </c>
      <c r="T83" s="43">
        <v>4200000</v>
      </c>
      <c r="U83" s="151">
        <f t="shared" si="17"/>
        <v>38.339435084855211</v>
      </c>
      <c r="V83" s="43">
        <v>3999</v>
      </c>
      <c r="W83" s="43">
        <v>73731</v>
      </c>
      <c r="X83" s="43">
        <v>73731</v>
      </c>
      <c r="Y83" s="43">
        <v>73731</v>
      </c>
      <c r="Z83" s="43">
        <v>73731</v>
      </c>
    </row>
    <row r="84" spans="1:26" x14ac:dyDescent="0.25">
      <c r="A84" s="117">
        <v>31</v>
      </c>
      <c r="B84" s="117" t="s">
        <v>110</v>
      </c>
      <c r="C84" s="51">
        <v>1965824</v>
      </c>
      <c r="D84" s="152">
        <f t="shared" si="11"/>
        <v>130.83687188019968</v>
      </c>
      <c r="E84" s="169"/>
      <c r="F84" s="152">
        <f>IF(D$149&gt;0,D84/D$149*100,0)</f>
        <v>75.564536972189373</v>
      </c>
      <c r="G84" s="51">
        <v>25439</v>
      </c>
      <c r="H84" s="152">
        <f t="shared" si="12"/>
        <v>1.6931114808652246</v>
      </c>
      <c r="I84" s="169"/>
      <c r="J84" s="152">
        <f>IF(H$149&gt;0,H84/H$149*100,0)</f>
        <v>24.10479002160849</v>
      </c>
      <c r="K84" s="51">
        <v>123692</v>
      </c>
      <c r="L84" s="152">
        <f t="shared" si="13"/>
        <v>8.2324126455906814</v>
      </c>
      <c r="M84" s="169"/>
      <c r="N84" s="152">
        <f>IF(L$149&gt;0,L84/L$149*100,0)</f>
        <v>338.24850358479017</v>
      </c>
      <c r="O84" s="51">
        <f t="shared" si="14"/>
        <v>2114955</v>
      </c>
      <c r="P84" s="51">
        <v>31984</v>
      </c>
      <c r="Q84" s="152">
        <f t="shared" si="15"/>
        <v>1.5122780390126505</v>
      </c>
      <c r="R84" s="51">
        <v>657969</v>
      </c>
      <c r="S84" s="152">
        <f t="shared" si="16"/>
        <v>31.110307311503082</v>
      </c>
      <c r="T84" s="51">
        <v>1983124</v>
      </c>
      <c r="U84" s="152">
        <f t="shared" si="17"/>
        <v>93.766723169050877</v>
      </c>
      <c r="V84" s="51">
        <v>0</v>
      </c>
      <c r="W84" s="51">
        <v>15025</v>
      </c>
      <c r="X84" s="51">
        <v>15025</v>
      </c>
      <c r="Y84" s="51">
        <v>15025</v>
      </c>
      <c r="Z84" s="51">
        <v>15025</v>
      </c>
    </row>
    <row r="85" spans="1:26" x14ac:dyDescent="0.25">
      <c r="A85" s="114">
        <v>32</v>
      </c>
      <c r="B85" s="114" t="s">
        <v>111</v>
      </c>
      <c r="C85" s="43">
        <v>1236317</v>
      </c>
      <c r="D85" s="151">
        <f t="shared" si="11"/>
        <v>43.819274119231586</v>
      </c>
      <c r="F85" s="151">
        <f>IF(D$149&gt;0,D85/D$149*100,0)</f>
        <v>25.307721834782548</v>
      </c>
      <c r="G85" s="43">
        <v>22279</v>
      </c>
      <c r="H85" s="151">
        <f t="shared" si="12"/>
        <v>0.78964343942723469</v>
      </c>
      <c r="J85" s="151">
        <f>IF(H$149&gt;0,H85/H$149*100,0)</f>
        <v>11.242135863143071</v>
      </c>
      <c r="K85" s="43">
        <v>103396</v>
      </c>
      <c r="L85" s="151">
        <f t="shared" si="13"/>
        <v>3.6647054653718012</v>
      </c>
      <c r="N85" s="151">
        <f>IF(L$149&gt;0,L85/L$149*100,0)</f>
        <v>150.57325150057187</v>
      </c>
      <c r="O85" s="43">
        <f t="shared" si="14"/>
        <v>1361992</v>
      </c>
      <c r="P85" s="43">
        <v>0</v>
      </c>
      <c r="Q85" s="151">
        <f t="shared" si="15"/>
        <v>0</v>
      </c>
      <c r="R85" s="43">
        <v>0</v>
      </c>
      <c r="S85" s="151">
        <f t="shared" si="16"/>
        <v>0</v>
      </c>
      <c r="T85" s="43">
        <v>0</v>
      </c>
      <c r="U85" s="151">
        <f t="shared" si="17"/>
        <v>0</v>
      </c>
      <c r="V85" s="43">
        <v>3000</v>
      </c>
      <c r="W85" s="43">
        <v>28214</v>
      </c>
      <c r="X85" s="43">
        <v>28214</v>
      </c>
      <c r="Y85" s="43">
        <v>28214</v>
      </c>
      <c r="Z85" s="43">
        <v>28214</v>
      </c>
    </row>
    <row r="86" spans="1:26" x14ac:dyDescent="0.25">
      <c r="A86" s="117">
        <v>33</v>
      </c>
      <c r="B86" s="117" t="s">
        <v>27</v>
      </c>
      <c r="C86" s="51">
        <v>2490666</v>
      </c>
      <c r="D86" s="152">
        <f t="shared" ref="D86:D117" si="18">IFERROR(C86/$W86,0)</f>
        <v>45.968513528478091</v>
      </c>
      <c r="E86" s="169"/>
      <c r="F86" s="152">
        <f>IF(D$149&gt;0,D86/D$149*100,0)</f>
        <v>26.549010154108927</v>
      </c>
      <c r="G86" s="51">
        <v>4279</v>
      </c>
      <c r="H86" s="152">
        <f t="shared" ref="H86:H103" si="19">IFERROR(G86/$W86,0)</f>
        <v>7.8974567199438933E-2</v>
      </c>
      <c r="I86" s="169"/>
      <c r="J86" s="152">
        <f>IF(H$149&gt;0,H86/H$149*100,0)</f>
        <v>1.1243591345899218</v>
      </c>
      <c r="K86" s="51">
        <v>126858</v>
      </c>
      <c r="L86" s="152">
        <f t="shared" ref="L86:L117" si="20">IFERROR((K86/$W86),0)</f>
        <v>2.3413310693588278</v>
      </c>
      <c r="M86" s="169"/>
      <c r="N86" s="152">
        <f>IF(L$149&gt;0,L86/L$149*100,0)</f>
        <v>96.199226727461621</v>
      </c>
      <c r="O86" s="51">
        <f t="shared" ref="O86:O117" si="21">(C86+G86+K86)</f>
        <v>2621803</v>
      </c>
      <c r="P86" s="51">
        <v>55550</v>
      </c>
      <c r="Q86" s="152">
        <f t="shared" ref="Q86:Q117" si="22">IF($O86&gt;0,P86/$O86*100,0)</f>
        <v>2.1187709374045265</v>
      </c>
      <c r="R86" s="51">
        <v>74998</v>
      </c>
      <c r="S86" s="152">
        <f t="shared" ref="S86:S117" si="23">IF($O86&gt;0,R86/$O86*100,0)</f>
        <v>2.860550544796844</v>
      </c>
      <c r="T86" s="51">
        <v>0</v>
      </c>
      <c r="U86" s="152">
        <f t="shared" si="17"/>
        <v>0</v>
      </c>
      <c r="V86" s="51">
        <v>5070</v>
      </c>
      <c r="W86" s="51">
        <v>54182</v>
      </c>
      <c r="X86" s="51">
        <v>54182</v>
      </c>
      <c r="Y86" s="51">
        <v>54182</v>
      </c>
      <c r="Z86" s="51">
        <v>54182</v>
      </c>
    </row>
    <row r="87" spans="1:26" x14ac:dyDescent="0.25">
      <c r="A87" s="114">
        <v>34</v>
      </c>
      <c r="B87" s="114" t="s">
        <v>112</v>
      </c>
      <c r="C87" s="43">
        <v>3911543</v>
      </c>
      <c r="D87" s="151">
        <f t="shared" si="18"/>
        <v>40.59343704272564</v>
      </c>
      <c r="F87" s="151">
        <f>IF(D$149&gt;0,D87/D$149*100,0)</f>
        <v>23.444646987983322</v>
      </c>
      <c r="G87" s="43">
        <v>12650</v>
      </c>
      <c r="H87" s="151">
        <f t="shared" si="19"/>
        <v>0.13127990120279373</v>
      </c>
      <c r="J87" s="151">
        <f>IF(H$149&gt;0,H87/H$149*100,0)</f>
        <v>1.8690289967992664</v>
      </c>
      <c r="K87" s="43">
        <v>326101</v>
      </c>
      <c r="L87" s="151">
        <f t="shared" si="20"/>
        <v>3.3842298072831807</v>
      </c>
      <c r="N87" s="151">
        <f>IF(L$149&gt;0,L87/L$149*100,0)</f>
        <v>139.04923348487529</v>
      </c>
      <c r="O87" s="43">
        <f t="shared" si="21"/>
        <v>4250294</v>
      </c>
      <c r="P87" s="43">
        <v>0</v>
      </c>
      <c r="Q87" s="151">
        <f t="shared" si="22"/>
        <v>0</v>
      </c>
      <c r="R87" s="43">
        <v>3636934</v>
      </c>
      <c r="S87" s="151">
        <f t="shared" si="23"/>
        <v>85.568998285765645</v>
      </c>
      <c r="T87" s="43">
        <v>0</v>
      </c>
      <c r="U87" s="151">
        <f t="shared" si="17"/>
        <v>0</v>
      </c>
      <c r="V87" s="43">
        <v>1326306</v>
      </c>
      <c r="W87" s="43">
        <v>96359</v>
      </c>
      <c r="X87" s="43">
        <v>96359</v>
      </c>
      <c r="Y87" s="43">
        <v>96359</v>
      </c>
      <c r="Z87" s="43">
        <v>96359</v>
      </c>
    </row>
    <row r="88" spans="1:26" x14ac:dyDescent="0.25">
      <c r="A88" s="117">
        <v>35</v>
      </c>
      <c r="B88" s="117" t="s">
        <v>113</v>
      </c>
      <c r="C88" s="51">
        <v>2611979</v>
      </c>
      <c r="D88" s="152">
        <f t="shared" si="18"/>
        <v>157.25340156532209</v>
      </c>
      <c r="E88" s="169"/>
      <c r="F88" s="152">
        <f>IF(D$149&gt;0,D88/D$149*100,0)</f>
        <v>90.821343447172524</v>
      </c>
      <c r="G88" s="51">
        <v>16000</v>
      </c>
      <c r="H88" s="152">
        <f t="shared" si="19"/>
        <v>0.96327513546056598</v>
      </c>
      <c r="I88" s="169"/>
      <c r="J88" s="152">
        <f>IF(H$149&gt;0,H88/H$149*100,0)</f>
        <v>13.714126409117267</v>
      </c>
      <c r="K88" s="51">
        <v>60378</v>
      </c>
      <c r="L88" s="152">
        <f t="shared" si="20"/>
        <v>3.6350391330523779</v>
      </c>
      <c r="M88" s="169"/>
      <c r="N88" s="152">
        <f>IF(L$149&gt;0,L88/L$149*100,0)</f>
        <v>149.35433877766934</v>
      </c>
      <c r="O88" s="51">
        <f t="shared" si="21"/>
        <v>2688357</v>
      </c>
      <c r="P88" s="51">
        <v>1031800</v>
      </c>
      <c r="Q88" s="152">
        <f t="shared" si="22"/>
        <v>38.380319280512225</v>
      </c>
      <c r="R88" s="51">
        <v>0</v>
      </c>
      <c r="S88" s="152">
        <f t="shared" si="23"/>
        <v>0</v>
      </c>
      <c r="T88" s="51">
        <v>0</v>
      </c>
      <c r="U88" s="152">
        <f t="shared" si="17"/>
        <v>0</v>
      </c>
      <c r="V88" s="51">
        <v>0</v>
      </c>
      <c r="W88" s="51">
        <v>16610</v>
      </c>
      <c r="X88" s="51">
        <v>16610</v>
      </c>
      <c r="Y88" s="51">
        <v>16610</v>
      </c>
      <c r="Z88" s="51">
        <v>16610</v>
      </c>
    </row>
    <row r="89" spans="1:26" x14ac:dyDescent="0.25">
      <c r="A89" s="114">
        <v>36</v>
      </c>
      <c r="B89" s="114" t="s">
        <v>114</v>
      </c>
      <c r="C89" s="43">
        <v>4366737</v>
      </c>
      <c r="D89" s="151">
        <f t="shared" si="18"/>
        <v>111.50729041648579</v>
      </c>
      <c r="F89" s="151">
        <f>IF(D$149&gt;0,D89/D$149*100,0)</f>
        <v>64.400781280222233</v>
      </c>
      <c r="G89" s="43">
        <v>30924</v>
      </c>
      <c r="H89" s="151">
        <f t="shared" si="19"/>
        <v>0.78966318531191748</v>
      </c>
      <c r="J89" s="151">
        <f>IF(H$149&gt;0,H89/H$149*100,0)</f>
        <v>11.242416984858593</v>
      </c>
      <c r="K89" s="43">
        <v>128665</v>
      </c>
      <c r="L89" s="151">
        <f t="shared" si="20"/>
        <v>3.2855391843926354</v>
      </c>
      <c r="N89" s="151">
        <f>IF(L$149&gt;0,L89/L$149*100,0)</f>
        <v>134.99429151978111</v>
      </c>
      <c r="O89" s="43">
        <f t="shared" si="21"/>
        <v>4526326</v>
      </c>
      <c r="P89" s="43">
        <v>219155</v>
      </c>
      <c r="Q89" s="151">
        <f t="shared" si="22"/>
        <v>4.8417855894604145</v>
      </c>
      <c r="R89" s="43">
        <v>51665</v>
      </c>
      <c r="S89" s="151">
        <f t="shared" si="23"/>
        <v>1.1414334716500756</v>
      </c>
      <c r="T89" s="43">
        <v>0</v>
      </c>
      <c r="U89" s="151">
        <f t="shared" si="17"/>
        <v>0</v>
      </c>
      <c r="V89" s="43">
        <v>1540918</v>
      </c>
      <c r="W89" s="43">
        <v>39161</v>
      </c>
      <c r="X89" s="43">
        <v>39161</v>
      </c>
      <c r="Y89" s="43">
        <v>39161</v>
      </c>
      <c r="Z89" s="43">
        <v>39161</v>
      </c>
    </row>
    <row r="90" spans="1:26" x14ac:dyDescent="0.25">
      <c r="A90" s="117">
        <v>37</v>
      </c>
      <c r="B90" s="117" t="s">
        <v>115</v>
      </c>
      <c r="C90" s="51">
        <v>3084048</v>
      </c>
      <c r="D90" s="152">
        <f t="shared" si="18"/>
        <v>115.81538923729768</v>
      </c>
      <c r="E90" s="169"/>
      <c r="F90" s="152">
        <f>IF(D$149&gt;0,D90/D$149*100,0)</f>
        <v>66.888913929275205</v>
      </c>
      <c r="G90" s="51">
        <v>268745</v>
      </c>
      <c r="H90" s="152">
        <f t="shared" si="19"/>
        <v>10.092192722220135</v>
      </c>
      <c r="I90" s="169"/>
      <c r="J90" s="152">
        <f>IF(H$149&gt;0,H90/H$149*100,0)</f>
        <v>143.68232049457504</v>
      </c>
      <c r="K90" s="51">
        <v>80049</v>
      </c>
      <c r="L90" s="152">
        <f t="shared" si="20"/>
        <v>3.0060835930752186</v>
      </c>
      <c r="M90" s="169"/>
      <c r="N90" s="152">
        <f>IF(L$149&gt;0,L90/L$149*100,0)</f>
        <v>123.51218540449213</v>
      </c>
      <c r="O90" s="51">
        <f t="shared" si="21"/>
        <v>3432842</v>
      </c>
      <c r="P90" s="51">
        <v>4220</v>
      </c>
      <c r="Q90" s="152">
        <f t="shared" si="22"/>
        <v>0.12293021350822439</v>
      </c>
      <c r="R90" s="51">
        <v>0</v>
      </c>
      <c r="S90" s="152">
        <f t="shared" si="23"/>
        <v>0</v>
      </c>
      <c r="T90" s="51">
        <v>0</v>
      </c>
      <c r="U90" s="152">
        <f t="shared" si="17"/>
        <v>0</v>
      </c>
      <c r="V90" s="51">
        <v>0</v>
      </c>
      <c r="W90" s="51">
        <v>26629</v>
      </c>
      <c r="X90" s="51">
        <v>26629</v>
      </c>
      <c r="Y90" s="51">
        <v>26629</v>
      </c>
      <c r="Z90" s="51">
        <v>26629</v>
      </c>
    </row>
    <row r="91" spans="1:26" x14ac:dyDescent="0.25">
      <c r="A91" s="114">
        <v>38</v>
      </c>
      <c r="B91" s="114" t="s">
        <v>116</v>
      </c>
      <c r="C91" s="43">
        <v>1159138</v>
      </c>
      <c r="D91" s="151">
        <f t="shared" si="18"/>
        <v>76.500659978880677</v>
      </c>
      <c r="F91" s="151">
        <f>IF(D$149&gt;0,D91/D$149*100,0)</f>
        <v>44.182781705940876</v>
      </c>
      <c r="G91" s="43">
        <v>122058</v>
      </c>
      <c r="H91" s="151">
        <f t="shared" si="19"/>
        <v>8.0555702217529035</v>
      </c>
      <c r="J91" s="151">
        <f>IF(H$149&gt;0,H91/H$149*100,0)</f>
        <v>114.68697182328826</v>
      </c>
      <c r="K91" s="43">
        <v>63513</v>
      </c>
      <c r="L91" s="151">
        <f t="shared" si="20"/>
        <v>4.1917238648363249</v>
      </c>
      <c r="N91" s="151">
        <f>IF(L$149&gt;0,L91/L$149*100,0)</f>
        <v>172.22707191201647</v>
      </c>
      <c r="O91" s="43">
        <f t="shared" si="21"/>
        <v>1344709</v>
      </c>
      <c r="P91" s="43">
        <v>113411</v>
      </c>
      <c r="Q91" s="151">
        <f t="shared" si="22"/>
        <v>8.4338693352985654</v>
      </c>
      <c r="R91" s="43">
        <v>184628</v>
      </c>
      <c r="S91" s="151">
        <f t="shared" si="23"/>
        <v>13.729959418729257</v>
      </c>
      <c r="T91" s="43">
        <v>0</v>
      </c>
      <c r="U91" s="151">
        <f t="shared" si="17"/>
        <v>0</v>
      </c>
      <c r="V91" s="43">
        <v>0</v>
      </c>
      <c r="W91" s="43">
        <v>15152</v>
      </c>
      <c r="X91" s="43">
        <v>15152</v>
      </c>
      <c r="Y91" s="43">
        <v>15152</v>
      </c>
      <c r="Z91" s="43">
        <v>15152</v>
      </c>
    </row>
    <row r="92" spans="1:26" x14ac:dyDescent="0.25">
      <c r="A92" s="117">
        <v>39</v>
      </c>
      <c r="B92" s="117" t="s">
        <v>118</v>
      </c>
      <c r="C92" s="51">
        <v>1529987</v>
      </c>
      <c r="D92" s="152">
        <f t="shared" si="18"/>
        <v>71.595086569957886</v>
      </c>
      <c r="E92" s="169"/>
      <c r="F92" s="152">
        <f>IF(D$149&gt;0,D92/D$149*100,0)</f>
        <v>41.349578971105132</v>
      </c>
      <c r="G92" s="51">
        <v>121423</v>
      </c>
      <c r="H92" s="152">
        <f t="shared" si="19"/>
        <v>5.6819372952737481</v>
      </c>
      <c r="I92" s="169"/>
      <c r="J92" s="152">
        <f>IF(H$149&gt;0,H92/H$149*100,0)</f>
        <v>80.893613306861894</v>
      </c>
      <c r="K92" s="51">
        <v>84858</v>
      </c>
      <c r="L92" s="152">
        <f t="shared" si="20"/>
        <v>3.9708937763219465</v>
      </c>
      <c r="M92" s="169"/>
      <c r="N92" s="152">
        <f>IF(L$149&gt;0,L92/L$149*100,0)</f>
        <v>163.15373579511368</v>
      </c>
      <c r="O92" s="51">
        <f t="shared" si="21"/>
        <v>1736268</v>
      </c>
      <c r="P92" s="51">
        <v>0</v>
      </c>
      <c r="Q92" s="152">
        <f t="shared" si="22"/>
        <v>0</v>
      </c>
      <c r="R92" s="51">
        <v>0</v>
      </c>
      <c r="S92" s="152">
        <f t="shared" si="23"/>
        <v>0</v>
      </c>
      <c r="T92" s="51">
        <v>0</v>
      </c>
      <c r="U92" s="152">
        <f t="shared" si="17"/>
        <v>0</v>
      </c>
      <c r="V92" s="51">
        <v>0</v>
      </c>
      <c r="W92" s="51">
        <v>21370</v>
      </c>
      <c r="X92" s="51">
        <v>21370</v>
      </c>
      <c r="Y92" s="51">
        <v>21370</v>
      </c>
      <c r="Z92" s="51">
        <v>21370</v>
      </c>
    </row>
    <row r="93" spans="1:26" x14ac:dyDescent="0.25">
      <c r="A93" s="114">
        <v>40</v>
      </c>
      <c r="B93" s="114" t="s">
        <v>120</v>
      </c>
      <c r="C93" s="110">
        <v>2211590</v>
      </c>
      <c r="D93" s="151">
        <f t="shared" si="18"/>
        <v>203.4955833640044</v>
      </c>
      <c r="F93" s="151">
        <f>IF(D$149&gt;0,D93/D$149*100,0)</f>
        <v>117.52841008661915</v>
      </c>
      <c r="G93" s="110">
        <v>18455</v>
      </c>
      <c r="H93" s="151">
        <f t="shared" si="19"/>
        <v>1.6981045270518955</v>
      </c>
      <c r="J93" s="151">
        <f>IF(H$149&gt;0,H93/H$149*100,0)</f>
        <v>24.17587590771706</v>
      </c>
      <c r="K93" s="110">
        <v>85036</v>
      </c>
      <c r="L93" s="151">
        <f t="shared" si="20"/>
        <v>7.8244387191755616</v>
      </c>
      <c r="N93" s="151">
        <f>IF(L$149&gt;0,L93/L$149*100,0)</f>
        <v>321.48591210008885</v>
      </c>
      <c r="O93" s="110">
        <f t="shared" si="21"/>
        <v>2315081</v>
      </c>
      <c r="P93" s="110">
        <v>60708</v>
      </c>
      <c r="Q93" s="160">
        <f t="shared" si="22"/>
        <v>2.6222840583115667</v>
      </c>
      <c r="R93" s="110">
        <v>59488</v>
      </c>
      <c r="S93" s="160">
        <f t="shared" si="23"/>
        <v>2.5695861181531012</v>
      </c>
      <c r="T93" s="110">
        <v>0</v>
      </c>
      <c r="U93" s="160">
        <f t="shared" si="17"/>
        <v>0</v>
      </c>
      <c r="V93" s="110">
        <v>6416</v>
      </c>
      <c r="W93" s="110">
        <v>10868</v>
      </c>
      <c r="X93" s="110">
        <v>10868</v>
      </c>
      <c r="Y93" s="110">
        <v>10868</v>
      </c>
      <c r="Z93" s="110">
        <v>10868</v>
      </c>
    </row>
    <row r="94" spans="1:26" x14ac:dyDescent="0.25">
      <c r="A94" s="117">
        <v>41</v>
      </c>
      <c r="B94" s="117" t="s">
        <v>250</v>
      </c>
      <c r="C94" s="51">
        <v>4142684</v>
      </c>
      <c r="D94" s="152">
        <f t="shared" si="18"/>
        <v>125.32320909970959</v>
      </c>
      <c r="E94" s="169"/>
      <c r="F94" s="152">
        <f>IF(D$149&gt;0,D94/D$149*100,0)</f>
        <v>72.380133607593336</v>
      </c>
      <c r="G94" s="51">
        <v>33698</v>
      </c>
      <c r="H94" s="152">
        <f t="shared" si="19"/>
        <v>1.0194215876089061</v>
      </c>
      <c r="I94" s="169"/>
      <c r="J94" s="152">
        <f>IF(H$149&gt;0,H94/H$149*100,0)</f>
        <v>14.513482183848888</v>
      </c>
      <c r="K94" s="51">
        <v>125628</v>
      </c>
      <c r="L94" s="152">
        <f t="shared" si="20"/>
        <v>3.800459825750242</v>
      </c>
      <c r="M94" s="169"/>
      <c r="N94" s="152">
        <f>IF(L$149&gt;0,L94/L$149*100,0)</f>
        <v>156.15104639860971</v>
      </c>
      <c r="O94" s="51">
        <f t="shared" si="21"/>
        <v>4302010</v>
      </c>
      <c r="P94" s="51">
        <v>4746211</v>
      </c>
      <c r="Q94" s="152">
        <f t="shared" si="22"/>
        <v>110.32542927608257</v>
      </c>
      <c r="R94" s="51">
        <v>136809</v>
      </c>
      <c r="S94" s="152">
        <f t="shared" si="23"/>
        <v>3.1801181308272177</v>
      </c>
      <c r="T94" s="51">
        <v>0</v>
      </c>
      <c r="U94" s="152">
        <f t="shared" si="17"/>
        <v>0</v>
      </c>
      <c r="V94" s="51">
        <v>1848655</v>
      </c>
      <c r="W94" s="51">
        <v>33056</v>
      </c>
      <c r="X94" s="51">
        <v>33056</v>
      </c>
      <c r="Y94" s="51">
        <v>33056</v>
      </c>
      <c r="Z94" s="51">
        <v>33056</v>
      </c>
    </row>
    <row r="95" spans="1:26" x14ac:dyDescent="0.25">
      <c r="A95" s="114">
        <v>42</v>
      </c>
      <c r="B95" s="114" t="s">
        <v>124</v>
      </c>
      <c r="C95" s="43">
        <v>10368401</v>
      </c>
      <c r="D95" s="151">
        <f t="shared" si="18"/>
        <v>91.734653973422041</v>
      </c>
      <c r="F95" s="151">
        <f>IF(D$149&gt;0,D95/D$149*100,0)</f>
        <v>52.98114019534804</v>
      </c>
      <c r="G95" s="43">
        <v>115810</v>
      </c>
      <c r="H95" s="151">
        <f t="shared" si="19"/>
        <v>1.0246315007166493</v>
      </c>
      <c r="J95" s="151">
        <f>IF(H$149&gt;0,H95/H$149*100,0)</f>
        <v>14.587655599428587</v>
      </c>
      <c r="K95" s="43">
        <v>104065</v>
      </c>
      <c r="L95" s="151">
        <f t="shared" si="20"/>
        <v>0.92071735706828517</v>
      </c>
      <c r="N95" s="151">
        <f>IF(L$149&gt;0,L95/L$149*100,0)</f>
        <v>37.829890417324307</v>
      </c>
      <c r="O95" s="43">
        <f t="shared" si="21"/>
        <v>10588276</v>
      </c>
      <c r="P95" s="43">
        <v>471766</v>
      </c>
      <c r="Q95" s="151">
        <f t="shared" si="22"/>
        <v>4.4555506486608394</v>
      </c>
      <c r="R95" s="43">
        <v>120000</v>
      </c>
      <c r="S95" s="151">
        <f t="shared" si="23"/>
        <v>1.1333289763130467</v>
      </c>
      <c r="T95" s="43">
        <v>0</v>
      </c>
      <c r="U95" s="151">
        <f t="shared" si="17"/>
        <v>0</v>
      </c>
      <c r="V95" s="43">
        <v>0</v>
      </c>
      <c r="W95" s="43">
        <v>113026</v>
      </c>
      <c r="X95" s="43">
        <v>113026</v>
      </c>
      <c r="Y95" s="43">
        <v>113026</v>
      </c>
      <c r="Z95" s="43">
        <v>113026</v>
      </c>
    </row>
    <row r="96" spans="1:26" x14ac:dyDescent="0.25">
      <c r="A96" s="117">
        <v>43</v>
      </c>
      <c r="B96" s="117" t="s">
        <v>126</v>
      </c>
      <c r="C96" s="51">
        <v>68618006</v>
      </c>
      <c r="D96" s="152">
        <f t="shared" si="18"/>
        <v>201.86635011973476</v>
      </c>
      <c r="E96" s="169"/>
      <c r="F96" s="152">
        <f>IF(D$149&gt;0,D96/D$149*100,0)</f>
        <v>116.58745014196637</v>
      </c>
      <c r="G96" s="51">
        <v>0</v>
      </c>
      <c r="H96" s="152">
        <f t="shared" si="19"/>
        <v>0</v>
      </c>
      <c r="I96" s="169"/>
      <c r="J96" s="152">
        <f>IF(H$149&gt;0,H96/H$149*100,0)</f>
        <v>0</v>
      </c>
      <c r="K96" s="51">
        <v>316018</v>
      </c>
      <c r="L96" s="152">
        <f t="shared" si="20"/>
        <v>0.92968892497602362</v>
      </c>
      <c r="M96" s="169"/>
      <c r="N96" s="152">
        <f>IF(L$149&gt;0,L96/L$149*100,0)</f>
        <v>38.198508895314134</v>
      </c>
      <c r="O96" s="51">
        <f t="shared" si="21"/>
        <v>68934024</v>
      </c>
      <c r="P96" s="51">
        <v>0</v>
      </c>
      <c r="Q96" s="152">
        <f t="shared" si="22"/>
        <v>0</v>
      </c>
      <c r="R96" s="51">
        <v>124037</v>
      </c>
      <c r="S96" s="152">
        <f t="shared" si="23"/>
        <v>0.17993581805118469</v>
      </c>
      <c r="T96" s="51">
        <v>5047791</v>
      </c>
      <c r="U96" s="152">
        <f t="shared" si="17"/>
        <v>7.3226408485887893</v>
      </c>
      <c r="V96" s="51">
        <v>0</v>
      </c>
      <c r="W96" s="51">
        <v>339918</v>
      </c>
      <c r="X96" s="51">
        <v>339918</v>
      </c>
      <c r="Y96" s="51">
        <v>0</v>
      </c>
      <c r="Z96" s="51">
        <v>339918</v>
      </c>
    </row>
    <row r="97" spans="1:26" x14ac:dyDescent="0.25">
      <c r="A97" s="114">
        <v>44</v>
      </c>
      <c r="B97" s="114" t="s">
        <v>128</v>
      </c>
      <c r="C97" s="43">
        <v>5853786</v>
      </c>
      <c r="D97" s="151">
        <f t="shared" si="18"/>
        <v>120.5276313622138</v>
      </c>
      <c r="F97" s="151">
        <f>IF(D$149&gt;0,D97/D$149*100,0)</f>
        <v>69.610458621937781</v>
      </c>
      <c r="G97" s="43">
        <v>0</v>
      </c>
      <c r="H97" s="151">
        <f t="shared" si="19"/>
        <v>0</v>
      </c>
      <c r="J97" s="151">
        <f>IF(H$149&gt;0,H97/H$149*100,0)</f>
        <v>0</v>
      </c>
      <c r="K97" s="43">
        <v>69604</v>
      </c>
      <c r="L97" s="151">
        <f t="shared" si="20"/>
        <v>1.4331246911546698</v>
      </c>
      <c r="N97" s="151">
        <f>IF(L$149&gt;0,L97/L$149*100,0)</f>
        <v>58.883380012919687</v>
      </c>
      <c r="O97" s="43">
        <f t="shared" si="21"/>
        <v>5923390</v>
      </c>
      <c r="P97" s="43">
        <v>1622619</v>
      </c>
      <c r="Q97" s="151">
        <f t="shared" si="22"/>
        <v>27.39341829594202</v>
      </c>
      <c r="R97" s="43">
        <v>1299250</v>
      </c>
      <c r="S97" s="151">
        <f t="shared" si="23"/>
        <v>21.9342302296489</v>
      </c>
      <c r="T97" s="43">
        <v>0</v>
      </c>
      <c r="U97" s="151">
        <f t="shared" si="17"/>
        <v>0</v>
      </c>
      <c r="V97" s="43">
        <v>0</v>
      </c>
      <c r="W97" s="43">
        <v>48568</v>
      </c>
      <c r="X97" s="43">
        <v>48568</v>
      </c>
      <c r="Y97" s="43">
        <v>0</v>
      </c>
      <c r="Z97" s="43">
        <v>48568</v>
      </c>
    </row>
    <row r="98" spans="1:26" x14ac:dyDescent="0.25">
      <c r="A98" s="117">
        <v>45</v>
      </c>
      <c r="B98" s="117" t="s">
        <v>130</v>
      </c>
      <c r="C98" s="51">
        <v>341567</v>
      </c>
      <c r="D98" s="152">
        <f t="shared" si="18"/>
        <v>151.74011550422034</v>
      </c>
      <c r="E98" s="169"/>
      <c r="F98" s="152">
        <f>IF(D$149&gt;0,D98/D$149*100,0)</f>
        <v>87.637157656000085</v>
      </c>
      <c r="G98" s="51">
        <v>0</v>
      </c>
      <c r="H98" s="152">
        <f t="shared" si="19"/>
        <v>0</v>
      </c>
      <c r="I98" s="169"/>
      <c r="J98" s="152">
        <f>IF(H$149&gt;0,H98/H$149*100,0)</f>
        <v>0</v>
      </c>
      <c r="K98" s="51">
        <v>63461</v>
      </c>
      <c r="L98" s="152">
        <f t="shared" si="20"/>
        <v>28.192358951577077</v>
      </c>
      <c r="M98" s="169"/>
      <c r="N98" s="152">
        <f>IF(L$149&gt;0,L98/L$149*100,0)</f>
        <v>1158.3509766123966</v>
      </c>
      <c r="O98" s="51">
        <f t="shared" si="21"/>
        <v>405028</v>
      </c>
      <c r="P98" s="51">
        <v>0</v>
      </c>
      <c r="Q98" s="152">
        <f t="shared" si="22"/>
        <v>0</v>
      </c>
      <c r="R98" s="51">
        <v>29993</v>
      </c>
      <c r="S98" s="152">
        <f t="shared" si="23"/>
        <v>7.405167050179247</v>
      </c>
      <c r="T98" s="51">
        <v>0</v>
      </c>
      <c r="U98" s="152">
        <f t="shared" si="17"/>
        <v>0</v>
      </c>
      <c r="V98" s="51">
        <v>0</v>
      </c>
      <c r="W98" s="51">
        <v>2251</v>
      </c>
      <c r="X98" s="51">
        <v>2251</v>
      </c>
      <c r="Y98" s="51">
        <v>0</v>
      </c>
      <c r="Z98" s="51">
        <v>2251</v>
      </c>
    </row>
    <row r="99" spans="1:26" x14ac:dyDescent="0.25">
      <c r="A99" s="114">
        <v>46</v>
      </c>
      <c r="B99" s="114" t="s">
        <v>132</v>
      </c>
      <c r="C99" s="43">
        <v>4944861</v>
      </c>
      <c r="D99" s="151">
        <f t="shared" si="18"/>
        <v>120.98111222567465</v>
      </c>
      <c r="F99" s="151">
        <f>IF(D$149&gt;0,D99/D$149*100,0)</f>
        <v>69.872365460436228</v>
      </c>
      <c r="G99" s="43">
        <v>0</v>
      </c>
      <c r="H99" s="151">
        <f t="shared" si="19"/>
        <v>0</v>
      </c>
      <c r="J99" s="151">
        <f>IF(H$149&gt;0,H99/H$149*100,0)</f>
        <v>0</v>
      </c>
      <c r="K99" s="43">
        <v>84643</v>
      </c>
      <c r="L99" s="151">
        <f t="shared" si="20"/>
        <v>2.0708780857778972</v>
      </c>
      <c r="N99" s="151">
        <f>IF(L$149&gt;0,L99/L$149*100,0)</f>
        <v>85.087014436294595</v>
      </c>
      <c r="O99" s="43">
        <f t="shared" si="21"/>
        <v>5029504</v>
      </c>
      <c r="P99" s="43">
        <v>50519</v>
      </c>
      <c r="Q99" s="151">
        <f t="shared" si="22"/>
        <v>1.0044529241849693</v>
      </c>
      <c r="R99" s="43">
        <v>20000</v>
      </c>
      <c r="S99" s="151">
        <f t="shared" si="23"/>
        <v>0.39765352607334642</v>
      </c>
      <c r="T99" s="43">
        <v>0</v>
      </c>
      <c r="U99" s="151">
        <f t="shared" si="17"/>
        <v>0</v>
      </c>
      <c r="V99" s="43">
        <v>220872</v>
      </c>
      <c r="W99" s="43">
        <v>40873</v>
      </c>
      <c r="X99" s="43">
        <v>40873</v>
      </c>
      <c r="Y99" s="43">
        <v>0</v>
      </c>
      <c r="Z99" s="43">
        <v>40873</v>
      </c>
    </row>
    <row r="100" spans="1:26" x14ac:dyDescent="0.25">
      <c r="A100" s="117">
        <v>47</v>
      </c>
      <c r="B100" s="117" t="s">
        <v>134</v>
      </c>
      <c r="C100" s="51">
        <v>12074879</v>
      </c>
      <c r="D100" s="152">
        <f t="shared" si="18"/>
        <v>149.66755497161554</v>
      </c>
      <c r="E100" s="169"/>
      <c r="F100" s="152">
        <f>IF(D$149&gt;0,D100/D$149*100,0)</f>
        <v>86.440155047006826</v>
      </c>
      <c r="G100" s="51">
        <v>2420452</v>
      </c>
      <c r="H100" s="152">
        <f t="shared" si="19"/>
        <v>30.001388234710827</v>
      </c>
      <c r="I100" s="169"/>
      <c r="J100" s="152">
        <f>IF(H$149&gt;0,H100/H$149*100,0)</f>
        <v>427.12908862025864</v>
      </c>
      <c r="K100" s="51">
        <v>18424</v>
      </c>
      <c r="L100" s="152">
        <f t="shared" si="20"/>
        <v>0.22836460993083615</v>
      </c>
      <c r="M100" s="169"/>
      <c r="N100" s="152">
        <f>IF(L$149&gt;0,L100/L$149*100,0)</f>
        <v>9.3829100782747901</v>
      </c>
      <c r="O100" s="51">
        <f t="shared" si="21"/>
        <v>14513755</v>
      </c>
      <c r="P100" s="51">
        <v>454617</v>
      </c>
      <c r="Q100" s="152">
        <f t="shared" si="22"/>
        <v>3.1323182732518227</v>
      </c>
      <c r="R100" s="51">
        <v>300029</v>
      </c>
      <c r="S100" s="152">
        <f t="shared" si="23"/>
        <v>2.0672045242599175</v>
      </c>
      <c r="T100" s="51">
        <v>2572952</v>
      </c>
      <c r="U100" s="152">
        <f t="shared" si="17"/>
        <v>17.727679707973572</v>
      </c>
      <c r="V100" s="51">
        <v>0</v>
      </c>
      <c r="W100" s="51">
        <v>80678</v>
      </c>
      <c r="X100" s="51">
        <v>80678</v>
      </c>
      <c r="Y100" s="51">
        <v>80678</v>
      </c>
      <c r="Z100" s="51">
        <v>80678</v>
      </c>
    </row>
    <row r="101" spans="1:26" x14ac:dyDescent="0.25">
      <c r="A101" s="114">
        <v>48</v>
      </c>
      <c r="B101" s="114" t="s">
        <v>136</v>
      </c>
      <c r="C101" s="43">
        <v>1356442</v>
      </c>
      <c r="D101" s="151">
        <f t="shared" si="18"/>
        <v>203.21228464419477</v>
      </c>
      <c r="F101" s="151">
        <f>IF(D$149&gt;0,D101/D$149*100,0)</f>
        <v>117.36479155707471</v>
      </c>
      <c r="G101" s="43">
        <v>22690</v>
      </c>
      <c r="H101" s="151">
        <f t="shared" si="19"/>
        <v>3.399250936329588</v>
      </c>
      <c r="J101" s="151">
        <f>IF(H$149&gt;0,H101/H$149*100,0)</f>
        <v>48.395059024174927</v>
      </c>
      <c r="K101" s="43">
        <v>37489</v>
      </c>
      <c r="L101" s="151">
        <f t="shared" si="20"/>
        <v>5.6163295880149811</v>
      </c>
      <c r="N101" s="151">
        <f>IF(L$149&gt;0,L101/L$149*100,0)</f>
        <v>230.76042960535324</v>
      </c>
      <c r="O101" s="43">
        <f t="shared" si="21"/>
        <v>1416621</v>
      </c>
      <c r="P101" s="43">
        <v>12483</v>
      </c>
      <c r="Q101" s="151">
        <f t="shared" si="22"/>
        <v>0.88118134631634004</v>
      </c>
      <c r="R101" s="43">
        <v>0</v>
      </c>
      <c r="S101" s="151">
        <f t="shared" si="23"/>
        <v>0</v>
      </c>
      <c r="T101" s="43">
        <v>0</v>
      </c>
      <c r="U101" s="151">
        <f t="shared" si="17"/>
        <v>0</v>
      </c>
      <c r="V101" s="43">
        <v>23407</v>
      </c>
      <c r="W101" s="43">
        <v>6675</v>
      </c>
      <c r="X101" s="43">
        <v>6675</v>
      </c>
      <c r="Y101" s="43">
        <v>6675</v>
      </c>
      <c r="Z101" s="43">
        <v>6675</v>
      </c>
    </row>
    <row r="102" spans="1:26" x14ac:dyDescent="0.25">
      <c r="A102" s="117">
        <v>49</v>
      </c>
      <c r="B102" s="117" t="s">
        <v>138</v>
      </c>
      <c r="C102" s="51">
        <v>2975684</v>
      </c>
      <c r="D102" s="152">
        <f t="shared" si="18"/>
        <v>107.35178036725712</v>
      </c>
      <c r="E102" s="169"/>
      <c r="F102" s="152">
        <f>IF(D$149&gt;0,D102/D$149*100,0)</f>
        <v>62.00077592820827</v>
      </c>
      <c r="G102" s="51">
        <v>69536</v>
      </c>
      <c r="H102" s="152">
        <f t="shared" si="19"/>
        <v>2.5086042065009559</v>
      </c>
      <c r="I102" s="169"/>
      <c r="J102" s="152">
        <f>IF(H$149&gt;0,H102/H$149*100,0)</f>
        <v>35.714941590336316</v>
      </c>
      <c r="K102" s="51">
        <v>121107</v>
      </c>
      <c r="L102" s="152">
        <f t="shared" si="20"/>
        <v>4.369097009271619</v>
      </c>
      <c r="M102" s="169"/>
      <c r="N102" s="152">
        <f>IF(L$149&gt;0,L102/L$149*100,0)</f>
        <v>179.51487480337192</v>
      </c>
      <c r="O102" s="51">
        <f t="shared" si="21"/>
        <v>3166327</v>
      </c>
      <c r="P102" s="51">
        <v>114946</v>
      </c>
      <c r="Q102" s="152">
        <f t="shared" si="22"/>
        <v>3.6302630776922284</v>
      </c>
      <c r="R102" s="51">
        <v>26000</v>
      </c>
      <c r="S102" s="152">
        <f t="shared" si="23"/>
        <v>0.82114070972454833</v>
      </c>
      <c r="T102" s="51">
        <v>0</v>
      </c>
      <c r="U102" s="152">
        <f t="shared" si="17"/>
        <v>0</v>
      </c>
      <c r="V102" s="51">
        <v>0</v>
      </c>
      <c r="W102" s="51">
        <v>27719</v>
      </c>
      <c r="X102" s="51">
        <v>27719</v>
      </c>
      <c r="Y102" s="51">
        <v>27719</v>
      </c>
      <c r="Z102" s="51">
        <v>27719</v>
      </c>
    </row>
    <row r="103" spans="1:26" x14ac:dyDescent="0.25">
      <c r="A103" s="114">
        <v>50</v>
      </c>
      <c r="B103" s="114" t="s">
        <v>140</v>
      </c>
      <c r="C103" s="110">
        <v>3207369</v>
      </c>
      <c r="D103" s="151">
        <f t="shared" si="18"/>
        <v>174.64573917778384</v>
      </c>
      <c r="F103" s="151">
        <f>IF(D$149&gt;0,D103/D$149*100,0)</f>
        <v>100.86624837086289</v>
      </c>
      <c r="G103" s="110">
        <v>5000</v>
      </c>
      <c r="H103" s="151">
        <f t="shared" si="19"/>
        <v>0.27225701061802343</v>
      </c>
      <c r="J103" s="151">
        <f>IF(H$149&gt;0,H103/H$149*100,0)</f>
        <v>3.876116928522968</v>
      </c>
      <c r="K103" s="110">
        <v>31895</v>
      </c>
      <c r="L103" s="151">
        <f t="shared" si="20"/>
        <v>1.7367274707323714</v>
      </c>
      <c r="N103" s="151">
        <f>IF(L$149&gt;0,L103/L$149*100,0)</f>
        <v>71.35763152305789</v>
      </c>
      <c r="O103" s="110">
        <f t="shared" si="21"/>
        <v>3244264</v>
      </c>
      <c r="P103" s="110">
        <v>0</v>
      </c>
      <c r="Q103" s="160">
        <f t="shared" si="22"/>
        <v>0</v>
      </c>
      <c r="R103" s="110">
        <v>0</v>
      </c>
      <c r="S103" s="160">
        <f t="shared" si="23"/>
        <v>0</v>
      </c>
      <c r="T103" s="110">
        <v>0</v>
      </c>
      <c r="U103" s="160">
        <f t="shared" si="17"/>
        <v>0</v>
      </c>
      <c r="V103" s="110">
        <v>0</v>
      </c>
      <c r="W103" s="43">
        <v>18365</v>
      </c>
      <c r="X103" s="43">
        <v>18365</v>
      </c>
      <c r="Y103" s="43">
        <v>18365</v>
      </c>
      <c r="Z103" s="43">
        <v>18365</v>
      </c>
    </row>
    <row r="104" spans="1:26" x14ac:dyDescent="0.25">
      <c r="A104" s="117">
        <v>51</v>
      </c>
      <c r="B104" s="117" t="s">
        <v>142</v>
      </c>
      <c r="C104" s="111">
        <v>743918</v>
      </c>
      <c r="D104" s="152">
        <f t="shared" si="18"/>
        <v>68.785760517799346</v>
      </c>
      <c r="E104" s="169"/>
      <c r="F104" s="152">
        <f>IF(D$149&gt;0,D104/D$149*100,0)</f>
        <v>39.727059116536559</v>
      </c>
      <c r="G104" s="111">
        <v>25508</v>
      </c>
      <c r="H104" s="152">
        <f t="shared" ref="H104:H148" si="24">IFERROR((G104/$W104),0)</f>
        <v>2.3585760517799352</v>
      </c>
      <c r="I104" s="169"/>
      <c r="J104" s="152">
        <f>IF(H$149&gt;0,H104/H$149*100,0)</f>
        <v>33.578994130437508</v>
      </c>
      <c r="K104" s="111">
        <v>77675</v>
      </c>
      <c r="L104" s="152">
        <f t="shared" si="20"/>
        <v>7.1821544151641241</v>
      </c>
      <c r="M104" s="169"/>
      <c r="N104" s="152">
        <f>IF(L$149&gt;0,L104/L$149*100,0)</f>
        <v>295.09611435055206</v>
      </c>
      <c r="O104" s="111">
        <f t="shared" si="21"/>
        <v>847101</v>
      </c>
      <c r="P104" s="111">
        <v>0</v>
      </c>
      <c r="Q104" s="158">
        <f t="shared" si="22"/>
        <v>0</v>
      </c>
      <c r="R104" s="111">
        <v>0</v>
      </c>
      <c r="S104" s="158">
        <f t="shared" si="23"/>
        <v>0</v>
      </c>
      <c r="T104" s="111">
        <v>0</v>
      </c>
      <c r="U104" s="158">
        <f t="shared" ref="U104:U143" si="25">IF($O104&gt;0,T104/$O104*100,0)</f>
        <v>0</v>
      </c>
      <c r="V104" s="111">
        <v>92215</v>
      </c>
      <c r="W104" s="51">
        <v>10815</v>
      </c>
      <c r="X104" s="51">
        <v>10815</v>
      </c>
      <c r="Y104" s="51">
        <v>10815</v>
      </c>
      <c r="Z104" s="51">
        <v>10815</v>
      </c>
    </row>
    <row r="105" spans="1:26" x14ac:dyDescent="0.25">
      <c r="A105" s="114">
        <v>52</v>
      </c>
      <c r="B105" s="114" t="s">
        <v>144</v>
      </c>
      <c r="C105" s="43">
        <v>0</v>
      </c>
      <c r="D105" s="151">
        <f t="shared" si="18"/>
        <v>0</v>
      </c>
      <c r="F105" s="151">
        <f>IF(D$149&gt;0,D105/D$149*100,0)</f>
        <v>0</v>
      </c>
      <c r="G105" s="43">
        <v>0</v>
      </c>
      <c r="H105" s="151">
        <f t="shared" si="24"/>
        <v>0</v>
      </c>
      <c r="J105" s="151">
        <f>IF(H$149&gt;0,H105/H$149*100,0)</f>
        <v>0</v>
      </c>
      <c r="K105" s="43">
        <v>0</v>
      </c>
      <c r="L105" s="151">
        <f t="shared" si="20"/>
        <v>0</v>
      </c>
      <c r="N105" s="151">
        <f>IF(L$149&gt;0,L105/L$149*100,0)</f>
        <v>0</v>
      </c>
      <c r="O105" s="43">
        <f t="shared" si="21"/>
        <v>0</v>
      </c>
      <c r="P105" s="43">
        <v>0</v>
      </c>
      <c r="Q105" s="151">
        <f t="shared" si="22"/>
        <v>0</v>
      </c>
      <c r="R105" s="43">
        <v>0</v>
      </c>
      <c r="S105" s="151">
        <f t="shared" si="23"/>
        <v>0</v>
      </c>
      <c r="T105" s="43">
        <v>0</v>
      </c>
      <c r="U105" s="151">
        <f t="shared" si="25"/>
        <v>0</v>
      </c>
      <c r="V105" s="43">
        <v>0</v>
      </c>
      <c r="W105" s="43">
        <v>0</v>
      </c>
      <c r="X105" s="43">
        <v>0</v>
      </c>
      <c r="Y105" s="43">
        <v>0</v>
      </c>
      <c r="Z105" s="43">
        <v>0</v>
      </c>
    </row>
    <row r="106" spans="1:26" x14ac:dyDescent="0.25">
      <c r="A106" s="117">
        <v>53</v>
      </c>
      <c r="B106" s="117" t="s">
        <v>146</v>
      </c>
      <c r="C106" s="51">
        <v>77855245</v>
      </c>
      <c r="D106" s="152">
        <f t="shared" si="18"/>
        <v>179.41931744594163</v>
      </c>
      <c r="E106" s="169"/>
      <c r="F106" s="152">
        <f>IF(D$149&gt;0,D106/D$149*100,0)</f>
        <v>103.62321761317355</v>
      </c>
      <c r="G106" s="51">
        <v>1758830</v>
      </c>
      <c r="H106" s="152">
        <f t="shared" si="24"/>
        <v>4.0532667786665559</v>
      </c>
      <c r="I106" s="169"/>
      <c r="J106" s="152">
        <f>IF(H$149&gt;0,H106/H$149*100,0)</f>
        <v>57.706267842085566</v>
      </c>
      <c r="K106" s="51">
        <v>798065</v>
      </c>
      <c r="L106" s="152">
        <f t="shared" si="20"/>
        <v>1.8391603234630549</v>
      </c>
      <c r="M106" s="169"/>
      <c r="N106" s="152">
        <f>IF(L$149&gt;0,L106/L$149*100,0)</f>
        <v>75.566332015328825</v>
      </c>
      <c r="O106" s="51">
        <f t="shared" si="21"/>
        <v>80412140</v>
      </c>
      <c r="P106" s="51">
        <v>596576</v>
      </c>
      <c r="Q106" s="152">
        <f t="shared" si="22"/>
        <v>0.74189792735276039</v>
      </c>
      <c r="R106" s="51">
        <v>2381301</v>
      </c>
      <c r="S106" s="152">
        <f t="shared" si="23"/>
        <v>2.9613700120404705</v>
      </c>
      <c r="T106" s="51">
        <v>13351425</v>
      </c>
      <c r="U106" s="152">
        <f t="shared" si="25"/>
        <v>16.603742917425155</v>
      </c>
      <c r="V106" s="51">
        <v>16628</v>
      </c>
      <c r="W106" s="51">
        <v>433929</v>
      </c>
      <c r="X106" s="51">
        <v>433929</v>
      </c>
      <c r="Y106" s="51">
        <v>433929</v>
      </c>
      <c r="Z106" s="51">
        <v>433929</v>
      </c>
    </row>
    <row r="107" spans="1:26" x14ac:dyDescent="0.25">
      <c r="A107" s="114">
        <v>54</v>
      </c>
      <c r="B107" s="114" t="s">
        <v>148</v>
      </c>
      <c r="C107" s="43">
        <v>3321995</v>
      </c>
      <c r="D107" s="151">
        <f t="shared" si="18"/>
        <v>82.158455755057631</v>
      </c>
      <c r="F107" s="151">
        <f>IF(D$149&gt;0,D107/D$149*100,0)</f>
        <v>47.450428753490939</v>
      </c>
      <c r="G107" s="43">
        <v>52705</v>
      </c>
      <c r="H107" s="151">
        <f t="shared" si="24"/>
        <v>1.3034822179354009</v>
      </c>
      <c r="J107" s="151">
        <f>IF(H$149&gt;0,H107/H$149*100,0)</f>
        <v>18.557646980325725</v>
      </c>
      <c r="K107" s="43">
        <v>158364</v>
      </c>
      <c r="L107" s="151">
        <f t="shared" si="20"/>
        <v>3.9166048375129843</v>
      </c>
      <c r="N107" s="151">
        <f>IF(L$149&gt;0,L107/L$149*100,0)</f>
        <v>160.92314397423684</v>
      </c>
      <c r="O107" s="43">
        <f t="shared" si="21"/>
        <v>3533064</v>
      </c>
      <c r="P107" s="43">
        <v>701049</v>
      </c>
      <c r="Q107" s="151">
        <f t="shared" si="22"/>
        <v>19.842521958277572</v>
      </c>
      <c r="R107" s="43">
        <v>45593</v>
      </c>
      <c r="S107" s="151">
        <f t="shared" si="23"/>
        <v>1.2904662921475523</v>
      </c>
      <c r="T107" s="43">
        <v>0</v>
      </c>
      <c r="U107" s="151">
        <f t="shared" si="25"/>
        <v>0</v>
      </c>
      <c r="V107" s="43">
        <v>167661</v>
      </c>
      <c r="W107" s="43">
        <v>40434</v>
      </c>
      <c r="X107" s="43">
        <v>40434</v>
      </c>
      <c r="Y107" s="43">
        <v>40434</v>
      </c>
      <c r="Z107" s="43">
        <v>40434</v>
      </c>
    </row>
    <row r="108" spans="1:26" x14ac:dyDescent="0.25">
      <c r="A108" s="117">
        <v>55</v>
      </c>
      <c r="B108" s="117" t="s">
        <v>150</v>
      </c>
      <c r="C108" s="51">
        <v>830025</v>
      </c>
      <c r="D108" s="152">
        <f t="shared" si="18"/>
        <v>68.824626865671647</v>
      </c>
      <c r="E108" s="169"/>
      <c r="F108" s="152">
        <f>IF(D$149&gt;0,D108/D$149*100,0)</f>
        <v>39.749506287112908</v>
      </c>
      <c r="G108" s="51">
        <v>0</v>
      </c>
      <c r="H108" s="152">
        <f t="shared" si="24"/>
        <v>0</v>
      </c>
      <c r="I108" s="169"/>
      <c r="J108" s="152">
        <f>IF(H$149&gt;0,H108/H$149*100,0)</f>
        <v>0</v>
      </c>
      <c r="K108" s="51">
        <v>48405</v>
      </c>
      <c r="L108" s="152">
        <f t="shared" si="20"/>
        <v>4.0136815920398012</v>
      </c>
      <c r="M108" s="169"/>
      <c r="N108" s="152">
        <f>IF(L$149&gt;0,L108/L$149*100,0)</f>
        <v>164.91177627015935</v>
      </c>
      <c r="O108" s="51">
        <f t="shared" si="21"/>
        <v>878430</v>
      </c>
      <c r="P108" s="51">
        <v>58192</v>
      </c>
      <c r="Q108" s="152">
        <f t="shared" si="22"/>
        <v>6.624546065138941</v>
      </c>
      <c r="R108" s="51">
        <v>0</v>
      </c>
      <c r="S108" s="152">
        <f t="shared" si="23"/>
        <v>0</v>
      </c>
      <c r="T108" s="51">
        <v>0</v>
      </c>
      <c r="U108" s="152">
        <f t="shared" si="25"/>
        <v>0</v>
      </c>
      <c r="V108" s="51">
        <v>0</v>
      </c>
      <c r="W108" s="51">
        <v>12060</v>
      </c>
      <c r="X108" s="51">
        <v>12060</v>
      </c>
      <c r="Y108" s="51">
        <v>0</v>
      </c>
      <c r="Z108" s="51">
        <v>12060</v>
      </c>
    </row>
    <row r="109" spans="1:26" x14ac:dyDescent="0.25">
      <c r="A109" s="114">
        <v>56</v>
      </c>
      <c r="B109" s="114" t="s">
        <v>152</v>
      </c>
      <c r="C109" s="43">
        <v>581010</v>
      </c>
      <c r="D109" s="151">
        <f t="shared" si="18"/>
        <v>41.423784400399256</v>
      </c>
      <c r="F109" s="151">
        <f>IF(D$149&gt;0,D109/D$149*100,0)</f>
        <v>23.924212210745143</v>
      </c>
      <c r="G109" s="43">
        <v>34360</v>
      </c>
      <c r="H109" s="151">
        <f t="shared" si="24"/>
        <v>2.4497362041922144</v>
      </c>
      <c r="J109" s="151">
        <f>IF(H$149&gt;0,H109/H$149*100,0)</f>
        <v>34.876839167264549</v>
      </c>
      <c r="K109" s="43">
        <v>108802</v>
      </c>
      <c r="L109" s="151">
        <f t="shared" si="20"/>
        <v>7.7571652645087692</v>
      </c>
      <c r="N109" s="151">
        <f>IF(L$149&gt;0,L109/L$149*100,0)</f>
        <v>318.72182016839866</v>
      </c>
      <c r="O109" s="43">
        <f t="shared" si="21"/>
        <v>724172</v>
      </c>
      <c r="P109" s="43">
        <v>0</v>
      </c>
      <c r="Q109" s="151">
        <f t="shared" si="22"/>
        <v>0</v>
      </c>
      <c r="R109" s="43">
        <v>0</v>
      </c>
      <c r="S109" s="151">
        <f t="shared" si="23"/>
        <v>0</v>
      </c>
      <c r="T109" s="43">
        <v>0</v>
      </c>
      <c r="U109" s="151">
        <f t="shared" si="25"/>
        <v>0</v>
      </c>
      <c r="V109" s="43">
        <v>0</v>
      </c>
      <c r="W109" s="43">
        <v>14026</v>
      </c>
      <c r="X109" s="43">
        <v>14026</v>
      </c>
      <c r="Y109" s="43">
        <v>14026</v>
      </c>
      <c r="Z109" s="43">
        <v>14026</v>
      </c>
    </row>
    <row r="110" spans="1:26" x14ac:dyDescent="0.25">
      <c r="A110" s="117">
        <v>57</v>
      </c>
      <c r="B110" s="117" t="s">
        <v>154</v>
      </c>
      <c r="C110" s="51">
        <v>1997414</v>
      </c>
      <c r="D110" s="152">
        <f t="shared" si="18"/>
        <v>238.46872015281758</v>
      </c>
      <c r="E110" s="169"/>
      <c r="F110" s="152">
        <f>IF(D$149&gt;0,D110/D$149*100,0)</f>
        <v>137.72706548042521</v>
      </c>
      <c r="G110" s="51">
        <v>22013</v>
      </c>
      <c r="H110" s="152">
        <f t="shared" si="24"/>
        <v>2.6281041069723017</v>
      </c>
      <c r="I110" s="169"/>
      <c r="J110" s="152">
        <f>IF(H$149&gt;0,H110/H$149*100,0)</f>
        <v>37.41625898202566</v>
      </c>
      <c r="K110" s="51">
        <v>42130</v>
      </c>
      <c r="L110" s="152">
        <f t="shared" si="20"/>
        <v>5.0298471824259794</v>
      </c>
      <c r="M110" s="169"/>
      <c r="N110" s="152">
        <f>IF(L$149&gt;0,L110/L$149*100,0)</f>
        <v>206.66338726679419</v>
      </c>
      <c r="O110" s="51">
        <f t="shared" si="21"/>
        <v>2061557</v>
      </c>
      <c r="P110" s="51">
        <v>1326872</v>
      </c>
      <c r="Q110" s="152">
        <f t="shared" si="22"/>
        <v>64.362615246631549</v>
      </c>
      <c r="R110" s="51">
        <v>25039</v>
      </c>
      <c r="S110" s="152">
        <f t="shared" si="23"/>
        <v>1.2145674361659657</v>
      </c>
      <c r="T110" s="51">
        <v>0</v>
      </c>
      <c r="U110" s="152">
        <f t="shared" si="25"/>
        <v>0</v>
      </c>
      <c r="V110" s="51">
        <v>0</v>
      </c>
      <c r="W110" s="51">
        <v>8376</v>
      </c>
      <c r="X110" s="51">
        <v>8376</v>
      </c>
      <c r="Y110" s="51">
        <v>8376</v>
      </c>
      <c r="Z110" s="51">
        <v>8376</v>
      </c>
    </row>
    <row r="111" spans="1:26" x14ac:dyDescent="0.25">
      <c r="A111" s="114">
        <v>58</v>
      </c>
      <c r="B111" s="114" t="s">
        <v>156</v>
      </c>
      <c r="C111" s="43">
        <v>61469740</v>
      </c>
      <c r="D111" s="151">
        <f t="shared" si="18"/>
        <v>2033.2673987827468</v>
      </c>
      <c r="F111" s="151">
        <f>IF(D$149&gt;0,D111/D$149*100,0)</f>
        <v>1174.3089491649478</v>
      </c>
      <c r="G111" s="43">
        <v>14807</v>
      </c>
      <c r="H111" s="151">
        <f t="shared" si="24"/>
        <v>0.48977904207462292</v>
      </c>
      <c r="J111" s="151">
        <f>IF(H$149&gt;0,H111/H$149*100,0)</f>
        <v>6.9729731914404995</v>
      </c>
      <c r="K111" s="43">
        <v>107934</v>
      </c>
      <c r="L111" s="151">
        <f t="shared" si="20"/>
        <v>3.5701905265943372</v>
      </c>
      <c r="N111" s="151">
        <f>IF(L$149&gt;0,L111/L$149*100,0)</f>
        <v>146.68987757555266</v>
      </c>
      <c r="O111" s="43">
        <f t="shared" si="21"/>
        <v>61592481</v>
      </c>
      <c r="P111" s="43">
        <v>142734</v>
      </c>
      <c r="Q111" s="151">
        <f t="shared" si="22"/>
        <v>0.23173932545435214</v>
      </c>
      <c r="R111" s="43">
        <v>540806</v>
      </c>
      <c r="S111" s="151">
        <f t="shared" si="23"/>
        <v>0.87803899310372002</v>
      </c>
      <c r="T111" s="43">
        <v>0</v>
      </c>
      <c r="U111" s="151">
        <f t="shared" si="25"/>
        <v>0</v>
      </c>
      <c r="V111" s="43">
        <v>250</v>
      </c>
      <c r="W111" s="43">
        <v>30232</v>
      </c>
      <c r="X111" s="43">
        <v>30232</v>
      </c>
      <c r="Y111" s="43">
        <v>30232</v>
      </c>
      <c r="Z111" s="43">
        <v>30232</v>
      </c>
    </row>
    <row r="112" spans="1:26" x14ac:dyDescent="0.25">
      <c r="A112" s="117">
        <v>59</v>
      </c>
      <c r="B112" s="117" t="s">
        <v>158</v>
      </c>
      <c r="C112" s="51">
        <v>839485</v>
      </c>
      <c r="D112" s="152">
        <f t="shared" si="18"/>
        <v>78.069840974611736</v>
      </c>
      <c r="E112" s="169"/>
      <c r="F112" s="152">
        <f>IF(D$149&gt;0,D112/D$149*100,0)</f>
        <v>45.089058611403345</v>
      </c>
      <c r="G112" s="51">
        <v>21469</v>
      </c>
      <c r="H112" s="152">
        <f t="shared" si="24"/>
        <v>1.9965590997861062</v>
      </c>
      <c r="I112" s="169"/>
      <c r="J112" s="152">
        <f>IF(H$149&gt;0,H112/H$149*100,0)</f>
        <v>28.424966938078871</v>
      </c>
      <c r="K112" s="51">
        <v>31188</v>
      </c>
      <c r="L112" s="152">
        <f t="shared" si="20"/>
        <v>2.9003998884032365</v>
      </c>
      <c r="M112" s="169"/>
      <c r="N112" s="152">
        <f>IF(L$149&gt;0,L112/L$149*100,0)</f>
        <v>119.16991582963776</v>
      </c>
      <c r="O112" s="51">
        <f t="shared" si="21"/>
        <v>892142</v>
      </c>
      <c r="P112" s="51">
        <v>327667</v>
      </c>
      <c r="Q112" s="152">
        <f t="shared" si="22"/>
        <v>36.728121756402011</v>
      </c>
      <c r="R112" s="51">
        <v>0</v>
      </c>
      <c r="S112" s="152">
        <f t="shared" si="23"/>
        <v>0</v>
      </c>
      <c r="T112" s="51">
        <v>0</v>
      </c>
      <c r="U112" s="152">
        <f t="shared" si="25"/>
        <v>0</v>
      </c>
      <c r="V112" s="51">
        <v>91511</v>
      </c>
      <c r="W112" s="51">
        <v>10753</v>
      </c>
      <c r="X112" s="51">
        <v>10753</v>
      </c>
      <c r="Y112" s="51">
        <v>10753</v>
      </c>
      <c r="Z112" s="51">
        <v>10753</v>
      </c>
    </row>
    <row r="113" spans="1:26" x14ac:dyDescent="0.25">
      <c r="A113" s="114">
        <v>60</v>
      </c>
      <c r="B113" s="114" t="s">
        <v>160</v>
      </c>
      <c r="C113" s="43">
        <v>5204581</v>
      </c>
      <c r="D113" s="151">
        <f t="shared" si="18"/>
        <v>51.078385380886019</v>
      </c>
      <c r="F113" s="151">
        <f>IF(D$149&gt;0,D113/D$149*100,0)</f>
        <v>29.50020498906327</v>
      </c>
      <c r="G113" s="43">
        <v>0</v>
      </c>
      <c r="H113" s="151">
        <f t="shared" si="24"/>
        <v>0</v>
      </c>
      <c r="J113" s="151">
        <f>IF(H$149&gt;0,H113/H$149*100,0)</f>
        <v>0</v>
      </c>
      <c r="K113" s="43">
        <v>92338</v>
      </c>
      <c r="L113" s="151">
        <f t="shared" si="20"/>
        <v>0.90621626396058652</v>
      </c>
      <c r="N113" s="151">
        <f>IF(L$149&gt;0,L113/L$149*100,0)</f>
        <v>37.234078077104712</v>
      </c>
      <c r="O113" s="43">
        <f t="shared" si="21"/>
        <v>5296919</v>
      </c>
      <c r="P113" s="43">
        <v>384500</v>
      </c>
      <c r="Q113" s="151">
        <f t="shared" si="22"/>
        <v>7.2589367517230299</v>
      </c>
      <c r="R113" s="43">
        <v>854154</v>
      </c>
      <c r="S113" s="151">
        <f t="shared" si="23"/>
        <v>16.125487287987603</v>
      </c>
      <c r="T113" s="43">
        <v>0</v>
      </c>
      <c r="U113" s="151">
        <f t="shared" si="25"/>
        <v>0</v>
      </c>
      <c r="V113" s="43">
        <v>40</v>
      </c>
      <c r="W113" s="43">
        <v>101894</v>
      </c>
      <c r="X113" s="43">
        <v>101894</v>
      </c>
      <c r="Y113" s="43">
        <v>0</v>
      </c>
      <c r="Z113" s="43">
        <v>101894</v>
      </c>
    </row>
    <row r="114" spans="1:26" x14ac:dyDescent="0.25">
      <c r="A114" s="117">
        <v>61</v>
      </c>
      <c r="B114" s="117" t="s">
        <v>162</v>
      </c>
      <c r="C114" s="51">
        <v>899241</v>
      </c>
      <c r="D114" s="152">
        <f t="shared" si="18"/>
        <v>61.118806497655136</v>
      </c>
      <c r="E114" s="169"/>
      <c r="F114" s="152">
        <f>IF(D$149&gt;0,D114/D$149*100,0)</f>
        <v>35.299027307202699</v>
      </c>
      <c r="G114" s="51">
        <v>34067</v>
      </c>
      <c r="H114" s="152">
        <f t="shared" si="24"/>
        <v>2.3154353293006187</v>
      </c>
      <c r="I114" s="169"/>
      <c r="J114" s="152">
        <f>IF(H$149&gt;0,H114/H$149*100,0)</f>
        <v>32.964800636094779</v>
      </c>
      <c r="K114" s="51">
        <v>56451</v>
      </c>
      <c r="L114" s="152">
        <f t="shared" si="20"/>
        <v>3.8368109834839936</v>
      </c>
      <c r="M114" s="169"/>
      <c r="N114" s="152">
        <f>IF(L$149&gt;0,L114/L$149*100,0)</f>
        <v>157.64462127590912</v>
      </c>
      <c r="O114" s="51">
        <f t="shared" si="21"/>
        <v>989759</v>
      </c>
      <c r="P114" s="51">
        <v>30000</v>
      </c>
      <c r="Q114" s="152">
        <f t="shared" si="22"/>
        <v>3.0310408897519499</v>
      </c>
      <c r="R114" s="51">
        <v>0</v>
      </c>
      <c r="S114" s="152">
        <f t="shared" si="23"/>
        <v>0</v>
      </c>
      <c r="T114" s="51">
        <v>0</v>
      </c>
      <c r="U114" s="152">
        <f t="shared" si="25"/>
        <v>0</v>
      </c>
      <c r="V114" s="51">
        <v>0</v>
      </c>
      <c r="W114" s="51">
        <v>14713</v>
      </c>
      <c r="X114" s="51">
        <v>14713</v>
      </c>
      <c r="Y114" s="51">
        <v>14713</v>
      </c>
      <c r="Z114" s="51">
        <v>14713</v>
      </c>
    </row>
    <row r="115" spans="1:26" x14ac:dyDescent="0.25">
      <c r="A115" s="114">
        <v>62</v>
      </c>
      <c r="B115" s="114" t="s">
        <v>251</v>
      </c>
      <c r="C115" s="43">
        <v>1430311</v>
      </c>
      <c r="D115" s="151">
        <f t="shared" si="18"/>
        <v>55.708315481986368</v>
      </c>
      <c r="F115" s="151">
        <f>IF(D$149&gt;0,D115/D$149*100,0)</f>
        <v>32.174210560089129</v>
      </c>
      <c r="G115" s="43">
        <v>458084</v>
      </c>
      <c r="H115" s="151">
        <f t="shared" si="24"/>
        <v>17.841635832521909</v>
      </c>
      <c r="J115" s="151">
        <f>IF(H$149&gt;0,H115/H$149*100,0)</f>
        <v>254.01096752658609</v>
      </c>
      <c r="K115" s="43">
        <v>34323</v>
      </c>
      <c r="L115" s="151">
        <f t="shared" si="20"/>
        <v>1.33682570593963</v>
      </c>
      <c r="N115" s="151">
        <f>IF(L$149&gt;0,L115/L$149*100,0)</f>
        <v>54.926704242643851</v>
      </c>
      <c r="O115" s="43">
        <f t="shared" si="21"/>
        <v>1922718</v>
      </c>
      <c r="P115" s="43">
        <v>0</v>
      </c>
      <c r="Q115" s="151">
        <f t="shared" si="22"/>
        <v>0</v>
      </c>
      <c r="R115" s="43">
        <v>0</v>
      </c>
      <c r="S115" s="151">
        <f t="shared" si="23"/>
        <v>0</v>
      </c>
      <c r="T115" s="43">
        <v>0</v>
      </c>
      <c r="U115" s="151">
        <f t="shared" si="25"/>
        <v>0</v>
      </c>
      <c r="V115" s="43">
        <v>0</v>
      </c>
      <c r="W115" s="43">
        <v>25675</v>
      </c>
      <c r="X115" s="43">
        <v>25675</v>
      </c>
      <c r="Y115" s="43">
        <v>25675</v>
      </c>
      <c r="Z115" s="43">
        <v>25675</v>
      </c>
    </row>
    <row r="116" spans="1:26" x14ac:dyDescent="0.25">
      <c r="A116" s="117">
        <v>63</v>
      </c>
      <c r="B116" s="117" t="s">
        <v>166</v>
      </c>
      <c r="C116" s="51">
        <v>1682822</v>
      </c>
      <c r="D116" s="152">
        <f t="shared" si="18"/>
        <v>139.07619834710744</v>
      </c>
      <c r="E116" s="169"/>
      <c r="F116" s="152">
        <f>IF(D$149&gt;0,D116/D$149*100,0)</f>
        <v>80.323141182817949</v>
      </c>
      <c r="G116" s="51">
        <v>53504</v>
      </c>
      <c r="H116" s="152">
        <f t="shared" si="24"/>
        <v>4.4218181818181819</v>
      </c>
      <c r="I116" s="169"/>
      <c r="J116" s="152">
        <f>IF(H$149&gt;0,H116/H$149*100,0)</f>
        <v>62.953325868411895</v>
      </c>
      <c r="K116" s="51">
        <v>97756</v>
      </c>
      <c r="L116" s="152">
        <f t="shared" si="20"/>
        <v>8.0790082644628107</v>
      </c>
      <c r="M116" s="169"/>
      <c r="N116" s="152">
        <f>IF(L$149&gt;0,L116/L$149*100,0)</f>
        <v>331.94551506930986</v>
      </c>
      <c r="O116" s="51">
        <f t="shared" si="21"/>
        <v>1834082</v>
      </c>
      <c r="P116" s="51">
        <v>63500</v>
      </c>
      <c r="Q116" s="152">
        <f t="shared" si="22"/>
        <v>3.4622225178590704</v>
      </c>
      <c r="R116" s="51">
        <v>0</v>
      </c>
      <c r="S116" s="152">
        <f t="shared" si="23"/>
        <v>0</v>
      </c>
      <c r="T116" s="51">
        <v>839957</v>
      </c>
      <c r="U116" s="152">
        <f t="shared" si="25"/>
        <v>45.797134479265381</v>
      </c>
      <c r="V116" s="51">
        <v>0</v>
      </c>
      <c r="W116" s="51">
        <v>12100</v>
      </c>
      <c r="X116" s="51">
        <v>12100</v>
      </c>
      <c r="Y116" s="51">
        <v>12100</v>
      </c>
      <c r="Z116" s="51">
        <v>12100</v>
      </c>
    </row>
    <row r="117" spans="1:26" x14ac:dyDescent="0.25">
      <c r="A117" s="114">
        <v>64</v>
      </c>
      <c r="B117" s="114" t="s">
        <v>168</v>
      </c>
      <c r="C117" s="43">
        <v>404373</v>
      </c>
      <c r="D117" s="151">
        <f t="shared" si="18"/>
        <v>34.638769916052766</v>
      </c>
      <c r="F117" s="151">
        <f>IF(D$149&gt;0,D117/D$149*100,0)</f>
        <v>20.005542568989274</v>
      </c>
      <c r="G117" s="43">
        <v>30842</v>
      </c>
      <c r="H117" s="151">
        <f t="shared" si="24"/>
        <v>2.6419393524070585</v>
      </c>
      <c r="J117" s="151">
        <f>IF(H$149&gt;0,H117/H$149*100,0)</f>
        <v>37.613231059689326</v>
      </c>
      <c r="K117" s="43">
        <v>55318</v>
      </c>
      <c r="L117" s="151">
        <f t="shared" si="20"/>
        <v>4.7385643309919478</v>
      </c>
      <c r="N117" s="151">
        <f>IF(L$149&gt;0,L117/L$149*100,0)</f>
        <v>194.6953296803899</v>
      </c>
      <c r="O117" s="43">
        <f t="shared" si="21"/>
        <v>490533</v>
      </c>
      <c r="P117" s="43">
        <v>415424</v>
      </c>
      <c r="Q117" s="151">
        <f t="shared" si="22"/>
        <v>84.688288045860318</v>
      </c>
      <c r="R117" s="43">
        <v>0</v>
      </c>
      <c r="S117" s="151">
        <f t="shared" si="23"/>
        <v>0</v>
      </c>
      <c r="T117" s="43">
        <v>0</v>
      </c>
      <c r="U117" s="151">
        <f t="shared" si="25"/>
        <v>0</v>
      </c>
      <c r="V117" s="43">
        <v>0</v>
      </c>
      <c r="W117" s="43">
        <v>11674</v>
      </c>
      <c r="X117" s="43">
        <v>11674</v>
      </c>
      <c r="Y117" s="43">
        <v>11674</v>
      </c>
      <c r="Z117" s="43">
        <v>11674</v>
      </c>
    </row>
    <row r="118" spans="1:26" x14ac:dyDescent="0.25">
      <c r="A118" s="117">
        <v>65</v>
      </c>
      <c r="B118" s="117" t="s">
        <v>170</v>
      </c>
      <c r="C118" s="51">
        <v>1661255</v>
      </c>
      <c r="D118" s="152">
        <f t="shared" ref="D118:D148" si="26">IFERROR(C118/$W118,0)</f>
        <v>106.3475449715127</v>
      </c>
      <c r="E118" s="169"/>
      <c r="F118" s="152">
        <f t="shared" ref="F118:F149" si="27">IF(D$149&gt;0,D118/D$149*100,0)</f>
        <v>61.420782065621935</v>
      </c>
      <c r="G118" s="51">
        <v>8500</v>
      </c>
      <c r="H118" s="152">
        <f t="shared" si="24"/>
        <v>0.54413929966071317</v>
      </c>
      <c r="I118" s="169"/>
      <c r="J118" s="152">
        <f t="shared" ref="J118:J149" si="28">IF(H$149&gt;0,H118/H$149*100,0)</f>
        <v>7.7468989544172153</v>
      </c>
      <c r="K118" s="51">
        <v>49630</v>
      </c>
      <c r="L118" s="152">
        <f t="shared" ref="L118:L148" si="29">IFERROR((K118/$W118),0)</f>
        <v>3.1771333461366109</v>
      </c>
      <c r="M118" s="169"/>
      <c r="N118" s="152">
        <f t="shared" ref="N118:N149" si="30">IF(L$149&gt;0,L118/L$149*100,0)</f>
        <v>130.54017652961539</v>
      </c>
      <c r="O118" s="51">
        <f t="shared" ref="O118:O148" si="31">(C118+G118+K118)</f>
        <v>1719385</v>
      </c>
      <c r="P118" s="51">
        <v>0</v>
      </c>
      <c r="Q118" s="152">
        <f t="shared" ref="Q118:Q149" si="32">IF($O118&gt;0,P118/$O118*100,0)</f>
        <v>0</v>
      </c>
      <c r="R118" s="51">
        <v>13796</v>
      </c>
      <c r="S118" s="152">
        <f t="shared" ref="S118:S149" si="33">IF($O118&gt;0,R118/$O118*100,0)</f>
        <v>0.80237992072746933</v>
      </c>
      <c r="T118" s="51">
        <v>0</v>
      </c>
      <c r="U118" s="152">
        <f t="shared" si="25"/>
        <v>0</v>
      </c>
      <c r="V118" s="51">
        <v>6514</v>
      </c>
      <c r="W118" s="51">
        <v>15621</v>
      </c>
      <c r="X118" s="51">
        <v>15621</v>
      </c>
      <c r="Y118" s="51">
        <v>15621</v>
      </c>
      <c r="Z118" s="51">
        <v>15621</v>
      </c>
    </row>
    <row r="119" spans="1:26" x14ac:dyDescent="0.25">
      <c r="A119" s="114">
        <v>66</v>
      </c>
      <c r="B119" s="114" t="s">
        <v>172</v>
      </c>
      <c r="C119" s="43">
        <v>6227265</v>
      </c>
      <c r="D119" s="151">
        <f t="shared" si="26"/>
        <v>165.49111057960616</v>
      </c>
      <c r="F119" s="151">
        <f t="shared" si="27"/>
        <v>95.57901350172699</v>
      </c>
      <c r="G119" s="43">
        <v>88648</v>
      </c>
      <c r="H119" s="151">
        <f t="shared" si="24"/>
        <v>2.3558425682319486</v>
      </c>
      <c r="J119" s="151">
        <f t="shared" si="28"/>
        <v>33.540077586727065</v>
      </c>
      <c r="K119" s="43">
        <v>202627</v>
      </c>
      <c r="L119" s="151">
        <f t="shared" si="29"/>
        <v>5.3848627388450394</v>
      </c>
      <c r="N119" s="151">
        <f t="shared" si="30"/>
        <v>221.25005655533937</v>
      </c>
      <c r="O119" s="43">
        <f t="shared" si="31"/>
        <v>6518540</v>
      </c>
      <c r="P119" s="43">
        <v>1117204</v>
      </c>
      <c r="Q119" s="151">
        <f t="shared" si="32"/>
        <v>17.138868519637835</v>
      </c>
      <c r="R119" s="43">
        <v>34631</v>
      </c>
      <c r="S119" s="151">
        <f t="shared" si="33"/>
        <v>0.53126927195353557</v>
      </c>
      <c r="T119" s="43">
        <v>0</v>
      </c>
      <c r="U119" s="151">
        <f t="shared" si="25"/>
        <v>0</v>
      </c>
      <c r="V119" s="43">
        <v>4216656</v>
      </c>
      <c r="W119" s="43">
        <v>37629</v>
      </c>
      <c r="X119" s="43">
        <v>37629</v>
      </c>
      <c r="Y119" s="43">
        <v>37629</v>
      </c>
      <c r="Z119" s="43">
        <v>37629</v>
      </c>
    </row>
    <row r="120" spans="1:26" x14ac:dyDescent="0.25">
      <c r="A120" s="117">
        <v>67</v>
      </c>
      <c r="B120" s="117" t="s">
        <v>252</v>
      </c>
      <c r="C120" s="51">
        <v>6490301</v>
      </c>
      <c r="D120" s="152">
        <f t="shared" si="26"/>
        <v>278.06439312797221</v>
      </c>
      <c r="E120" s="169"/>
      <c r="F120" s="152">
        <f t="shared" si="27"/>
        <v>160.59545610665046</v>
      </c>
      <c r="G120" s="51">
        <v>114855</v>
      </c>
      <c r="H120" s="152">
        <f t="shared" si="24"/>
        <v>4.9207403281778843</v>
      </c>
      <c r="I120" s="169"/>
      <c r="J120" s="152">
        <f t="shared" si="28"/>
        <v>70.056469229642332</v>
      </c>
      <c r="K120" s="51">
        <v>0</v>
      </c>
      <c r="L120" s="152">
        <f t="shared" si="29"/>
        <v>0</v>
      </c>
      <c r="M120" s="169"/>
      <c r="N120" s="152">
        <f t="shared" si="30"/>
        <v>0</v>
      </c>
      <c r="O120" s="51">
        <f t="shared" si="31"/>
        <v>6605156</v>
      </c>
      <c r="P120" s="51">
        <v>0</v>
      </c>
      <c r="Q120" s="152">
        <f t="shared" si="32"/>
        <v>0</v>
      </c>
      <c r="R120" s="51">
        <v>2242882</v>
      </c>
      <c r="S120" s="152">
        <f t="shared" si="33"/>
        <v>33.956533350612766</v>
      </c>
      <c r="T120" s="51">
        <v>0</v>
      </c>
      <c r="U120" s="152">
        <f t="shared" si="25"/>
        <v>0</v>
      </c>
      <c r="V120" s="51">
        <v>0</v>
      </c>
      <c r="W120" s="51">
        <v>23341</v>
      </c>
      <c r="X120" s="51">
        <v>23341</v>
      </c>
      <c r="Y120" s="51">
        <v>23341</v>
      </c>
      <c r="Z120" s="51">
        <v>0</v>
      </c>
    </row>
    <row r="121" spans="1:26" x14ac:dyDescent="0.25">
      <c r="A121" s="114">
        <v>68</v>
      </c>
      <c r="B121" s="114" t="s">
        <v>176</v>
      </c>
      <c r="C121" s="43">
        <v>1578949</v>
      </c>
      <c r="D121" s="151">
        <f t="shared" si="26"/>
        <v>93.038064934299683</v>
      </c>
      <c r="F121" s="151">
        <f t="shared" si="27"/>
        <v>53.733922223287223</v>
      </c>
      <c r="G121" s="43">
        <v>11696</v>
      </c>
      <c r="H121" s="151">
        <f t="shared" si="24"/>
        <v>0.68917565258381941</v>
      </c>
      <c r="J121" s="151">
        <f t="shared" si="28"/>
        <v>9.8117782445421611</v>
      </c>
      <c r="K121" s="43">
        <v>126412</v>
      </c>
      <c r="L121" s="151">
        <f t="shared" si="29"/>
        <v>7.4487066171704672</v>
      </c>
      <c r="N121" s="151">
        <f t="shared" si="30"/>
        <v>306.04805363461685</v>
      </c>
      <c r="O121" s="43">
        <f t="shared" si="31"/>
        <v>1717057</v>
      </c>
      <c r="P121" s="43">
        <v>0</v>
      </c>
      <c r="Q121" s="151">
        <f t="shared" si="32"/>
        <v>0</v>
      </c>
      <c r="R121" s="43">
        <v>122646</v>
      </c>
      <c r="S121" s="151">
        <f t="shared" si="33"/>
        <v>7.14280306361408</v>
      </c>
      <c r="T121" s="43">
        <v>0</v>
      </c>
      <c r="U121" s="151">
        <f t="shared" si="25"/>
        <v>0</v>
      </c>
      <c r="V121" s="43">
        <v>3624</v>
      </c>
      <c r="W121" s="43">
        <v>16971</v>
      </c>
      <c r="X121" s="43">
        <v>16971</v>
      </c>
      <c r="Y121" s="43">
        <v>16971</v>
      </c>
      <c r="Z121" s="43">
        <v>16971</v>
      </c>
    </row>
    <row r="122" spans="1:26" x14ac:dyDescent="0.25">
      <c r="A122" s="117">
        <v>69</v>
      </c>
      <c r="B122" s="117" t="s">
        <v>178</v>
      </c>
      <c r="C122" s="51">
        <v>5798884</v>
      </c>
      <c r="D122" s="152">
        <f t="shared" si="26"/>
        <v>98.002129421507163</v>
      </c>
      <c r="E122" s="169"/>
      <c r="F122" s="152">
        <f t="shared" si="27"/>
        <v>56.600906346993476</v>
      </c>
      <c r="G122" s="51">
        <v>7311</v>
      </c>
      <c r="H122" s="152">
        <f t="shared" si="24"/>
        <v>0.12355714792719406</v>
      </c>
      <c r="I122" s="169"/>
      <c r="J122" s="152">
        <f t="shared" si="28"/>
        <v>1.759080332342813</v>
      </c>
      <c r="K122" s="51">
        <v>109388</v>
      </c>
      <c r="L122" s="152">
        <f t="shared" si="29"/>
        <v>1.8486758716263034</v>
      </c>
      <c r="M122" s="169"/>
      <c r="N122" s="152">
        <f t="shared" si="30"/>
        <v>75.957301232443044</v>
      </c>
      <c r="O122" s="51">
        <f t="shared" si="31"/>
        <v>5915583</v>
      </c>
      <c r="P122" s="51">
        <v>2124667</v>
      </c>
      <c r="Q122" s="152">
        <f t="shared" si="32"/>
        <v>35.916443062332149</v>
      </c>
      <c r="R122" s="51">
        <v>516618</v>
      </c>
      <c r="S122" s="152">
        <f t="shared" si="33"/>
        <v>8.7331713543703131</v>
      </c>
      <c r="T122" s="51">
        <v>0</v>
      </c>
      <c r="U122" s="152">
        <f t="shared" si="25"/>
        <v>0</v>
      </c>
      <c r="V122" s="51">
        <v>0</v>
      </c>
      <c r="W122" s="51">
        <v>59171</v>
      </c>
      <c r="X122" s="51">
        <v>59171</v>
      </c>
      <c r="Y122" s="51">
        <v>59171</v>
      </c>
      <c r="Z122" s="51">
        <v>59171</v>
      </c>
    </row>
    <row r="123" spans="1:26" x14ac:dyDescent="0.25">
      <c r="A123" s="114">
        <v>70</v>
      </c>
      <c r="B123" s="114" t="s">
        <v>180</v>
      </c>
      <c r="C123" s="43">
        <v>1291888</v>
      </c>
      <c r="D123" s="151">
        <f t="shared" si="26"/>
        <v>40.668891267392809</v>
      </c>
      <c r="F123" s="151">
        <f t="shared" si="27"/>
        <v>23.488225403361447</v>
      </c>
      <c r="G123" s="43">
        <v>0</v>
      </c>
      <c r="H123" s="151">
        <f t="shared" si="24"/>
        <v>0</v>
      </c>
      <c r="J123" s="151">
        <f t="shared" si="28"/>
        <v>0</v>
      </c>
      <c r="K123" s="43">
        <v>98732</v>
      </c>
      <c r="L123" s="151">
        <f t="shared" si="29"/>
        <v>3.1081030032109802</v>
      </c>
      <c r="N123" s="151">
        <f t="shared" si="30"/>
        <v>127.70389861185998</v>
      </c>
      <c r="O123" s="43">
        <f t="shared" si="31"/>
        <v>1390620</v>
      </c>
      <c r="P123" s="43">
        <v>0</v>
      </c>
      <c r="Q123" s="151">
        <f t="shared" si="32"/>
        <v>0</v>
      </c>
      <c r="R123" s="43">
        <v>0</v>
      </c>
      <c r="S123" s="151">
        <f t="shared" si="33"/>
        <v>0</v>
      </c>
      <c r="T123" s="43">
        <v>0</v>
      </c>
      <c r="U123" s="151">
        <f t="shared" si="25"/>
        <v>0</v>
      </c>
      <c r="V123" s="43">
        <v>21226</v>
      </c>
      <c r="W123" s="43">
        <v>31766</v>
      </c>
      <c r="X123" s="43">
        <v>31766</v>
      </c>
      <c r="Y123" s="43">
        <v>0</v>
      </c>
      <c r="Z123" s="43">
        <v>31766</v>
      </c>
    </row>
    <row r="124" spans="1:26" x14ac:dyDescent="0.25">
      <c r="A124" s="117">
        <v>71</v>
      </c>
      <c r="B124" s="117" t="s">
        <v>182</v>
      </c>
      <c r="C124" s="51">
        <v>1647466</v>
      </c>
      <c r="D124" s="152">
        <f t="shared" si="26"/>
        <v>74.633777294554676</v>
      </c>
      <c r="E124" s="169"/>
      <c r="F124" s="152">
        <f t="shared" si="27"/>
        <v>43.104567869158977</v>
      </c>
      <c r="G124" s="51">
        <v>17805</v>
      </c>
      <c r="H124" s="152">
        <f t="shared" si="24"/>
        <v>0.80660505572166352</v>
      </c>
      <c r="I124" s="169"/>
      <c r="J124" s="152">
        <f t="shared" si="28"/>
        <v>11.483618012325216</v>
      </c>
      <c r="K124" s="51">
        <v>125756</v>
      </c>
      <c r="L124" s="152">
        <f t="shared" si="29"/>
        <v>5.6970191175138174</v>
      </c>
      <c r="M124" s="169"/>
      <c r="N124" s="152">
        <f t="shared" si="30"/>
        <v>234.07575328784148</v>
      </c>
      <c r="O124" s="51">
        <f t="shared" si="31"/>
        <v>1791027</v>
      </c>
      <c r="P124" s="51">
        <v>702963</v>
      </c>
      <c r="Q124" s="152">
        <f t="shared" si="32"/>
        <v>39.249157047883699</v>
      </c>
      <c r="R124" s="51">
        <v>0</v>
      </c>
      <c r="S124" s="152">
        <f t="shared" si="33"/>
        <v>0</v>
      </c>
      <c r="T124" s="51">
        <v>0</v>
      </c>
      <c r="U124" s="152">
        <f t="shared" si="25"/>
        <v>0</v>
      </c>
      <c r="V124" s="51">
        <v>17686</v>
      </c>
      <c r="W124" s="51">
        <v>22074</v>
      </c>
      <c r="X124" s="51">
        <v>22074</v>
      </c>
      <c r="Y124" s="51">
        <v>22074</v>
      </c>
      <c r="Z124" s="51">
        <v>22074</v>
      </c>
    </row>
    <row r="125" spans="1:26" x14ac:dyDescent="0.25">
      <c r="A125" s="114">
        <v>72</v>
      </c>
      <c r="B125" s="114" t="s">
        <v>184</v>
      </c>
      <c r="C125" s="43">
        <v>2039135</v>
      </c>
      <c r="D125" s="151">
        <f t="shared" si="26"/>
        <v>47.706875979692583</v>
      </c>
      <c r="F125" s="151">
        <f t="shared" si="27"/>
        <v>27.552997423356246</v>
      </c>
      <c r="G125" s="43">
        <v>23000</v>
      </c>
      <c r="H125" s="151">
        <f t="shared" si="24"/>
        <v>0.53809980581615702</v>
      </c>
      <c r="J125" s="151">
        <f t="shared" si="28"/>
        <v>7.6609148165709424</v>
      </c>
      <c r="K125" s="43">
        <v>75572</v>
      </c>
      <c r="L125" s="151">
        <f t="shared" si="29"/>
        <v>1.7680555880495052</v>
      </c>
      <c r="N125" s="151">
        <f t="shared" si="30"/>
        <v>72.644822685459715</v>
      </c>
      <c r="O125" s="43">
        <f t="shared" si="31"/>
        <v>2137707</v>
      </c>
      <c r="P125" s="43">
        <v>29000</v>
      </c>
      <c r="Q125" s="151">
        <f t="shared" si="32"/>
        <v>1.356593770802079</v>
      </c>
      <c r="R125" s="43">
        <v>19516</v>
      </c>
      <c r="S125" s="151">
        <f t="shared" si="33"/>
        <v>0.9129408286542543</v>
      </c>
      <c r="T125" s="43">
        <v>0</v>
      </c>
      <c r="U125" s="151">
        <f t="shared" si="25"/>
        <v>0</v>
      </c>
      <c r="V125" s="43">
        <v>37506</v>
      </c>
      <c r="W125" s="43">
        <v>42743</v>
      </c>
      <c r="X125" s="43">
        <v>42743</v>
      </c>
      <c r="Y125" s="43">
        <v>42743</v>
      </c>
      <c r="Z125" s="43">
        <v>42743</v>
      </c>
    </row>
    <row r="126" spans="1:26" x14ac:dyDescent="0.25">
      <c r="A126" s="117">
        <v>73</v>
      </c>
      <c r="B126" s="117" t="s">
        <v>186</v>
      </c>
      <c r="C126" s="51">
        <v>71302000</v>
      </c>
      <c r="D126" s="152">
        <f t="shared" si="26"/>
        <v>144.6408321990267</v>
      </c>
      <c r="E126" s="169"/>
      <c r="F126" s="152">
        <f t="shared" si="27"/>
        <v>83.536982773474961</v>
      </c>
      <c r="G126" s="51">
        <v>7454000</v>
      </c>
      <c r="H126" s="152">
        <f t="shared" si="24"/>
        <v>15.120932978198999</v>
      </c>
      <c r="I126" s="169"/>
      <c r="J126" s="152">
        <f t="shared" si="28"/>
        <v>215.27638226399571</v>
      </c>
      <c r="K126" s="51">
        <v>1274000</v>
      </c>
      <c r="L126" s="152">
        <f t="shared" si="29"/>
        <v>2.5843934282567109</v>
      </c>
      <c r="M126" s="169"/>
      <c r="N126" s="152">
        <f t="shared" si="30"/>
        <v>106.18602922563731</v>
      </c>
      <c r="O126" s="51">
        <f t="shared" si="31"/>
        <v>80030000</v>
      </c>
      <c r="P126" s="51">
        <v>947000</v>
      </c>
      <c r="Q126" s="152">
        <f t="shared" si="32"/>
        <v>1.1833062601524427</v>
      </c>
      <c r="R126" s="51">
        <v>118000</v>
      </c>
      <c r="S126" s="152">
        <f t="shared" si="33"/>
        <v>0.14744470823441208</v>
      </c>
      <c r="T126" s="51">
        <v>40822000</v>
      </c>
      <c r="U126" s="152">
        <f t="shared" si="25"/>
        <v>51.008371860552295</v>
      </c>
      <c r="V126" s="51">
        <v>13097000</v>
      </c>
      <c r="W126" s="51">
        <v>492959</v>
      </c>
      <c r="X126" s="51">
        <v>492959</v>
      </c>
      <c r="Y126" s="51">
        <v>492959</v>
      </c>
      <c r="Z126" s="51">
        <v>492959</v>
      </c>
    </row>
    <row r="127" spans="1:26" x14ac:dyDescent="0.25">
      <c r="A127" s="114">
        <v>74</v>
      </c>
      <c r="B127" s="114" t="s">
        <v>188</v>
      </c>
      <c r="C127" s="43">
        <v>11268298</v>
      </c>
      <c r="D127" s="151">
        <f t="shared" si="26"/>
        <v>339.37589976809323</v>
      </c>
      <c r="F127" s="151">
        <f t="shared" si="27"/>
        <v>196.00577694166878</v>
      </c>
      <c r="G127" s="43">
        <v>14333</v>
      </c>
      <c r="H127" s="151">
        <f t="shared" si="24"/>
        <v>0.43167786043429812</v>
      </c>
      <c r="J127" s="151">
        <f t="shared" si="28"/>
        <v>6.145787976954999</v>
      </c>
      <c r="K127" s="43">
        <v>138513</v>
      </c>
      <c r="L127" s="151">
        <f t="shared" si="29"/>
        <v>4.1717013522874442</v>
      </c>
      <c r="N127" s="151">
        <f t="shared" si="30"/>
        <v>171.40439875419148</v>
      </c>
      <c r="O127" s="43">
        <f t="shared" si="31"/>
        <v>11421144</v>
      </c>
      <c r="P127" s="43">
        <v>19800</v>
      </c>
      <c r="Q127" s="151">
        <f t="shared" si="32"/>
        <v>0.17336266839819198</v>
      </c>
      <c r="R127" s="43">
        <v>0</v>
      </c>
      <c r="S127" s="151">
        <f t="shared" si="33"/>
        <v>0</v>
      </c>
      <c r="T127" s="43">
        <v>2000000</v>
      </c>
      <c r="U127" s="151">
        <f t="shared" si="25"/>
        <v>17.511380646282017</v>
      </c>
      <c r="V127" s="43">
        <v>0</v>
      </c>
      <c r="W127" s="43">
        <v>33203</v>
      </c>
      <c r="X127" s="43">
        <v>33203</v>
      </c>
      <c r="Y127" s="43">
        <v>33203</v>
      </c>
      <c r="Z127" s="43">
        <v>33203</v>
      </c>
    </row>
    <row r="128" spans="1:26" x14ac:dyDescent="0.25">
      <c r="A128" s="117">
        <v>75</v>
      </c>
      <c r="B128" s="117" t="s">
        <v>190</v>
      </c>
      <c r="C128" s="51">
        <v>216964</v>
      </c>
      <c r="D128" s="152">
        <f t="shared" si="26"/>
        <v>29.271991365353482</v>
      </c>
      <c r="E128" s="169"/>
      <c r="F128" s="152">
        <f t="shared" si="27"/>
        <v>16.905971856329629</v>
      </c>
      <c r="G128" s="51">
        <v>26318</v>
      </c>
      <c r="H128" s="152">
        <f t="shared" si="24"/>
        <v>3.5507285483000541</v>
      </c>
      <c r="I128" s="169"/>
      <c r="J128" s="152">
        <f t="shared" si="28"/>
        <v>50.551642374290097</v>
      </c>
      <c r="K128" s="51">
        <v>77368</v>
      </c>
      <c r="L128" s="152">
        <f t="shared" si="29"/>
        <v>10.438208310847275</v>
      </c>
      <c r="M128" s="169"/>
      <c r="N128" s="152">
        <f t="shared" si="30"/>
        <v>428.87893176023857</v>
      </c>
      <c r="O128" s="51">
        <f t="shared" si="31"/>
        <v>320650</v>
      </c>
      <c r="P128" s="51">
        <v>0</v>
      </c>
      <c r="Q128" s="152">
        <f t="shared" si="32"/>
        <v>0</v>
      </c>
      <c r="R128" s="51">
        <v>15000</v>
      </c>
      <c r="S128" s="152">
        <f t="shared" si="33"/>
        <v>4.6779978169343517</v>
      </c>
      <c r="T128" s="51">
        <v>0</v>
      </c>
      <c r="U128" s="152">
        <f t="shared" si="25"/>
        <v>0</v>
      </c>
      <c r="V128" s="51">
        <v>0</v>
      </c>
      <c r="W128" s="51">
        <v>7412</v>
      </c>
      <c r="X128" s="51">
        <v>7412</v>
      </c>
      <c r="Y128" s="51">
        <v>7412</v>
      </c>
      <c r="Z128" s="51">
        <v>7412</v>
      </c>
    </row>
    <row r="129" spans="1:26" x14ac:dyDescent="0.25">
      <c r="A129" s="114">
        <v>76</v>
      </c>
      <c r="B129" s="114" t="s">
        <v>63</v>
      </c>
      <c r="C129" s="43">
        <v>1674357</v>
      </c>
      <c r="D129" s="151">
        <f t="shared" si="26"/>
        <v>181.60054229934923</v>
      </c>
      <c r="F129" s="151">
        <f t="shared" si="27"/>
        <v>104.88297905283022</v>
      </c>
      <c r="G129" s="43">
        <v>16419</v>
      </c>
      <c r="H129" s="151">
        <f t="shared" si="24"/>
        <v>1.7808026030368764</v>
      </c>
      <c r="J129" s="151">
        <f t="shared" si="28"/>
        <v>25.35324655302761</v>
      </c>
      <c r="K129" s="43">
        <v>34664</v>
      </c>
      <c r="L129" s="151">
        <f t="shared" si="29"/>
        <v>3.7596529284164859</v>
      </c>
      <c r="N129" s="151">
        <f t="shared" si="30"/>
        <v>154.47439672696405</v>
      </c>
      <c r="O129" s="43">
        <f t="shared" si="31"/>
        <v>1725440</v>
      </c>
      <c r="P129" s="43">
        <v>0</v>
      </c>
      <c r="Q129" s="151">
        <f t="shared" si="32"/>
        <v>0</v>
      </c>
      <c r="R129" s="43">
        <v>1520644</v>
      </c>
      <c r="S129" s="151">
        <f t="shared" si="33"/>
        <v>88.130795623145403</v>
      </c>
      <c r="T129" s="43">
        <v>0</v>
      </c>
      <c r="U129" s="151">
        <f t="shared" si="25"/>
        <v>0</v>
      </c>
      <c r="V129" s="43">
        <v>14366</v>
      </c>
      <c r="W129" s="43">
        <v>9220</v>
      </c>
      <c r="X129" s="43">
        <v>9220</v>
      </c>
      <c r="Y129" s="43">
        <v>9220</v>
      </c>
      <c r="Z129" s="43">
        <v>9220</v>
      </c>
    </row>
    <row r="130" spans="1:26" x14ac:dyDescent="0.25">
      <c r="A130" s="117">
        <v>77</v>
      </c>
      <c r="B130" s="117" t="s">
        <v>65</v>
      </c>
      <c r="C130" s="51">
        <v>9168855</v>
      </c>
      <c r="D130" s="152">
        <f t="shared" si="26"/>
        <v>94.995337705529479</v>
      </c>
      <c r="E130" s="169"/>
      <c r="F130" s="152">
        <f t="shared" si="27"/>
        <v>54.86434064861978</v>
      </c>
      <c r="G130" s="51">
        <v>0</v>
      </c>
      <c r="H130" s="152">
        <f t="shared" si="24"/>
        <v>0</v>
      </c>
      <c r="I130" s="169"/>
      <c r="J130" s="152">
        <f t="shared" si="28"/>
        <v>0</v>
      </c>
      <c r="K130" s="51">
        <v>115247</v>
      </c>
      <c r="L130" s="152">
        <f t="shared" si="29"/>
        <v>1.1940343352086118</v>
      </c>
      <c r="M130" s="169"/>
      <c r="N130" s="152">
        <f t="shared" si="30"/>
        <v>49.059776823686413</v>
      </c>
      <c r="O130" s="51">
        <f t="shared" si="31"/>
        <v>9284102</v>
      </c>
      <c r="P130" s="51">
        <v>913468</v>
      </c>
      <c r="Q130" s="152">
        <f t="shared" si="32"/>
        <v>9.8390560551790571</v>
      </c>
      <c r="R130" s="51">
        <v>319808</v>
      </c>
      <c r="S130" s="152">
        <f t="shared" si="33"/>
        <v>3.4446842570234582</v>
      </c>
      <c r="T130" s="51">
        <v>97063</v>
      </c>
      <c r="U130" s="152">
        <f t="shared" si="25"/>
        <v>1.0454753728470454</v>
      </c>
      <c r="V130" s="51">
        <v>4503254</v>
      </c>
      <c r="W130" s="51">
        <v>96519</v>
      </c>
      <c r="X130" s="51">
        <v>96519</v>
      </c>
      <c r="Y130" s="51">
        <v>0</v>
      </c>
      <c r="Z130" s="51">
        <v>96519</v>
      </c>
    </row>
    <row r="131" spans="1:26" x14ac:dyDescent="0.25">
      <c r="A131" s="114">
        <v>78</v>
      </c>
      <c r="B131" s="114" t="s">
        <v>194</v>
      </c>
      <c r="C131" s="43">
        <v>3453490</v>
      </c>
      <c r="D131" s="151">
        <f t="shared" si="26"/>
        <v>153.74810791559077</v>
      </c>
      <c r="F131" s="151">
        <f t="shared" si="27"/>
        <v>88.796869093826345</v>
      </c>
      <c r="G131" s="43">
        <v>352559</v>
      </c>
      <c r="H131" s="151">
        <f t="shared" si="24"/>
        <v>15.695797346629863</v>
      </c>
      <c r="J131" s="151">
        <f t="shared" si="28"/>
        <v>223.46071333051788</v>
      </c>
      <c r="K131" s="43">
        <v>102412</v>
      </c>
      <c r="L131" s="151">
        <f t="shared" si="29"/>
        <v>4.559344670999911</v>
      </c>
      <c r="N131" s="151">
        <f t="shared" si="30"/>
        <v>187.33165824954273</v>
      </c>
      <c r="O131" s="43">
        <f t="shared" si="31"/>
        <v>3908461</v>
      </c>
      <c r="P131" s="43">
        <v>229477</v>
      </c>
      <c r="Q131" s="151">
        <f t="shared" si="32"/>
        <v>5.8712879570756886</v>
      </c>
      <c r="R131" s="43">
        <v>70000</v>
      </c>
      <c r="S131" s="151">
        <f t="shared" si="33"/>
        <v>1.7909862731136372</v>
      </c>
      <c r="T131" s="43">
        <v>0</v>
      </c>
      <c r="U131" s="151">
        <f t="shared" si="25"/>
        <v>0</v>
      </c>
      <c r="V131" s="43">
        <v>53864</v>
      </c>
      <c r="W131" s="43">
        <v>22462</v>
      </c>
      <c r="X131" s="43">
        <v>22462</v>
      </c>
      <c r="Y131" s="43">
        <v>22462</v>
      </c>
      <c r="Z131" s="43">
        <v>22462</v>
      </c>
    </row>
    <row r="132" spans="1:26" x14ac:dyDescent="0.25">
      <c r="A132" s="117">
        <v>79</v>
      </c>
      <c r="B132" s="117" t="s">
        <v>196</v>
      </c>
      <c r="C132" s="51">
        <v>9280968</v>
      </c>
      <c r="D132" s="152">
        <f t="shared" si="26"/>
        <v>108.53917762080741</v>
      </c>
      <c r="E132" s="169"/>
      <c r="F132" s="152">
        <f t="shared" si="27"/>
        <v>62.686554504057547</v>
      </c>
      <c r="G132" s="51">
        <v>426359</v>
      </c>
      <c r="H132" s="152">
        <f t="shared" si="24"/>
        <v>4.9861884268138654</v>
      </c>
      <c r="I132" s="169"/>
      <c r="J132" s="152">
        <f t="shared" si="28"/>
        <v>70.988252335931136</v>
      </c>
      <c r="K132" s="51">
        <v>154947</v>
      </c>
      <c r="L132" s="152">
        <f t="shared" si="29"/>
        <v>1.8120760630584274</v>
      </c>
      <c r="M132" s="169"/>
      <c r="N132" s="152">
        <f t="shared" si="30"/>
        <v>74.453509936679396</v>
      </c>
      <c r="O132" s="51">
        <f t="shared" si="31"/>
        <v>9862274</v>
      </c>
      <c r="P132" s="51">
        <v>0</v>
      </c>
      <c r="Q132" s="152">
        <f t="shared" si="32"/>
        <v>0</v>
      </c>
      <c r="R132" s="51">
        <v>0</v>
      </c>
      <c r="S132" s="152">
        <f t="shared" si="33"/>
        <v>0</v>
      </c>
      <c r="T132" s="51">
        <v>1467438</v>
      </c>
      <c r="U132" s="152">
        <f t="shared" si="25"/>
        <v>14.879306740007426</v>
      </c>
      <c r="V132" s="51">
        <v>20071</v>
      </c>
      <c r="W132" s="51">
        <v>85508</v>
      </c>
      <c r="X132" s="51">
        <v>85508</v>
      </c>
      <c r="Y132" s="51">
        <v>85508</v>
      </c>
      <c r="Z132" s="51">
        <v>85508</v>
      </c>
    </row>
    <row r="133" spans="1:26" x14ac:dyDescent="0.25">
      <c r="A133" s="114">
        <v>80</v>
      </c>
      <c r="B133" s="114" t="s">
        <v>198</v>
      </c>
      <c r="C133" s="43">
        <v>2110231</v>
      </c>
      <c r="D133" s="151">
        <f t="shared" si="26"/>
        <v>84.297966683977151</v>
      </c>
      <c r="F133" s="151">
        <f t="shared" si="27"/>
        <v>48.686098411190919</v>
      </c>
      <c r="G133" s="43">
        <v>10500</v>
      </c>
      <c r="H133" s="151">
        <f t="shared" si="24"/>
        <v>0.41944633084328686</v>
      </c>
      <c r="J133" s="151">
        <f t="shared" si="28"/>
        <v>5.9716479656405959</v>
      </c>
      <c r="K133" s="43">
        <v>81453</v>
      </c>
      <c r="L133" s="151">
        <f t="shared" si="29"/>
        <v>3.2538249510645949</v>
      </c>
      <c r="N133" s="151">
        <f t="shared" si="30"/>
        <v>133.69123585100408</v>
      </c>
      <c r="O133" s="43">
        <f t="shared" si="31"/>
        <v>2202184</v>
      </c>
      <c r="P133" s="43">
        <v>0</v>
      </c>
      <c r="Q133" s="151">
        <f t="shared" si="32"/>
        <v>0</v>
      </c>
      <c r="R133" s="43">
        <v>213081</v>
      </c>
      <c r="S133" s="151">
        <f t="shared" si="33"/>
        <v>9.6758944756659755</v>
      </c>
      <c r="T133" s="43">
        <v>0</v>
      </c>
      <c r="U133" s="151">
        <f t="shared" si="25"/>
        <v>0</v>
      </c>
      <c r="V133" s="43">
        <v>5549</v>
      </c>
      <c r="W133" s="43">
        <v>25033</v>
      </c>
      <c r="X133" s="43">
        <v>25033</v>
      </c>
      <c r="Y133" s="43">
        <v>25033</v>
      </c>
      <c r="Z133" s="43">
        <v>25033</v>
      </c>
    </row>
    <row r="134" spans="1:26" x14ac:dyDescent="0.25">
      <c r="A134" s="117">
        <v>81</v>
      </c>
      <c r="B134" s="117" t="s">
        <v>200</v>
      </c>
      <c r="C134" s="51">
        <v>1266418</v>
      </c>
      <c r="D134" s="152">
        <f t="shared" si="26"/>
        <v>59.445080736012017</v>
      </c>
      <c r="E134" s="169"/>
      <c r="F134" s="152">
        <f t="shared" si="27"/>
        <v>34.332370810609042</v>
      </c>
      <c r="G134" s="51">
        <v>44500</v>
      </c>
      <c r="H134" s="152">
        <f t="shared" si="24"/>
        <v>2.0888096132181748</v>
      </c>
      <c r="I134" s="169"/>
      <c r="J134" s="152">
        <f t="shared" si="28"/>
        <v>29.738335420188051</v>
      </c>
      <c r="K134" s="51">
        <v>80050</v>
      </c>
      <c r="L134" s="152">
        <f t="shared" si="29"/>
        <v>3.7575103266992116</v>
      </c>
      <c r="M134" s="169"/>
      <c r="N134" s="152">
        <f t="shared" si="30"/>
        <v>154.38636277436154</v>
      </c>
      <c r="O134" s="51">
        <f t="shared" si="31"/>
        <v>1390968</v>
      </c>
      <c r="P134" s="51">
        <v>110000</v>
      </c>
      <c r="Q134" s="152">
        <f t="shared" si="32"/>
        <v>7.908161798114695</v>
      </c>
      <c r="R134" s="51">
        <v>0</v>
      </c>
      <c r="S134" s="152">
        <f t="shared" si="33"/>
        <v>0</v>
      </c>
      <c r="T134" s="51">
        <v>0</v>
      </c>
      <c r="U134" s="152">
        <f t="shared" si="25"/>
        <v>0</v>
      </c>
      <c r="V134" s="51">
        <v>0</v>
      </c>
      <c r="W134" s="51">
        <v>21304</v>
      </c>
      <c r="X134" s="51">
        <v>21304</v>
      </c>
      <c r="Y134" s="51">
        <v>21304</v>
      </c>
      <c r="Z134" s="51">
        <v>21304</v>
      </c>
    </row>
    <row r="135" spans="1:26" x14ac:dyDescent="0.25">
      <c r="A135" s="114">
        <v>82</v>
      </c>
      <c r="B135" s="114" t="s">
        <v>202</v>
      </c>
      <c r="C135" s="43">
        <v>9592094</v>
      </c>
      <c r="D135" s="151">
        <f t="shared" si="26"/>
        <v>215.23345151011983</v>
      </c>
      <c r="F135" s="151">
        <f t="shared" si="27"/>
        <v>124.30758906541625</v>
      </c>
      <c r="G135" s="43">
        <v>84469</v>
      </c>
      <c r="H135" s="151">
        <f t="shared" si="24"/>
        <v>1.8953686666965848</v>
      </c>
      <c r="J135" s="151">
        <f t="shared" si="28"/>
        <v>26.984321021147245</v>
      </c>
      <c r="K135" s="43">
        <v>195149</v>
      </c>
      <c r="L135" s="151">
        <f t="shared" si="29"/>
        <v>4.3788762733922724</v>
      </c>
      <c r="N135" s="151">
        <f t="shared" si="30"/>
        <v>179.9166794258289</v>
      </c>
      <c r="O135" s="43">
        <f t="shared" si="31"/>
        <v>9871712</v>
      </c>
      <c r="P135" s="43">
        <v>1966765</v>
      </c>
      <c r="Q135" s="151">
        <f t="shared" si="32"/>
        <v>19.923241277703401</v>
      </c>
      <c r="R135" s="43">
        <v>0</v>
      </c>
      <c r="S135" s="151">
        <f t="shared" si="33"/>
        <v>0</v>
      </c>
      <c r="T135" s="43">
        <v>7218951</v>
      </c>
      <c r="U135" s="151">
        <f t="shared" si="25"/>
        <v>73.127649996272183</v>
      </c>
      <c r="V135" s="43">
        <v>1040</v>
      </c>
      <c r="W135" s="43">
        <v>44566</v>
      </c>
      <c r="X135" s="43">
        <v>44566</v>
      </c>
      <c r="Y135" s="43">
        <v>44566</v>
      </c>
      <c r="Z135" s="43">
        <v>44566</v>
      </c>
    </row>
    <row r="136" spans="1:26" x14ac:dyDescent="0.25">
      <c r="A136" s="117">
        <v>83</v>
      </c>
      <c r="B136" s="117" t="s">
        <v>204</v>
      </c>
      <c r="C136" s="51">
        <v>2352733</v>
      </c>
      <c r="D136" s="152">
        <f t="shared" si="26"/>
        <v>81.232365431757756</v>
      </c>
      <c r="E136" s="169"/>
      <c r="F136" s="152">
        <f t="shared" si="27"/>
        <v>46.915567399279894</v>
      </c>
      <c r="G136" s="51">
        <v>30000</v>
      </c>
      <c r="H136" s="152">
        <f t="shared" si="24"/>
        <v>1.0358043020405345</v>
      </c>
      <c r="I136" s="169"/>
      <c r="J136" s="152">
        <f t="shared" si="28"/>
        <v>14.746722520248104</v>
      </c>
      <c r="K136" s="51">
        <v>86802</v>
      </c>
      <c r="L136" s="152">
        <f t="shared" si="29"/>
        <v>2.9969961675240824</v>
      </c>
      <c r="M136" s="169"/>
      <c r="N136" s="152">
        <f t="shared" si="30"/>
        <v>123.13880663614817</v>
      </c>
      <c r="O136" s="51">
        <f t="shared" si="31"/>
        <v>2469535</v>
      </c>
      <c r="P136" s="51">
        <v>521054</v>
      </c>
      <c r="Q136" s="152">
        <f t="shared" si="32"/>
        <v>21.099275774589145</v>
      </c>
      <c r="R136" s="51">
        <v>0</v>
      </c>
      <c r="S136" s="152">
        <f t="shared" si="33"/>
        <v>0</v>
      </c>
      <c r="T136" s="51">
        <v>242901</v>
      </c>
      <c r="U136" s="152">
        <f t="shared" si="25"/>
        <v>9.8359002808220986</v>
      </c>
      <c r="V136" s="51">
        <v>100323</v>
      </c>
      <c r="W136" s="51">
        <v>28963</v>
      </c>
      <c r="X136" s="51">
        <v>28963</v>
      </c>
      <c r="Y136" s="51">
        <v>28963</v>
      </c>
      <c r="Z136" s="51">
        <v>28963</v>
      </c>
    </row>
    <row r="137" spans="1:26" x14ac:dyDescent="0.25">
      <c r="A137" s="114">
        <v>84</v>
      </c>
      <c r="B137" s="114" t="s">
        <v>206</v>
      </c>
      <c r="C137" s="43">
        <v>1499694</v>
      </c>
      <c r="D137" s="151">
        <f t="shared" si="26"/>
        <v>84.47076715106455</v>
      </c>
      <c r="F137" s="151">
        <f t="shared" si="27"/>
        <v>48.785898926874246</v>
      </c>
      <c r="G137" s="43">
        <v>235246</v>
      </c>
      <c r="H137" s="151">
        <f t="shared" si="24"/>
        <v>13.250309789343246</v>
      </c>
      <c r="J137" s="151">
        <f t="shared" si="28"/>
        <v>188.64436205356228</v>
      </c>
      <c r="K137" s="43">
        <v>53224</v>
      </c>
      <c r="L137" s="151">
        <f t="shared" si="29"/>
        <v>2.9978596372648418</v>
      </c>
      <c r="N137" s="151">
        <f t="shared" si="30"/>
        <v>123.17428437035274</v>
      </c>
      <c r="O137" s="43">
        <f t="shared" si="31"/>
        <v>1788164</v>
      </c>
      <c r="P137" s="43">
        <v>0</v>
      </c>
      <c r="Q137" s="151">
        <f t="shared" si="32"/>
        <v>0</v>
      </c>
      <c r="R137" s="43">
        <v>307183</v>
      </c>
      <c r="S137" s="151">
        <f t="shared" si="33"/>
        <v>17.178681597437372</v>
      </c>
      <c r="T137" s="43">
        <v>0</v>
      </c>
      <c r="U137" s="151">
        <f t="shared" si="25"/>
        <v>0</v>
      </c>
      <c r="V137" s="43">
        <v>0</v>
      </c>
      <c r="W137" s="43">
        <v>17754</v>
      </c>
      <c r="X137" s="43">
        <v>17754</v>
      </c>
      <c r="Y137" s="43">
        <v>17754</v>
      </c>
      <c r="Z137" s="43">
        <v>17754</v>
      </c>
    </row>
    <row r="138" spans="1:26" x14ac:dyDescent="0.25">
      <c r="A138" s="117">
        <v>85</v>
      </c>
      <c r="B138" s="117" t="s">
        <v>208</v>
      </c>
      <c r="C138" s="51">
        <v>11411166</v>
      </c>
      <c r="D138" s="152">
        <f t="shared" si="26"/>
        <v>77.781484308967478</v>
      </c>
      <c r="E138" s="169"/>
      <c r="F138" s="152">
        <f t="shared" si="27"/>
        <v>44.922518876777126</v>
      </c>
      <c r="G138" s="51">
        <v>0</v>
      </c>
      <c r="H138" s="152">
        <f t="shared" si="24"/>
        <v>0</v>
      </c>
      <c r="I138" s="169"/>
      <c r="J138" s="152">
        <f t="shared" si="28"/>
        <v>0</v>
      </c>
      <c r="K138" s="51">
        <v>144201</v>
      </c>
      <c r="L138" s="152">
        <f t="shared" si="29"/>
        <v>0.98291163399405623</v>
      </c>
      <c r="M138" s="169"/>
      <c r="N138" s="152">
        <f t="shared" si="30"/>
        <v>40.385292096921567</v>
      </c>
      <c r="O138" s="51">
        <f t="shared" si="31"/>
        <v>11555367</v>
      </c>
      <c r="P138" s="51">
        <v>0</v>
      </c>
      <c r="Q138" s="152">
        <f t="shared" si="32"/>
        <v>0</v>
      </c>
      <c r="R138" s="51">
        <v>0</v>
      </c>
      <c r="S138" s="152">
        <f t="shared" si="33"/>
        <v>0</v>
      </c>
      <c r="T138" s="51">
        <v>0</v>
      </c>
      <c r="U138" s="152">
        <f t="shared" si="25"/>
        <v>0</v>
      </c>
      <c r="V138" s="51">
        <v>734885</v>
      </c>
      <c r="W138" s="51">
        <v>146708</v>
      </c>
      <c r="X138" s="51">
        <v>146708</v>
      </c>
      <c r="Y138" s="51">
        <v>0</v>
      </c>
      <c r="Z138" s="51">
        <v>146708</v>
      </c>
    </row>
    <row r="139" spans="1:26" x14ac:dyDescent="0.25">
      <c r="A139" s="114">
        <v>86</v>
      </c>
      <c r="B139" s="114" t="s">
        <v>210</v>
      </c>
      <c r="C139" s="43">
        <v>7180895</v>
      </c>
      <c r="D139" s="151">
        <f t="shared" si="26"/>
        <v>43.472097781867497</v>
      </c>
      <c r="F139" s="151">
        <f t="shared" si="27"/>
        <v>25.107210932896727</v>
      </c>
      <c r="G139" s="43">
        <v>0</v>
      </c>
      <c r="H139" s="151">
        <f t="shared" si="24"/>
        <v>0</v>
      </c>
      <c r="J139" s="151">
        <f t="shared" si="28"/>
        <v>0</v>
      </c>
      <c r="K139" s="43">
        <v>154971</v>
      </c>
      <c r="L139" s="151">
        <f t="shared" si="29"/>
        <v>0.93817197791553664</v>
      </c>
      <c r="N139" s="151">
        <f t="shared" si="30"/>
        <v>38.547055559111129</v>
      </c>
      <c r="O139" s="43">
        <f t="shared" si="31"/>
        <v>7335866</v>
      </c>
      <c r="P139" s="43">
        <v>388595</v>
      </c>
      <c r="Q139" s="151">
        <f t="shared" si="32"/>
        <v>5.2971932693427055</v>
      </c>
      <c r="R139" s="43">
        <v>5042816</v>
      </c>
      <c r="S139" s="151">
        <f t="shared" si="33"/>
        <v>68.741931763748141</v>
      </c>
      <c r="T139" s="43">
        <v>265000</v>
      </c>
      <c r="U139" s="151">
        <f t="shared" si="25"/>
        <v>3.6123887759127551</v>
      </c>
      <c r="V139" s="43">
        <v>1913621</v>
      </c>
      <c r="W139" s="43">
        <v>165184</v>
      </c>
      <c r="X139" s="43">
        <v>165184</v>
      </c>
      <c r="Y139" s="43">
        <v>0</v>
      </c>
      <c r="Z139" s="43">
        <v>165184</v>
      </c>
    </row>
    <row r="140" spans="1:26" x14ac:dyDescent="0.25">
      <c r="A140" s="117">
        <v>87</v>
      </c>
      <c r="B140" s="117" t="s">
        <v>212</v>
      </c>
      <c r="C140" s="51">
        <v>0</v>
      </c>
      <c r="D140" s="152">
        <f t="shared" si="26"/>
        <v>0</v>
      </c>
      <c r="E140" s="169"/>
      <c r="F140" s="152">
        <f t="shared" si="27"/>
        <v>0</v>
      </c>
      <c r="G140" s="51">
        <v>0</v>
      </c>
      <c r="H140" s="152">
        <f t="shared" si="24"/>
        <v>0</v>
      </c>
      <c r="I140" s="169"/>
      <c r="J140" s="152">
        <f t="shared" si="28"/>
        <v>0</v>
      </c>
      <c r="K140" s="51">
        <v>0</v>
      </c>
      <c r="L140" s="152">
        <f t="shared" si="29"/>
        <v>0</v>
      </c>
      <c r="M140" s="169"/>
      <c r="N140" s="152">
        <f t="shared" si="30"/>
        <v>0</v>
      </c>
      <c r="O140" s="51">
        <f t="shared" si="31"/>
        <v>0</v>
      </c>
      <c r="P140" s="51">
        <v>0</v>
      </c>
      <c r="Q140" s="152">
        <f t="shared" si="32"/>
        <v>0</v>
      </c>
      <c r="R140" s="51">
        <v>0</v>
      </c>
      <c r="S140" s="152">
        <f t="shared" si="33"/>
        <v>0</v>
      </c>
      <c r="T140" s="51">
        <v>0</v>
      </c>
      <c r="U140" s="152">
        <f t="shared" si="25"/>
        <v>0</v>
      </c>
      <c r="V140" s="51">
        <v>0</v>
      </c>
      <c r="W140" s="51">
        <v>0</v>
      </c>
      <c r="X140" s="51">
        <v>0</v>
      </c>
      <c r="Y140" s="51">
        <v>0</v>
      </c>
      <c r="Z140" s="51">
        <v>0</v>
      </c>
    </row>
    <row r="141" spans="1:26" x14ac:dyDescent="0.25">
      <c r="A141" s="114">
        <v>88</v>
      </c>
      <c r="B141" s="114" t="s">
        <v>214</v>
      </c>
      <c r="C141" s="43">
        <v>651521</v>
      </c>
      <c r="D141" s="151">
        <f t="shared" si="26"/>
        <v>63.4083698296837</v>
      </c>
      <c r="F141" s="151">
        <f t="shared" si="27"/>
        <v>36.621359388113781</v>
      </c>
      <c r="G141" s="43">
        <v>581681</v>
      </c>
      <c r="H141" s="151">
        <f t="shared" si="24"/>
        <v>56.611289537712892</v>
      </c>
      <c r="J141" s="151">
        <f t="shared" si="28"/>
        <v>805.9736541752718</v>
      </c>
      <c r="K141" s="43">
        <v>40000</v>
      </c>
      <c r="L141" s="151">
        <f t="shared" si="29"/>
        <v>3.8929440389294405</v>
      </c>
      <c r="N141" s="151">
        <f t="shared" si="30"/>
        <v>159.95098307086042</v>
      </c>
      <c r="O141" s="43">
        <f t="shared" si="31"/>
        <v>1273202</v>
      </c>
      <c r="P141" s="43">
        <v>45460</v>
      </c>
      <c r="Q141" s="151">
        <f t="shared" si="32"/>
        <v>3.5705253369064764</v>
      </c>
      <c r="R141" s="43">
        <v>254552</v>
      </c>
      <c r="S141" s="151">
        <f t="shared" si="33"/>
        <v>19.993056875499722</v>
      </c>
      <c r="T141" s="43">
        <v>0</v>
      </c>
      <c r="U141" s="151">
        <f t="shared" si="25"/>
        <v>0</v>
      </c>
      <c r="V141" s="43">
        <v>4100</v>
      </c>
      <c r="W141" s="43">
        <v>10275</v>
      </c>
      <c r="X141" s="43">
        <v>10275</v>
      </c>
      <c r="Y141" s="43">
        <v>10275</v>
      </c>
      <c r="Z141" s="43">
        <v>10275</v>
      </c>
    </row>
    <row r="142" spans="1:26" x14ac:dyDescent="0.25">
      <c r="A142" s="117">
        <v>89</v>
      </c>
      <c r="B142" s="117" t="s">
        <v>216</v>
      </c>
      <c r="C142" s="51">
        <v>1847916</v>
      </c>
      <c r="D142" s="152">
        <f t="shared" si="26"/>
        <v>47.283045903484982</v>
      </c>
      <c r="E142" s="169"/>
      <c r="F142" s="152">
        <f t="shared" si="27"/>
        <v>27.308215329415329</v>
      </c>
      <c r="G142" s="51">
        <v>0</v>
      </c>
      <c r="H142" s="152">
        <f t="shared" si="24"/>
        <v>0</v>
      </c>
      <c r="I142" s="169"/>
      <c r="J142" s="152">
        <f t="shared" si="28"/>
        <v>0</v>
      </c>
      <c r="K142" s="51">
        <v>130909</v>
      </c>
      <c r="L142" s="152">
        <f t="shared" si="29"/>
        <v>3.3495982805383551</v>
      </c>
      <c r="M142" s="169"/>
      <c r="N142" s="152">
        <f t="shared" si="30"/>
        <v>137.62631378896236</v>
      </c>
      <c r="O142" s="51">
        <f t="shared" si="31"/>
        <v>1978825</v>
      </c>
      <c r="P142" s="51">
        <v>234231</v>
      </c>
      <c r="Q142" s="152">
        <f t="shared" si="32"/>
        <v>11.836872891741312</v>
      </c>
      <c r="R142" s="51">
        <v>0</v>
      </c>
      <c r="S142" s="152">
        <f t="shared" si="33"/>
        <v>0</v>
      </c>
      <c r="T142" s="51">
        <v>0</v>
      </c>
      <c r="U142" s="152">
        <f t="shared" si="25"/>
        <v>0</v>
      </c>
      <c r="V142" s="51">
        <v>0</v>
      </c>
      <c r="W142" s="51">
        <v>39082</v>
      </c>
      <c r="X142" s="51">
        <v>39082</v>
      </c>
      <c r="Y142" s="51">
        <v>0</v>
      </c>
      <c r="Z142" s="51">
        <v>39082</v>
      </c>
    </row>
    <row r="143" spans="1:26" x14ac:dyDescent="0.25">
      <c r="A143" s="114">
        <v>90</v>
      </c>
      <c r="B143" s="114" t="s">
        <v>218</v>
      </c>
      <c r="C143" s="110">
        <v>0</v>
      </c>
      <c r="D143" s="151">
        <f t="shared" si="26"/>
        <v>0</v>
      </c>
      <c r="F143" s="151">
        <f t="shared" si="27"/>
        <v>0</v>
      </c>
      <c r="G143" s="110">
        <v>0</v>
      </c>
      <c r="H143" s="151">
        <f t="shared" si="24"/>
        <v>0</v>
      </c>
      <c r="J143" s="151">
        <f t="shared" si="28"/>
        <v>0</v>
      </c>
      <c r="K143" s="110">
        <v>0</v>
      </c>
      <c r="L143" s="151">
        <f t="shared" si="29"/>
        <v>0</v>
      </c>
      <c r="N143" s="151">
        <f t="shared" si="30"/>
        <v>0</v>
      </c>
      <c r="O143" s="43">
        <f t="shared" si="31"/>
        <v>0</v>
      </c>
      <c r="P143" s="110">
        <v>0</v>
      </c>
      <c r="Q143" s="160">
        <f t="shared" si="32"/>
        <v>0</v>
      </c>
      <c r="R143" s="110">
        <v>0</v>
      </c>
      <c r="S143" s="160">
        <f t="shared" si="33"/>
        <v>0</v>
      </c>
      <c r="T143" s="110">
        <v>0</v>
      </c>
      <c r="U143" s="160">
        <f t="shared" si="25"/>
        <v>0</v>
      </c>
      <c r="V143" s="110">
        <v>0</v>
      </c>
      <c r="W143" s="43">
        <v>0</v>
      </c>
      <c r="X143" s="43">
        <v>0</v>
      </c>
      <c r="Y143" s="43">
        <v>0</v>
      </c>
      <c r="Z143" s="43">
        <v>0</v>
      </c>
    </row>
    <row r="144" spans="1:26" x14ac:dyDescent="0.25">
      <c r="A144" s="117">
        <v>91</v>
      </c>
      <c r="B144" s="117" t="s">
        <v>220</v>
      </c>
      <c r="C144" s="51">
        <v>2880732</v>
      </c>
      <c r="D144" s="152">
        <f t="shared" si="26"/>
        <v>53.736979555290254</v>
      </c>
      <c r="E144" s="169"/>
      <c r="F144" s="152">
        <f t="shared" si="27"/>
        <v>31.035669991388957</v>
      </c>
      <c r="G144" s="51">
        <v>17770</v>
      </c>
      <c r="H144" s="152">
        <f t="shared" si="24"/>
        <v>0.33148037606327413</v>
      </c>
      <c r="I144" s="169"/>
      <c r="J144" s="152">
        <f t="shared" si="28"/>
        <v>4.7192786485658962</v>
      </c>
      <c r="K144" s="51">
        <v>165280</v>
      </c>
      <c r="L144" s="152">
        <f t="shared" si="29"/>
        <v>3.0831219221011787</v>
      </c>
      <c r="M144" s="169"/>
      <c r="N144" s="152">
        <f t="shared" si="30"/>
        <v>126.67749072062698</v>
      </c>
      <c r="O144" s="51">
        <f t="shared" si="31"/>
        <v>3063782</v>
      </c>
      <c r="P144" s="51">
        <v>517060</v>
      </c>
      <c r="Q144" s="152">
        <f t="shared" si="32"/>
        <v>16.876527115832655</v>
      </c>
      <c r="R144" s="51">
        <v>0</v>
      </c>
      <c r="S144" s="152">
        <f t="shared" si="33"/>
        <v>0</v>
      </c>
      <c r="T144" s="51">
        <v>0</v>
      </c>
      <c r="U144" s="152">
        <f t="shared" ref="U144:U149" si="34">IF($O144&gt;0,T144/$O144*100,0)</f>
        <v>0</v>
      </c>
      <c r="V144" s="51">
        <v>0</v>
      </c>
      <c r="W144" s="51">
        <v>53608</v>
      </c>
      <c r="X144" s="51">
        <v>53608</v>
      </c>
      <c r="Y144" s="51">
        <v>53608</v>
      </c>
      <c r="Z144" s="51">
        <v>53608</v>
      </c>
    </row>
    <row r="145" spans="1:26" x14ac:dyDescent="0.25">
      <c r="A145" s="114">
        <v>92</v>
      </c>
      <c r="B145" s="114" t="s">
        <v>222</v>
      </c>
      <c r="C145" s="43">
        <v>679058</v>
      </c>
      <c r="D145" s="151">
        <f t="shared" si="26"/>
        <v>35.741775882941205</v>
      </c>
      <c r="F145" s="151">
        <f t="shared" si="27"/>
        <v>20.642581149686954</v>
      </c>
      <c r="G145" s="43">
        <v>16000</v>
      </c>
      <c r="H145" s="151">
        <f t="shared" si="24"/>
        <v>0.84214958682035901</v>
      </c>
      <c r="J145" s="151">
        <f t="shared" si="28"/>
        <v>11.989664701059938</v>
      </c>
      <c r="K145" s="43">
        <v>58365</v>
      </c>
      <c r="L145" s="151">
        <f t="shared" si="29"/>
        <v>3.0720037896731407</v>
      </c>
      <c r="N145" s="151">
        <f t="shared" si="30"/>
        <v>126.22067546872684</v>
      </c>
      <c r="O145" s="43">
        <f t="shared" si="31"/>
        <v>753423</v>
      </c>
      <c r="P145" s="43">
        <v>0</v>
      </c>
      <c r="Q145" s="151">
        <f t="shared" si="32"/>
        <v>0</v>
      </c>
      <c r="R145" s="43">
        <v>0</v>
      </c>
      <c r="S145" s="151">
        <f t="shared" si="33"/>
        <v>0</v>
      </c>
      <c r="T145" s="43">
        <v>0</v>
      </c>
      <c r="U145" s="151">
        <f t="shared" si="34"/>
        <v>0</v>
      </c>
      <c r="V145" s="43">
        <v>766</v>
      </c>
      <c r="W145" s="43">
        <v>18999</v>
      </c>
      <c r="X145" s="43">
        <v>18999</v>
      </c>
      <c r="Y145" s="43">
        <v>18999</v>
      </c>
      <c r="Z145" s="43">
        <v>18999</v>
      </c>
    </row>
    <row r="146" spans="1:26" x14ac:dyDescent="0.25">
      <c r="A146" s="117">
        <v>93</v>
      </c>
      <c r="B146" s="117" t="s">
        <v>224</v>
      </c>
      <c r="C146" s="51">
        <v>6054732</v>
      </c>
      <c r="D146" s="152">
        <f t="shared" si="26"/>
        <v>172.89848368028785</v>
      </c>
      <c r="E146" s="169"/>
      <c r="F146" s="152">
        <f t="shared" si="27"/>
        <v>99.857124943016885</v>
      </c>
      <c r="G146" s="51">
        <v>0</v>
      </c>
      <c r="H146" s="152">
        <f t="shared" si="24"/>
        <v>0</v>
      </c>
      <c r="I146" s="169"/>
      <c r="J146" s="152">
        <f t="shared" si="28"/>
        <v>0</v>
      </c>
      <c r="K146" s="51">
        <v>142305</v>
      </c>
      <c r="L146" s="152">
        <f t="shared" si="29"/>
        <v>4.0636511607984236</v>
      </c>
      <c r="M146" s="169"/>
      <c r="N146" s="152">
        <f t="shared" si="30"/>
        <v>166.96489636812163</v>
      </c>
      <c r="O146" s="51">
        <f t="shared" si="31"/>
        <v>6197037</v>
      </c>
      <c r="P146" s="51">
        <v>3042308</v>
      </c>
      <c r="Q146" s="152">
        <f t="shared" si="32"/>
        <v>49.092945548009475</v>
      </c>
      <c r="R146" s="51">
        <v>714862</v>
      </c>
      <c r="S146" s="152">
        <f t="shared" si="33"/>
        <v>11.535545132294676</v>
      </c>
      <c r="T146" s="51">
        <v>0</v>
      </c>
      <c r="U146" s="152">
        <f t="shared" si="34"/>
        <v>0</v>
      </c>
      <c r="V146" s="51">
        <v>1444976</v>
      </c>
      <c r="W146" s="51">
        <v>35019</v>
      </c>
      <c r="X146" s="51">
        <v>35019</v>
      </c>
      <c r="Y146" s="51">
        <v>0</v>
      </c>
      <c r="Z146" s="51">
        <v>35019</v>
      </c>
    </row>
    <row r="147" spans="1:26" x14ac:dyDescent="0.25">
      <c r="A147" s="114">
        <v>94</v>
      </c>
      <c r="B147" s="114" t="s">
        <v>226</v>
      </c>
      <c r="C147" s="43">
        <v>1533803</v>
      </c>
      <c r="D147" s="151">
        <f t="shared" si="26"/>
        <v>54.772810056065424</v>
      </c>
      <c r="F147" s="151">
        <f t="shared" si="27"/>
        <v>31.633911534831054</v>
      </c>
      <c r="G147" s="43">
        <v>8000</v>
      </c>
      <c r="H147" s="151">
        <f t="shared" si="24"/>
        <v>0.28568367674891976</v>
      </c>
      <c r="J147" s="151">
        <f t="shared" si="28"/>
        <v>4.0672720718394055</v>
      </c>
      <c r="K147" s="43">
        <v>55796</v>
      </c>
      <c r="L147" s="151">
        <f t="shared" si="29"/>
        <v>1.9925008034853409</v>
      </c>
      <c r="N147" s="151">
        <f t="shared" si="30"/>
        <v>81.866694999962732</v>
      </c>
      <c r="O147" s="43">
        <f t="shared" si="31"/>
        <v>1597599</v>
      </c>
      <c r="P147" s="43">
        <v>67800</v>
      </c>
      <c r="Q147" s="151">
        <f t="shared" si="32"/>
        <v>4.2438684551004346</v>
      </c>
      <c r="R147" s="43">
        <v>2500</v>
      </c>
      <c r="S147" s="151">
        <f t="shared" si="33"/>
        <v>0.15648482504057651</v>
      </c>
      <c r="T147" s="43">
        <v>0</v>
      </c>
      <c r="U147" s="151">
        <f t="shared" si="34"/>
        <v>0</v>
      </c>
      <c r="V147" s="43">
        <v>1838</v>
      </c>
      <c r="W147" s="43">
        <v>28003</v>
      </c>
      <c r="X147" s="43">
        <v>28003</v>
      </c>
      <c r="Y147" s="43">
        <v>28003</v>
      </c>
      <c r="Z147" s="43">
        <v>28003</v>
      </c>
    </row>
    <row r="148" spans="1:26" x14ac:dyDescent="0.25">
      <c r="A148" s="117">
        <v>95</v>
      </c>
      <c r="B148" s="117" t="s">
        <v>228</v>
      </c>
      <c r="C148" s="111">
        <v>8551131</v>
      </c>
      <c r="D148" s="152">
        <f t="shared" si="26"/>
        <v>119.08658050859259</v>
      </c>
      <c r="E148" s="169"/>
      <c r="F148" s="152">
        <f t="shared" si="27"/>
        <v>68.778182987841532</v>
      </c>
      <c r="G148" s="111">
        <v>2189708</v>
      </c>
      <c r="H148" s="152">
        <f t="shared" si="24"/>
        <v>30.494777595187031</v>
      </c>
      <c r="I148" s="169"/>
      <c r="J148" s="152">
        <f t="shared" si="28"/>
        <v>434.15346183347259</v>
      </c>
      <c r="K148" s="111">
        <v>88137</v>
      </c>
      <c r="L148" s="152">
        <f t="shared" si="29"/>
        <v>1.2274322480015598</v>
      </c>
      <c r="M148" s="169"/>
      <c r="N148" s="152">
        <f t="shared" si="30"/>
        <v>50.432010518886393</v>
      </c>
      <c r="O148" s="111">
        <f t="shared" si="31"/>
        <v>10828976</v>
      </c>
      <c r="P148" s="111">
        <v>104734</v>
      </c>
      <c r="Q148" s="152">
        <f t="shared" si="32"/>
        <v>0.96716439301370682</v>
      </c>
      <c r="R148" s="111">
        <v>11250</v>
      </c>
      <c r="S148" s="152">
        <f t="shared" si="33"/>
        <v>0.10388793917356545</v>
      </c>
      <c r="T148" s="111">
        <v>0</v>
      </c>
      <c r="U148" s="152">
        <f t="shared" si="34"/>
        <v>0</v>
      </c>
      <c r="V148" s="111">
        <v>539805</v>
      </c>
      <c r="W148" s="111">
        <v>71806</v>
      </c>
      <c r="X148" s="111">
        <v>71806</v>
      </c>
      <c r="Y148" s="111">
        <v>71806</v>
      </c>
      <c r="Z148" s="111">
        <v>71806</v>
      </c>
    </row>
    <row r="149" spans="1:26" ht="13.5" thickBot="1" x14ac:dyDescent="0.3">
      <c r="A149" s="125">
        <f>A148</f>
        <v>95</v>
      </c>
      <c r="B149" s="135" t="s">
        <v>247</v>
      </c>
      <c r="C149" s="161">
        <f>SUM(C54:C148)</f>
        <v>1049247845</v>
      </c>
      <c r="D149" s="162">
        <f>(C149/$W149)</f>
        <v>173.14586593490625</v>
      </c>
      <c r="E149" s="172"/>
      <c r="F149" s="163">
        <f t="shared" si="27"/>
        <v>100</v>
      </c>
      <c r="G149" s="161">
        <f>SUM(G54:G148)</f>
        <v>33020218</v>
      </c>
      <c r="H149" s="162">
        <f>IF(G149=0,0,IF(ISNONTEXT(I$149),G149/$W149,G149/$Y149))</f>
        <v>7.0239627864314613</v>
      </c>
      <c r="I149" s="172" t="s">
        <v>343</v>
      </c>
      <c r="J149" s="163">
        <f t="shared" si="28"/>
        <v>100</v>
      </c>
      <c r="K149" s="161">
        <f>SUM(K54:K148)</f>
        <v>11328748</v>
      </c>
      <c r="L149" s="162">
        <f>IF(K149=0,0,IF(ISNONTEXT($M149),K149/$W149,K149/$Z149))</f>
        <v>2.4338356440140254</v>
      </c>
      <c r="M149" s="172" t="s">
        <v>343</v>
      </c>
      <c r="N149" s="163">
        <f t="shared" si="30"/>
        <v>100</v>
      </c>
      <c r="O149" s="161">
        <f>SUM(O54:O148)</f>
        <v>1093596811</v>
      </c>
      <c r="P149" s="161">
        <f>SUM(P54:P148)</f>
        <v>138512272</v>
      </c>
      <c r="Q149" s="163">
        <f t="shared" si="32"/>
        <v>12.665753100847329</v>
      </c>
      <c r="R149" s="161">
        <f>SUM(R54:R148)</f>
        <v>46514693</v>
      </c>
      <c r="S149" s="163">
        <f t="shared" si="33"/>
        <v>4.2533676517825914</v>
      </c>
      <c r="T149" s="161">
        <f>SUM(T54:T148)</f>
        <v>207061734</v>
      </c>
      <c r="U149" s="163">
        <f t="shared" si="34"/>
        <v>18.934010406509863</v>
      </c>
      <c r="V149" s="161">
        <f>SUM(V54:V148)</f>
        <v>167746059</v>
      </c>
      <c r="W149" s="164">
        <f>SUM(W54:W148)</f>
        <v>6059907</v>
      </c>
      <c r="X149" s="164">
        <f>SUM(X54:X148)</f>
        <v>6059907</v>
      </c>
      <c r="Y149" s="164">
        <f>SUM(Y54:Y148)</f>
        <v>4701081</v>
      </c>
      <c r="Z149" s="164">
        <f>SUM(Z54:Z148)</f>
        <v>4654689</v>
      </c>
    </row>
    <row r="150" spans="1:26" ht="15.5" x14ac:dyDescent="0.25">
      <c r="A150" s="311"/>
      <c r="B150" s="165"/>
      <c r="C150" s="166"/>
      <c r="D150" s="167"/>
      <c r="F150" s="160"/>
      <c r="G150" s="166"/>
      <c r="H150" s="167"/>
      <c r="J150" s="160"/>
      <c r="K150" s="166"/>
      <c r="L150" s="167"/>
      <c r="N150" s="160"/>
      <c r="O150" s="166"/>
      <c r="P150" s="166"/>
      <c r="Q150" s="160"/>
      <c r="R150" s="166"/>
      <c r="S150" s="160"/>
      <c r="T150" s="166"/>
      <c r="U150" s="160"/>
      <c r="V150" s="166"/>
      <c r="W150" s="110"/>
      <c r="X150" s="110"/>
      <c r="Y150" s="110"/>
      <c r="Z150" s="110"/>
    </row>
    <row r="152" spans="1:26" s="340" customFormat="1" ht="15.5" x14ac:dyDescent="0.35">
      <c r="A152" s="311" t="str">
        <f>A1</f>
        <v>AMENDED COMPARATIVE REPORT</v>
      </c>
      <c r="B152" s="311"/>
      <c r="C152" s="311"/>
      <c r="D152" s="311"/>
      <c r="E152" s="311"/>
      <c r="F152" s="311"/>
      <c r="G152" s="311"/>
      <c r="H152" s="311"/>
      <c r="I152" s="311"/>
      <c r="J152" s="311"/>
      <c r="K152" s="311"/>
      <c r="L152" s="311"/>
      <c r="M152" s="311"/>
      <c r="N152" s="311"/>
      <c r="O152" s="311"/>
      <c r="P152" s="311"/>
      <c r="Q152" s="311"/>
      <c r="R152" s="311"/>
      <c r="S152" s="344"/>
    </row>
    <row r="153" spans="1:26" s="340" customFormat="1" ht="15.5" x14ac:dyDescent="0.35">
      <c r="A153" s="313" t="str">
        <f>A2</f>
        <v>EXHIBIT C8: COMMUNITY DEVELOPMENT EXPENDITURES BY ACTIVITY</v>
      </c>
      <c r="B153" s="313"/>
      <c r="C153" s="313"/>
      <c r="D153" s="313"/>
      <c r="E153" s="313"/>
      <c r="F153" s="313"/>
      <c r="G153" s="313"/>
      <c r="H153" s="313"/>
      <c r="I153" s="313"/>
      <c r="J153" s="313"/>
      <c r="K153" s="313"/>
      <c r="L153" s="313"/>
      <c r="M153" s="313"/>
      <c r="N153" s="313"/>
      <c r="O153" s="313"/>
      <c r="P153" s="313"/>
      <c r="Q153" s="313"/>
      <c r="R153" s="313"/>
      <c r="S153" s="344"/>
    </row>
    <row r="154" spans="1:26" s="340" customFormat="1" ht="15.5" x14ac:dyDescent="0.35">
      <c r="A154" s="313" t="str">
        <f>A3</f>
        <v>FOR THE YEAR ENDED JUNE 30, 2024</v>
      </c>
      <c r="B154" s="313"/>
      <c r="C154" s="313"/>
      <c r="D154" s="313"/>
      <c r="E154" s="313"/>
      <c r="F154" s="313"/>
      <c r="G154" s="313"/>
      <c r="H154" s="313"/>
      <c r="I154" s="313"/>
      <c r="J154" s="313"/>
      <c r="K154" s="313"/>
      <c r="L154" s="313"/>
      <c r="M154" s="313"/>
      <c r="N154" s="313"/>
      <c r="O154" s="313"/>
      <c r="P154" s="313"/>
      <c r="Q154" s="313"/>
      <c r="R154" s="313"/>
      <c r="S154" s="344"/>
    </row>
    <row r="155" spans="1:26" ht="15" thickBot="1" x14ac:dyDescent="0.35">
      <c r="A155" s="66"/>
      <c r="B155" s="66"/>
      <c r="C155" s="66"/>
      <c r="D155" s="66"/>
      <c r="E155" s="66"/>
      <c r="F155" s="66"/>
      <c r="G155" s="66"/>
      <c r="H155" s="66"/>
      <c r="I155" s="66"/>
      <c r="J155" s="66"/>
      <c r="K155" s="66"/>
      <c r="L155" s="66"/>
      <c r="M155" s="66"/>
      <c r="N155" s="66"/>
      <c r="O155" s="66"/>
      <c r="P155" s="66"/>
      <c r="Q155" s="66"/>
      <c r="R155" s="66"/>
      <c r="S155" s="94"/>
    </row>
    <row r="156" spans="1:26" ht="14.5" x14ac:dyDescent="0.25">
      <c r="N156" s="82"/>
      <c r="O156" s="82"/>
      <c r="P156" s="442" t="s">
        <v>337</v>
      </c>
      <c r="Q156" s="443"/>
      <c r="R156" s="443"/>
      <c r="S156" s="443"/>
      <c r="T156" s="443"/>
      <c r="U156" s="443"/>
      <c r="V156" s="444"/>
      <c r="W156"/>
    </row>
    <row r="157" spans="1:26" s="94" customFormat="1" ht="43.5" x14ac:dyDescent="0.35">
      <c r="A157" s="141" t="s">
        <v>0</v>
      </c>
      <c r="B157" s="214" t="s">
        <v>333</v>
      </c>
      <c r="C157" s="140" t="s">
        <v>347</v>
      </c>
      <c r="D157" s="140" t="s">
        <v>348</v>
      </c>
      <c r="E157" s="175"/>
      <c r="F157" s="140" t="s">
        <v>349</v>
      </c>
      <c r="G157" s="140" t="s">
        <v>338</v>
      </c>
      <c r="H157" s="140" t="s">
        <v>348</v>
      </c>
      <c r="I157" s="175"/>
      <c r="J157" s="140" t="s">
        <v>349</v>
      </c>
      <c r="K157" s="140" t="s">
        <v>339</v>
      </c>
      <c r="L157" s="140" t="s">
        <v>348</v>
      </c>
      <c r="M157" s="175"/>
      <c r="N157" s="140" t="s">
        <v>349</v>
      </c>
      <c r="O157" s="140" t="s">
        <v>247</v>
      </c>
      <c r="P157" s="140" t="s">
        <v>340</v>
      </c>
      <c r="Q157" s="140" t="s">
        <v>350</v>
      </c>
      <c r="R157" s="140" t="s">
        <v>341</v>
      </c>
      <c r="S157" s="140" t="s">
        <v>350</v>
      </c>
      <c r="T157" s="140" t="s">
        <v>342</v>
      </c>
      <c r="U157" s="140" t="s">
        <v>350</v>
      </c>
      <c r="V157" s="140" t="s">
        <v>344</v>
      </c>
      <c r="W157" s="140" t="s">
        <v>580</v>
      </c>
      <c r="X157" s="140" t="s">
        <v>581</v>
      </c>
      <c r="Y157" s="140" t="s">
        <v>582</v>
      </c>
      <c r="Z157" s="140" t="s">
        <v>583</v>
      </c>
    </row>
    <row r="158" spans="1:26" x14ac:dyDescent="0.25">
      <c r="A158" s="117">
        <v>1</v>
      </c>
      <c r="B158" s="117" t="s">
        <v>254</v>
      </c>
      <c r="C158" s="157">
        <v>1798414</v>
      </c>
      <c r="D158" s="158">
        <f t="shared" ref="D158:D194" si="35">IFERROR(C158/$W158,0)</f>
        <v>214.71036294173831</v>
      </c>
      <c r="E158" s="169"/>
      <c r="F158" s="158">
        <f t="shared" ref="F158:F194" si="36">IF(D$195&gt;0,D158/D$195*100,0)</f>
        <v>153.84455072532225</v>
      </c>
      <c r="G158" s="157">
        <v>0</v>
      </c>
      <c r="H158" s="174">
        <f t="shared" ref="H158:H194" si="37">IFERROR((G158/$W158),0)</f>
        <v>0</v>
      </c>
      <c r="I158" s="169"/>
      <c r="J158" s="158">
        <f t="shared" ref="J158:J194" si="38">IF(H$195&gt;0,H158/H$195*100,0)</f>
        <v>0</v>
      </c>
      <c r="K158" s="157">
        <v>0</v>
      </c>
      <c r="L158" s="174">
        <f t="shared" ref="L158:L194" si="39">IFERROR((K158/$W158),0)</f>
        <v>0</v>
      </c>
      <c r="M158" s="169"/>
      <c r="N158" s="158">
        <f t="shared" ref="N158:N194" si="40">IF(L$195&gt;0,L158/L$195*100,0)</f>
        <v>0</v>
      </c>
      <c r="O158" s="157">
        <f t="shared" ref="O158:O194" si="41">(C158+G158+K158)</f>
        <v>1798414</v>
      </c>
      <c r="P158" s="157">
        <v>38201</v>
      </c>
      <c r="Q158" s="158">
        <f t="shared" ref="Q158:Q194" si="42">IF($O158&gt;0,P158/$O158*100,0)</f>
        <v>2.1241493894064436</v>
      </c>
      <c r="R158" s="157">
        <v>0</v>
      </c>
      <c r="S158" s="158">
        <f t="shared" ref="S158:S194" si="43">IF($O158&gt;0,R158/$O158*100,0)</f>
        <v>0</v>
      </c>
      <c r="T158" s="157">
        <v>0</v>
      </c>
      <c r="U158" s="158">
        <f t="shared" ref="U158:U194" si="44">IF($O158&gt;0,T158/$O158*100,0)</f>
        <v>0</v>
      </c>
      <c r="V158" s="157">
        <v>792</v>
      </c>
      <c r="W158" s="111">
        <v>8376</v>
      </c>
      <c r="X158" s="111">
        <v>8376</v>
      </c>
      <c r="Y158" s="111">
        <v>0</v>
      </c>
      <c r="Z158" s="111">
        <v>0</v>
      </c>
    </row>
    <row r="159" spans="1:26" x14ac:dyDescent="0.25">
      <c r="A159" s="114">
        <v>2</v>
      </c>
      <c r="B159" s="114" t="s">
        <v>255</v>
      </c>
      <c r="C159" s="43">
        <v>2085144</v>
      </c>
      <c r="D159" s="151">
        <f t="shared" si="35"/>
        <v>275.63040317250494</v>
      </c>
      <c r="F159" s="151">
        <f t="shared" si="36"/>
        <v>197.49505781339417</v>
      </c>
      <c r="G159" s="43">
        <v>0</v>
      </c>
      <c r="H159" s="151">
        <f t="shared" si="37"/>
        <v>0</v>
      </c>
      <c r="J159" s="151">
        <f t="shared" si="38"/>
        <v>0</v>
      </c>
      <c r="K159" s="43">
        <v>0</v>
      </c>
      <c r="L159" s="151">
        <f t="shared" si="39"/>
        <v>0</v>
      </c>
      <c r="N159" s="151">
        <f t="shared" si="40"/>
        <v>0</v>
      </c>
      <c r="O159" s="43">
        <f t="shared" si="41"/>
        <v>2085144</v>
      </c>
      <c r="P159" s="43">
        <v>43662</v>
      </c>
      <c r="Q159" s="151">
        <f t="shared" si="42"/>
        <v>2.0939561008736085</v>
      </c>
      <c r="R159" s="43">
        <v>291400</v>
      </c>
      <c r="S159" s="151">
        <f t="shared" si="43"/>
        <v>13.975054001066592</v>
      </c>
      <c r="T159" s="43">
        <v>0</v>
      </c>
      <c r="U159" s="151">
        <f t="shared" si="44"/>
        <v>0</v>
      </c>
      <c r="V159" s="43">
        <v>0</v>
      </c>
      <c r="W159" s="43">
        <v>7565</v>
      </c>
      <c r="X159" s="43">
        <v>7565</v>
      </c>
      <c r="Y159" s="43">
        <v>0</v>
      </c>
      <c r="Z159" s="43">
        <v>0</v>
      </c>
    </row>
    <row r="160" spans="1:26" x14ac:dyDescent="0.25">
      <c r="A160" s="117">
        <v>3</v>
      </c>
      <c r="B160" s="117" t="s">
        <v>90</v>
      </c>
      <c r="C160" s="51">
        <v>1521904</v>
      </c>
      <c r="D160" s="152">
        <f t="shared" si="35"/>
        <v>228.6170947874418</v>
      </c>
      <c r="E160" s="169"/>
      <c r="F160" s="152">
        <f t="shared" si="36"/>
        <v>163.80902045816103</v>
      </c>
      <c r="G160" s="51">
        <v>0</v>
      </c>
      <c r="H160" s="152">
        <f t="shared" si="37"/>
        <v>0</v>
      </c>
      <c r="I160" s="169"/>
      <c r="J160" s="152">
        <f t="shared" si="38"/>
        <v>0</v>
      </c>
      <c r="K160" s="51">
        <v>0</v>
      </c>
      <c r="L160" s="152">
        <f t="shared" si="39"/>
        <v>0</v>
      </c>
      <c r="M160" s="169"/>
      <c r="N160" s="152">
        <f t="shared" si="40"/>
        <v>0</v>
      </c>
      <c r="O160" s="51">
        <f t="shared" si="41"/>
        <v>1521904</v>
      </c>
      <c r="P160" s="51">
        <v>61345</v>
      </c>
      <c r="Q160" s="152">
        <f t="shared" si="42"/>
        <v>4.0308061480881836</v>
      </c>
      <c r="R160" s="51">
        <v>476970</v>
      </c>
      <c r="S160" s="152">
        <f t="shared" si="43"/>
        <v>31.340347354366639</v>
      </c>
      <c r="T160" s="51">
        <v>0</v>
      </c>
      <c r="U160" s="152">
        <f t="shared" si="44"/>
        <v>0</v>
      </c>
      <c r="V160" s="51">
        <v>0</v>
      </c>
      <c r="W160" s="51">
        <v>6657</v>
      </c>
      <c r="X160" s="51">
        <v>6657</v>
      </c>
      <c r="Y160" s="51">
        <v>0</v>
      </c>
      <c r="Z160" s="51">
        <v>0</v>
      </c>
    </row>
    <row r="161" spans="1:26" x14ac:dyDescent="0.25">
      <c r="A161" s="114">
        <v>4</v>
      </c>
      <c r="B161" s="114" t="s">
        <v>256</v>
      </c>
      <c r="C161" s="43">
        <v>136843</v>
      </c>
      <c r="D161" s="151">
        <f t="shared" si="35"/>
        <v>29.917577612592918</v>
      </c>
      <c r="F161" s="151">
        <f t="shared" si="36"/>
        <v>21.436581930832318</v>
      </c>
      <c r="G161" s="43">
        <v>0</v>
      </c>
      <c r="H161" s="151">
        <f t="shared" si="37"/>
        <v>0</v>
      </c>
      <c r="J161" s="151">
        <f t="shared" si="38"/>
        <v>0</v>
      </c>
      <c r="K161" s="43">
        <v>0</v>
      </c>
      <c r="L161" s="151">
        <f t="shared" si="39"/>
        <v>0</v>
      </c>
      <c r="N161" s="151">
        <f t="shared" si="40"/>
        <v>0</v>
      </c>
      <c r="O161" s="43">
        <f t="shared" si="41"/>
        <v>136843</v>
      </c>
      <c r="P161" s="43">
        <v>0</v>
      </c>
      <c r="Q161" s="151">
        <f t="shared" si="42"/>
        <v>0</v>
      </c>
      <c r="R161" s="43">
        <v>0</v>
      </c>
      <c r="S161" s="151">
        <f t="shared" si="43"/>
        <v>0</v>
      </c>
      <c r="T161" s="43">
        <v>0</v>
      </c>
      <c r="U161" s="151">
        <f t="shared" si="44"/>
        <v>0</v>
      </c>
      <c r="V161" s="43">
        <v>175303</v>
      </c>
      <c r="W161" s="43">
        <v>4574</v>
      </c>
      <c r="X161" s="43">
        <v>4574</v>
      </c>
      <c r="Y161" s="43">
        <v>0</v>
      </c>
      <c r="Z161" s="43">
        <v>0</v>
      </c>
    </row>
    <row r="162" spans="1:26" x14ac:dyDescent="0.25">
      <c r="A162" s="117">
        <v>5</v>
      </c>
      <c r="B162" s="117" t="s">
        <v>257</v>
      </c>
      <c r="C162" s="51">
        <v>0</v>
      </c>
      <c r="D162" s="152">
        <f t="shared" si="35"/>
        <v>0</v>
      </c>
      <c r="E162" s="169"/>
      <c r="F162" s="152">
        <f t="shared" si="36"/>
        <v>0</v>
      </c>
      <c r="G162" s="51">
        <v>0</v>
      </c>
      <c r="H162" s="152">
        <f t="shared" si="37"/>
        <v>0</v>
      </c>
      <c r="I162" s="169"/>
      <c r="J162" s="152">
        <f t="shared" si="38"/>
        <v>0</v>
      </c>
      <c r="K162" s="51">
        <v>0</v>
      </c>
      <c r="L162" s="158">
        <f t="shared" si="39"/>
        <v>0</v>
      </c>
      <c r="M162" s="169"/>
      <c r="N162" s="158">
        <f t="shared" si="40"/>
        <v>0</v>
      </c>
      <c r="O162" s="51">
        <f t="shared" si="41"/>
        <v>0</v>
      </c>
      <c r="P162" s="51">
        <v>0</v>
      </c>
      <c r="Q162" s="158">
        <f t="shared" si="42"/>
        <v>0</v>
      </c>
      <c r="R162" s="51">
        <v>0</v>
      </c>
      <c r="S162" s="158">
        <f t="shared" si="43"/>
        <v>0</v>
      </c>
      <c r="T162" s="51">
        <v>0</v>
      </c>
      <c r="U162" s="158">
        <f t="shared" si="44"/>
        <v>0</v>
      </c>
      <c r="V162" s="51">
        <v>0</v>
      </c>
      <c r="W162" s="51">
        <v>0</v>
      </c>
      <c r="X162" s="51">
        <v>0</v>
      </c>
      <c r="Y162" s="51">
        <v>0</v>
      </c>
      <c r="Z162" s="51">
        <v>0</v>
      </c>
    </row>
    <row r="163" spans="1:26" x14ac:dyDescent="0.25">
      <c r="A163" s="114">
        <v>6</v>
      </c>
      <c r="B163" s="114" t="s">
        <v>258</v>
      </c>
      <c r="C163" s="43">
        <v>0</v>
      </c>
      <c r="D163" s="151">
        <f t="shared" si="35"/>
        <v>0</v>
      </c>
      <c r="F163" s="151">
        <f t="shared" si="36"/>
        <v>0</v>
      </c>
      <c r="G163" s="43">
        <v>0</v>
      </c>
      <c r="H163" s="151">
        <f t="shared" si="37"/>
        <v>0</v>
      </c>
      <c r="J163" s="151">
        <f t="shared" si="38"/>
        <v>0</v>
      </c>
      <c r="K163" s="43">
        <v>0</v>
      </c>
      <c r="L163" s="160">
        <f t="shared" si="39"/>
        <v>0</v>
      </c>
      <c r="N163" s="160">
        <f t="shared" si="40"/>
        <v>0</v>
      </c>
      <c r="O163" s="43">
        <f t="shared" si="41"/>
        <v>0</v>
      </c>
      <c r="P163" s="43">
        <v>0</v>
      </c>
      <c r="Q163" s="160">
        <f t="shared" si="42"/>
        <v>0</v>
      </c>
      <c r="R163" s="43">
        <v>0</v>
      </c>
      <c r="S163" s="160">
        <f t="shared" si="43"/>
        <v>0</v>
      </c>
      <c r="T163" s="43">
        <v>0</v>
      </c>
      <c r="U163" s="160">
        <f t="shared" si="44"/>
        <v>0</v>
      </c>
      <c r="V163" s="43">
        <v>0</v>
      </c>
      <c r="W163" s="43">
        <v>0</v>
      </c>
      <c r="X163" s="43">
        <v>0</v>
      </c>
      <c r="Y163" s="43">
        <v>0</v>
      </c>
      <c r="Z163" s="43">
        <v>0</v>
      </c>
    </row>
    <row r="164" spans="1:26" x14ac:dyDescent="0.25">
      <c r="A164" s="117">
        <v>7</v>
      </c>
      <c r="B164" s="117" t="s">
        <v>259</v>
      </c>
      <c r="C164" s="51">
        <v>659464</v>
      </c>
      <c r="D164" s="152">
        <f t="shared" si="35"/>
        <v>129.40816326530611</v>
      </c>
      <c r="E164" s="169"/>
      <c r="F164" s="152">
        <f t="shared" si="36"/>
        <v>92.723706787931832</v>
      </c>
      <c r="G164" s="51">
        <v>15633</v>
      </c>
      <c r="H164" s="152">
        <f t="shared" si="37"/>
        <v>3.0677001569858713</v>
      </c>
      <c r="I164" s="169"/>
      <c r="J164" s="152">
        <f t="shared" si="38"/>
        <v>197.9385705581536</v>
      </c>
      <c r="K164" s="51">
        <v>0</v>
      </c>
      <c r="L164" s="158">
        <f t="shared" si="39"/>
        <v>0</v>
      </c>
      <c r="M164" s="169"/>
      <c r="N164" s="158">
        <f t="shared" si="40"/>
        <v>0</v>
      </c>
      <c r="O164" s="51">
        <f t="shared" si="41"/>
        <v>675097</v>
      </c>
      <c r="P164" s="51">
        <v>0</v>
      </c>
      <c r="Q164" s="158">
        <f t="shared" si="42"/>
        <v>0</v>
      </c>
      <c r="R164" s="51">
        <v>208117</v>
      </c>
      <c r="S164" s="158">
        <f t="shared" si="43"/>
        <v>30.827718090881756</v>
      </c>
      <c r="T164" s="51">
        <v>0</v>
      </c>
      <c r="U164" s="158">
        <f t="shared" si="44"/>
        <v>0</v>
      </c>
      <c r="V164" s="51">
        <v>0</v>
      </c>
      <c r="W164" s="51">
        <v>5096</v>
      </c>
      <c r="X164" s="51">
        <v>5096</v>
      </c>
      <c r="Y164" s="51">
        <v>5096</v>
      </c>
      <c r="Z164" s="51">
        <v>0</v>
      </c>
    </row>
    <row r="165" spans="1:26" x14ac:dyDescent="0.25">
      <c r="A165" s="114">
        <v>8</v>
      </c>
      <c r="B165" s="114" t="s">
        <v>260</v>
      </c>
      <c r="C165" s="43">
        <v>349182</v>
      </c>
      <c r="D165" s="151">
        <f t="shared" si="35"/>
        <v>52.938447543966042</v>
      </c>
      <c r="F165" s="151">
        <f t="shared" si="36"/>
        <v>37.931525832814359</v>
      </c>
      <c r="G165" s="43">
        <v>0</v>
      </c>
      <c r="H165" s="151">
        <f t="shared" si="37"/>
        <v>0</v>
      </c>
      <c r="J165" s="151">
        <f t="shared" si="38"/>
        <v>0</v>
      </c>
      <c r="K165" s="43">
        <v>0</v>
      </c>
      <c r="L165" s="160">
        <f t="shared" si="39"/>
        <v>0</v>
      </c>
      <c r="N165" s="160">
        <f t="shared" si="40"/>
        <v>0</v>
      </c>
      <c r="O165" s="43">
        <f t="shared" si="41"/>
        <v>349182</v>
      </c>
      <c r="P165" s="43">
        <v>0</v>
      </c>
      <c r="Q165" s="160">
        <f t="shared" si="42"/>
        <v>0</v>
      </c>
      <c r="R165" s="43">
        <v>100000</v>
      </c>
      <c r="S165" s="160">
        <f t="shared" si="43"/>
        <v>28.638360511137456</v>
      </c>
      <c r="T165" s="43">
        <v>0</v>
      </c>
      <c r="U165" s="160">
        <f t="shared" si="44"/>
        <v>0</v>
      </c>
      <c r="V165" s="43">
        <v>5893</v>
      </c>
      <c r="W165" s="43">
        <v>6596</v>
      </c>
      <c r="X165" s="43">
        <v>6596</v>
      </c>
      <c r="Y165" s="43">
        <v>0</v>
      </c>
      <c r="Z165" s="43">
        <v>0</v>
      </c>
    </row>
    <row r="166" spans="1:26" x14ac:dyDescent="0.25">
      <c r="A166" s="117">
        <v>9</v>
      </c>
      <c r="B166" s="117" t="s">
        <v>261</v>
      </c>
      <c r="C166" s="51">
        <v>0</v>
      </c>
      <c r="D166" s="152">
        <f t="shared" si="35"/>
        <v>0</v>
      </c>
      <c r="E166" s="169"/>
      <c r="F166" s="152">
        <f t="shared" si="36"/>
        <v>0</v>
      </c>
      <c r="G166" s="51">
        <v>0</v>
      </c>
      <c r="H166" s="152">
        <f t="shared" si="37"/>
        <v>0</v>
      </c>
      <c r="I166" s="169"/>
      <c r="J166" s="152">
        <f t="shared" si="38"/>
        <v>0</v>
      </c>
      <c r="K166" s="51">
        <v>0</v>
      </c>
      <c r="L166" s="158">
        <f t="shared" si="39"/>
        <v>0</v>
      </c>
      <c r="M166" s="169"/>
      <c r="N166" s="158">
        <f t="shared" si="40"/>
        <v>0</v>
      </c>
      <c r="O166" s="51">
        <f t="shared" si="41"/>
        <v>0</v>
      </c>
      <c r="P166" s="51">
        <v>0</v>
      </c>
      <c r="Q166" s="158">
        <f t="shared" si="42"/>
        <v>0</v>
      </c>
      <c r="R166" s="51">
        <v>0</v>
      </c>
      <c r="S166" s="158">
        <f t="shared" si="43"/>
        <v>0</v>
      </c>
      <c r="T166" s="51">
        <v>0</v>
      </c>
      <c r="U166" s="158">
        <f t="shared" si="44"/>
        <v>0</v>
      </c>
      <c r="V166" s="51">
        <v>0</v>
      </c>
      <c r="W166" s="51">
        <v>0</v>
      </c>
      <c r="X166" s="51">
        <v>0</v>
      </c>
      <c r="Y166" s="51">
        <v>0</v>
      </c>
      <c r="Z166" s="51">
        <v>0</v>
      </c>
    </row>
    <row r="167" spans="1:26" x14ac:dyDescent="0.25">
      <c r="A167" s="114">
        <v>10</v>
      </c>
      <c r="B167" s="114" t="s">
        <v>262</v>
      </c>
      <c r="C167" s="43">
        <v>1717888</v>
      </c>
      <c r="D167" s="151">
        <f t="shared" si="35"/>
        <v>73.577522700017127</v>
      </c>
      <c r="F167" s="151">
        <f t="shared" si="36"/>
        <v>52.719863020015865</v>
      </c>
      <c r="G167" s="43">
        <v>0</v>
      </c>
      <c r="H167" s="151">
        <f t="shared" si="37"/>
        <v>0</v>
      </c>
      <c r="J167" s="151">
        <f t="shared" si="38"/>
        <v>0</v>
      </c>
      <c r="K167" s="43">
        <v>0</v>
      </c>
      <c r="L167" s="160">
        <f t="shared" si="39"/>
        <v>0</v>
      </c>
      <c r="N167" s="160">
        <f t="shared" si="40"/>
        <v>0</v>
      </c>
      <c r="O167" s="43">
        <f t="shared" si="41"/>
        <v>1717888</v>
      </c>
      <c r="P167" s="43">
        <v>0</v>
      </c>
      <c r="Q167" s="160">
        <f t="shared" si="42"/>
        <v>0</v>
      </c>
      <c r="R167" s="43">
        <v>59161</v>
      </c>
      <c r="S167" s="160">
        <f t="shared" si="43"/>
        <v>3.4438217159675135</v>
      </c>
      <c r="T167" s="43">
        <v>89747</v>
      </c>
      <c r="U167" s="160">
        <f t="shared" si="44"/>
        <v>5.224263747112734</v>
      </c>
      <c r="V167" s="43">
        <v>0</v>
      </c>
      <c r="W167" s="43">
        <v>23348</v>
      </c>
      <c r="X167" s="43">
        <v>23348</v>
      </c>
      <c r="Y167" s="43">
        <v>0</v>
      </c>
      <c r="Z167" s="43">
        <v>0</v>
      </c>
    </row>
    <row r="168" spans="1:26" x14ac:dyDescent="0.25">
      <c r="A168" s="117">
        <v>11</v>
      </c>
      <c r="B168" s="117" t="s">
        <v>263</v>
      </c>
      <c r="C168" s="51">
        <v>0</v>
      </c>
      <c r="D168" s="152">
        <f t="shared" si="35"/>
        <v>0</v>
      </c>
      <c r="E168" s="169"/>
      <c r="F168" s="152">
        <f t="shared" si="36"/>
        <v>0</v>
      </c>
      <c r="G168" s="51">
        <v>0</v>
      </c>
      <c r="H168" s="152">
        <f t="shared" si="37"/>
        <v>0</v>
      </c>
      <c r="I168" s="169"/>
      <c r="J168" s="152">
        <f t="shared" si="38"/>
        <v>0</v>
      </c>
      <c r="K168" s="51">
        <v>0</v>
      </c>
      <c r="L168" s="158">
        <f t="shared" si="39"/>
        <v>0</v>
      </c>
      <c r="M168" s="169"/>
      <c r="N168" s="158">
        <f t="shared" si="40"/>
        <v>0</v>
      </c>
      <c r="O168" s="51">
        <f t="shared" si="41"/>
        <v>0</v>
      </c>
      <c r="P168" s="51">
        <v>0</v>
      </c>
      <c r="Q168" s="158">
        <f t="shared" si="42"/>
        <v>0</v>
      </c>
      <c r="R168" s="51">
        <v>0</v>
      </c>
      <c r="S168" s="158">
        <f t="shared" si="43"/>
        <v>0</v>
      </c>
      <c r="T168" s="51">
        <v>0</v>
      </c>
      <c r="U168" s="158">
        <f t="shared" si="44"/>
        <v>0</v>
      </c>
      <c r="V168" s="51">
        <v>0</v>
      </c>
      <c r="W168" s="51">
        <v>0</v>
      </c>
      <c r="X168" s="51">
        <v>0</v>
      </c>
      <c r="Y168" s="51">
        <v>0</v>
      </c>
      <c r="Z168" s="51">
        <v>0</v>
      </c>
    </row>
    <row r="169" spans="1:26" x14ac:dyDescent="0.25">
      <c r="A169" s="114">
        <v>12</v>
      </c>
      <c r="B169" s="114" t="s">
        <v>264</v>
      </c>
      <c r="C169" s="43">
        <v>573489</v>
      </c>
      <c r="D169" s="151">
        <f t="shared" si="35"/>
        <v>146.74744114636644</v>
      </c>
      <c r="F169" s="151">
        <f t="shared" si="36"/>
        <v>105.14766890585292</v>
      </c>
      <c r="G169" s="43">
        <v>4165</v>
      </c>
      <c r="H169" s="151">
        <f t="shared" si="37"/>
        <v>1.0657625383828044</v>
      </c>
      <c r="J169" s="151">
        <f t="shared" si="38"/>
        <v>68.766666429744291</v>
      </c>
      <c r="K169" s="43">
        <v>0</v>
      </c>
      <c r="L169" s="160">
        <f t="shared" si="39"/>
        <v>0</v>
      </c>
      <c r="N169" s="160">
        <f t="shared" si="40"/>
        <v>0</v>
      </c>
      <c r="O169" s="43">
        <f t="shared" si="41"/>
        <v>577654</v>
      </c>
      <c r="P169" s="43">
        <v>4171</v>
      </c>
      <c r="Q169" s="160">
        <f t="shared" si="42"/>
        <v>0.7220585333088666</v>
      </c>
      <c r="R169" s="43">
        <v>0</v>
      </c>
      <c r="S169" s="160">
        <f t="shared" si="43"/>
        <v>0</v>
      </c>
      <c r="T169" s="43">
        <v>0</v>
      </c>
      <c r="U169" s="160">
        <f t="shared" si="44"/>
        <v>0</v>
      </c>
      <c r="V169" s="43">
        <v>0</v>
      </c>
      <c r="W169" s="43">
        <v>3908</v>
      </c>
      <c r="X169" s="43">
        <v>3908</v>
      </c>
      <c r="Y169" s="43">
        <v>3908</v>
      </c>
      <c r="Z169" s="43">
        <v>0</v>
      </c>
    </row>
    <row r="170" spans="1:26" x14ac:dyDescent="0.25">
      <c r="A170" s="117">
        <v>13</v>
      </c>
      <c r="B170" s="117" t="s">
        <v>104</v>
      </c>
      <c r="C170" s="51">
        <v>2280913</v>
      </c>
      <c r="D170" s="152">
        <f t="shared" si="35"/>
        <v>113.69320107666235</v>
      </c>
      <c r="E170" s="169"/>
      <c r="F170" s="152">
        <f t="shared" si="36"/>
        <v>81.463601479305638</v>
      </c>
      <c r="G170" s="51">
        <v>0</v>
      </c>
      <c r="H170" s="152">
        <f t="shared" si="37"/>
        <v>0</v>
      </c>
      <c r="I170" s="169"/>
      <c r="J170" s="152">
        <f t="shared" si="38"/>
        <v>0</v>
      </c>
      <c r="K170" s="51">
        <v>0</v>
      </c>
      <c r="L170" s="158">
        <f t="shared" si="39"/>
        <v>0</v>
      </c>
      <c r="M170" s="169"/>
      <c r="N170" s="158">
        <f t="shared" si="40"/>
        <v>0</v>
      </c>
      <c r="O170" s="51">
        <f t="shared" si="41"/>
        <v>2280913</v>
      </c>
      <c r="P170" s="51">
        <v>115697</v>
      </c>
      <c r="Q170" s="158">
        <f t="shared" si="42"/>
        <v>5.07239864036901</v>
      </c>
      <c r="R170" s="51">
        <v>361280</v>
      </c>
      <c r="S170" s="158">
        <f t="shared" si="43"/>
        <v>15.839271379487075</v>
      </c>
      <c r="T170" s="51">
        <v>0</v>
      </c>
      <c r="U170" s="158">
        <f t="shared" si="44"/>
        <v>0</v>
      </c>
      <c r="V170" s="51">
        <v>7077</v>
      </c>
      <c r="W170" s="51">
        <v>20062</v>
      </c>
      <c r="X170" s="51">
        <v>20062</v>
      </c>
      <c r="Y170" s="51">
        <v>0</v>
      </c>
      <c r="Z170" s="51">
        <v>0</v>
      </c>
    </row>
    <row r="171" spans="1:26" x14ac:dyDescent="0.25">
      <c r="A171" s="114">
        <v>14</v>
      </c>
      <c r="B171" s="114" t="s">
        <v>265</v>
      </c>
      <c r="C171" s="43">
        <v>1031913</v>
      </c>
      <c r="D171" s="151">
        <f t="shared" si="35"/>
        <v>181.7068145800317</v>
      </c>
      <c r="F171" s="151">
        <f t="shared" si="36"/>
        <v>130.1968049878426</v>
      </c>
      <c r="G171" s="43">
        <v>0</v>
      </c>
      <c r="H171" s="151">
        <f t="shared" si="37"/>
        <v>0</v>
      </c>
      <c r="J171" s="151">
        <f t="shared" si="38"/>
        <v>0</v>
      </c>
      <c r="K171" s="43">
        <v>0</v>
      </c>
      <c r="L171" s="160">
        <f t="shared" si="39"/>
        <v>0</v>
      </c>
      <c r="N171" s="160">
        <f t="shared" si="40"/>
        <v>0</v>
      </c>
      <c r="O171" s="43">
        <f t="shared" si="41"/>
        <v>1031913</v>
      </c>
      <c r="P171" s="43">
        <v>0</v>
      </c>
      <c r="Q171" s="160">
        <f t="shared" si="42"/>
        <v>0</v>
      </c>
      <c r="R171" s="43">
        <v>18444</v>
      </c>
      <c r="S171" s="160">
        <f t="shared" si="43"/>
        <v>1.7873599809286249</v>
      </c>
      <c r="T171" s="43">
        <v>0</v>
      </c>
      <c r="U171" s="160">
        <f t="shared" si="44"/>
        <v>0</v>
      </c>
      <c r="V171" s="43">
        <v>0</v>
      </c>
      <c r="W171" s="43">
        <v>5679</v>
      </c>
      <c r="X171" s="43">
        <v>5679</v>
      </c>
      <c r="Y171" s="43">
        <v>0</v>
      </c>
      <c r="Z171" s="43">
        <v>0</v>
      </c>
    </row>
    <row r="172" spans="1:26" x14ac:dyDescent="0.25">
      <c r="A172" s="117">
        <v>15</v>
      </c>
      <c r="B172" s="117" t="s">
        <v>266</v>
      </c>
      <c r="C172" s="51">
        <v>643969</v>
      </c>
      <c r="D172" s="152">
        <f t="shared" si="35"/>
        <v>86.172755252241402</v>
      </c>
      <c r="E172" s="169"/>
      <c r="F172" s="152">
        <f t="shared" si="36"/>
        <v>61.744615559806846</v>
      </c>
      <c r="G172" s="51">
        <v>0</v>
      </c>
      <c r="H172" s="152">
        <f t="shared" si="37"/>
        <v>0</v>
      </c>
      <c r="I172" s="169"/>
      <c r="J172" s="152">
        <f t="shared" si="38"/>
        <v>0</v>
      </c>
      <c r="K172" s="51">
        <v>0</v>
      </c>
      <c r="L172" s="158">
        <f t="shared" si="39"/>
        <v>0</v>
      </c>
      <c r="M172" s="169"/>
      <c r="N172" s="158">
        <f t="shared" si="40"/>
        <v>0</v>
      </c>
      <c r="O172" s="51">
        <f t="shared" si="41"/>
        <v>643969</v>
      </c>
      <c r="P172" s="51">
        <v>2033</v>
      </c>
      <c r="Q172" s="158">
        <f t="shared" si="42"/>
        <v>0.31569842647705093</v>
      </c>
      <c r="R172" s="51">
        <v>0</v>
      </c>
      <c r="S172" s="158">
        <f t="shared" si="43"/>
        <v>0</v>
      </c>
      <c r="T172" s="51">
        <v>0</v>
      </c>
      <c r="U172" s="158">
        <f t="shared" si="44"/>
        <v>0</v>
      </c>
      <c r="V172" s="51">
        <v>157454</v>
      </c>
      <c r="W172" s="51">
        <v>7473</v>
      </c>
      <c r="X172" s="51">
        <v>7473</v>
      </c>
      <c r="Y172" s="51">
        <v>0</v>
      </c>
      <c r="Z172" s="51">
        <v>0</v>
      </c>
    </row>
    <row r="173" spans="1:26" x14ac:dyDescent="0.25">
      <c r="A173" s="114">
        <v>16</v>
      </c>
      <c r="B173" s="114" t="s">
        <v>267</v>
      </c>
      <c r="C173" s="43">
        <v>1335722</v>
      </c>
      <c r="D173" s="151">
        <f t="shared" si="35"/>
        <v>88.982879221903943</v>
      </c>
      <c r="F173" s="151">
        <f t="shared" si="36"/>
        <v>63.758129270425947</v>
      </c>
      <c r="G173" s="43">
        <v>0</v>
      </c>
      <c r="H173" s="151">
        <f t="shared" si="37"/>
        <v>0</v>
      </c>
      <c r="J173" s="151">
        <f t="shared" si="38"/>
        <v>0</v>
      </c>
      <c r="K173" s="43">
        <v>0</v>
      </c>
      <c r="L173" s="160">
        <f t="shared" si="39"/>
        <v>0</v>
      </c>
      <c r="N173" s="160">
        <f t="shared" si="40"/>
        <v>0</v>
      </c>
      <c r="O173" s="43">
        <f t="shared" si="41"/>
        <v>1335722</v>
      </c>
      <c r="P173" s="43">
        <v>0</v>
      </c>
      <c r="Q173" s="160">
        <f t="shared" si="42"/>
        <v>0</v>
      </c>
      <c r="R173" s="43">
        <v>0</v>
      </c>
      <c r="S173" s="160">
        <f t="shared" si="43"/>
        <v>0</v>
      </c>
      <c r="T173" s="43">
        <v>0</v>
      </c>
      <c r="U173" s="160">
        <f t="shared" si="44"/>
        <v>0</v>
      </c>
      <c r="V173" s="43">
        <v>0</v>
      </c>
      <c r="W173" s="43">
        <v>15011</v>
      </c>
      <c r="X173" s="43">
        <v>15011</v>
      </c>
      <c r="Y173" s="43">
        <v>0</v>
      </c>
      <c r="Z173" s="43">
        <v>0</v>
      </c>
    </row>
    <row r="174" spans="1:26" x14ac:dyDescent="0.25">
      <c r="A174" s="117">
        <v>17</v>
      </c>
      <c r="B174" s="117" t="s">
        <v>268</v>
      </c>
      <c r="C174" s="51">
        <v>2722214</v>
      </c>
      <c r="D174" s="152">
        <f t="shared" si="35"/>
        <v>110.41224903670656</v>
      </c>
      <c r="E174" s="169"/>
      <c r="F174" s="152">
        <f t="shared" si="36"/>
        <v>79.112729422537257</v>
      </c>
      <c r="G174" s="51">
        <v>0</v>
      </c>
      <c r="H174" s="152">
        <f t="shared" si="37"/>
        <v>0</v>
      </c>
      <c r="I174" s="169"/>
      <c r="J174" s="152">
        <f t="shared" si="38"/>
        <v>0</v>
      </c>
      <c r="K174" s="51">
        <v>0</v>
      </c>
      <c r="L174" s="158">
        <f t="shared" si="39"/>
        <v>0</v>
      </c>
      <c r="M174" s="169"/>
      <c r="N174" s="158">
        <f t="shared" si="40"/>
        <v>0</v>
      </c>
      <c r="O174" s="51">
        <f t="shared" si="41"/>
        <v>2722214</v>
      </c>
      <c r="P174" s="51">
        <v>0</v>
      </c>
      <c r="Q174" s="158">
        <f t="shared" si="42"/>
        <v>0</v>
      </c>
      <c r="R174" s="51">
        <v>0</v>
      </c>
      <c r="S174" s="158">
        <f t="shared" si="43"/>
        <v>0</v>
      </c>
      <c r="T174" s="51">
        <v>0</v>
      </c>
      <c r="U174" s="158">
        <f t="shared" si="44"/>
        <v>0</v>
      </c>
      <c r="V174" s="51">
        <v>0</v>
      </c>
      <c r="W174" s="51">
        <v>24655</v>
      </c>
      <c r="X174" s="51">
        <v>24655</v>
      </c>
      <c r="Y174" s="51">
        <v>0</v>
      </c>
      <c r="Z174" s="51">
        <v>0</v>
      </c>
    </row>
    <row r="175" spans="1:26" x14ac:dyDescent="0.25">
      <c r="A175" s="114">
        <v>18</v>
      </c>
      <c r="B175" s="114" t="s">
        <v>269</v>
      </c>
      <c r="C175" s="43">
        <v>6473733</v>
      </c>
      <c r="D175" s="151">
        <f t="shared" si="35"/>
        <v>134.17063212435232</v>
      </c>
      <c r="F175" s="151">
        <f t="shared" si="36"/>
        <v>96.136117218080074</v>
      </c>
      <c r="G175" s="43">
        <v>0</v>
      </c>
      <c r="H175" s="151">
        <f t="shared" si="37"/>
        <v>0</v>
      </c>
      <c r="J175" s="151">
        <f t="shared" si="38"/>
        <v>0</v>
      </c>
      <c r="K175" s="43">
        <v>0</v>
      </c>
      <c r="L175" s="160">
        <f t="shared" si="39"/>
        <v>0</v>
      </c>
      <c r="N175" s="160">
        <f t="shared" si="40"/>
        <v>0</v>
      </c>
      <c r="O175" s="43">
        <f t="shared" si="41"/>
        <v>6473733</v>
      </c>
      <c r="P175" s="43">
        <v>59688</v>
      </c>
      <c r="Q175" s="160">
        <f t="shared" si="42"/>
        <v>0.92200280734469586</v>
      </c>
      <c r="R175" s="43">
        <v>0</v>
      </c>
      <c r="S175" s="160">
        <f t="shared" si="43"/>
        <v>0</v>
      </c>
      <c r="T175" s="43">
        <v>0</v>
      </c>
      <c r="U175" s="160">
        <f t="shared" si="44"/>
        <v>0</v>
      </c>
      <c r="V175" s="43">
        <v>0</v>
      </c>
      <c r="W175" s="43">
        <v>48250</v>
      </c>
      <c r="X175" s="43">
        <v>48250</v>
      </c>
      <c r="Y175" s="43">
        <v>0</v>
      </c>
      <c r="Z175" s="43">
        <v>0</v>
      </c>
    </row>
    <row r="176" spans="1:26" x14ac:dyDescent="0.25">
      <c r="A176" s="117">
        <v>19</v>
      </c>
      <c r="B176" s="117" t="s">
        <v>270</v>
      </c>
      <c r="C176" s="51">
        <v>16225</v>
      </c>
      <c r="D176" s="152">
        <f t="shared" si="35"/>
        <v>3.3585179051956118</v>
      </c>
      <c r="E176" s="169"/>
      <c r="F176" s="152">
        <f t="shared" si="36"/>
        <v>2.406449652213448</v>
      </c>
      <c r="G176" s="51">
        <v>0</v>
      </c>
      <c r="H176" s="152">
        <f t="shared" si="37"/>
        <v>0</v>
      </c>
      <c r="I176" s="169"/>
      <c r="J176" s="152">
        <f t="shared" si="38"/>
        <v>0</v>
      </c>
      <c r="K176" s="51">
        <v>0</v>
      </c>
      <c r="L176" s="158">
        <f t="shared" si="39"/>
        <v>0</v>
      </c>
      <c r="M176" s="169"/>
      <c r="N176" s="158">
        <f t="shared" si="40"/>
        <v>0</v>
      </c>
      <c r="O176" s="51">
        <f t="shared" si="41"/>
        <v>16225</v>
      </c>
      <c r="P176" s="51">
        <v>0</v>
      </c>
      <c r="Q176" s="158">
        <f t="shared" si="42"/>
        <v>0</v>
      </c>
      <c r="R176" s="51">
        <v>0</v>
      </c>
      <c r="S176" s="158">
        <f t="shared" si="43"/>
        <v>0</v>
      </c>
      <c r="T176" s="51">
        <v>0</v>
      </c>
      <c r="U176" s="158">
        <f t="shared" si="44"/>
        <v>0</v>
      </c>
      <c r="V176" s="51">
        <v>0</v>
      </c>
      <c r="W176" s="51">
        <v>4831</v>
      </c>
      <c r="X176" s="51">
        <v>4831</v>
      </c>
      <c r="Y176" s="51">
        <v>0</v>
      </c>
      <c r="Z176" s="51">
        <v>0</v>
      </c>
    </row>
    <row r="177" spans="1:26" x14ac:dyDescent="0.25">
      <c r="A177" s="114">
        <v>20</v>
      </c>
      <c r="B177" s="114" t="s">
        <v>271</v>
      </c>
      <c r="C177" s="43">
        <v>0</v>
      </c>
      <c r="D177" s="151">
        <f t="shared" si="35"/>
        <v>0</v>
      </c>
      <c r="F177" s="151">
        <f t="shared" si="36"/>
        <v>0</v>
      </c>
      <c r="G177" s="43">
        <v>0</v>
      </c>
      <c r="H177" s="151">
        <f t="shared" si="37"/>
        <v>0</v>
      </c>
      <c r="J177" s="151">
        <f t="shared" si="38"/>
        <v>0</v>
      </c>
      <c r="K177" s="43">
        <v>0</v>
      </c>
      <c r="L177" s="160">
        <f t="shared" si="39"/>
        <v>0</v>
      </c>
      <c r="N177" s="160">
        <f t="shared" si="40"/>
        <v>0</v>
      </c>
      <c r="O177" s="43">
        <f t="shared" si="41"/>
        <v>0</v>
      </c>
      <c r="P177" s="43">
        <v>0</v>
      </c>
      <c r="Q177" s="160">
        <f t="shared" si="42"/>
        <v>0</v>
      </c>
      <c r="R177" s="43">
        <v>0</v>
      </c>
      <c r="S177" s="160">
        <f t="shared" si="43"/>
        <v>0</v>
      </c>
      <c r="T177" s="43">
        <v>0</v>
      </c>
      <c r="U177" s="160">
        <f t="shared" si="44"/>
        <v>0</v>
      </c>
      <c r="V177" s="43">
        <v>0</v>
      </c>
      <c r="W177" s="43">
        <v>0</v>
      </c>
      <c r="X177" s="43">
        <v>0</v>
      </c>
      <c r="Y177" s="43">
        <v>0</v>
      </c>
      <c r="Z177" s="43">
        <v>0</v>
      </c>
    </row>
    <row r="178" spans="1:26" x14ac:dyDescent="0.25">
      <c r="A178" s="117">
        <v>21</v>
      </c>
      <c r="B178" s="117" t="s">
        <v>172</v>
      </c>
      <c r="C178" s="51">
        <v>362598</v>
      </c>
      <c r="D178" s="152">
        <f t="shared" si="35"/>
        <v>74.302868852459014</v>
      </c>
      <c r="E178" s="169"/>
      <c r="F178" s="152">
        <f t="shared" si="36"/>
        <v>53.239588996041732</v>
      </c>
      <c r="G178" s="51">
        <v>0</v>
      </c>
      <c r="H178" s="152">
        <f t="shared" si="37"/>
        <v>0</v>
      </c>
      <c r="I178" s="169"/>
      <c r="J178" s="152">
        <f t="shared" si="38"/>
        <v>0</v>
      </c>
      <c r="K178" s="51">
        <v>0</v>
      </c>
      <c r="L178" s="158">
        <f t="shared" si="39"/>
        <v>0</v>
      </c>
      <c r="M178" s="169"/>
      <c r="N178" s="158">
        <f t="shared" si="40"/>
        <v>0</v>
      </c>
      <c r="O178" s="51">
        <f t="shared" si="41"/>
        <v>362598</v>
      </c>
      <c r="P178" s="51">
        <v>0</v>
      </c>
      <c r="Q178" s="158">
        <f t="shared" si="42"/>
        <v>0</v>
      </c>
      <c r="R178" s="51">
        <v>0</v>
      </c>
      <c r="S178" s="158">
        <f t="shared" si="43"/>
        <v>0</v>
      </c>
      <c r="T178" s="51">
        <v>0</v>
      </c>
      <c r="U178" s="158">
        <f t="shared" si="44"/>
        <v>0</v>
      </c>
      <c r="V178" s="51">
        <v>0</v>
      </c>
      <c r="W178" s="51">
        <v>4880</v>
      </c>
      <c r="X178" s="51">
        <v>4880</v>
      </c>
      <c r="Y178" s="51">
        <v>0</v>
      </c>
      <c r="Z178" s="51">
        <v>0</v>
      </c>
    </row>
    <row r="179" spans="1:26" x14ac:dyDescent="0.25">
      <c r="A179" s="114">
        <v>22</v>
      </c>
      <c r="B179" s="114" t="s">
        <v>188</v>
      </c>
      <c r="C179" s="43">
        <v>4140036</v>
      </c>
      <c r="D179" s="151">
        <f t="shared" si="35"/>
        <v>460.77195325542573</v>
      </c>
      <c r="F179" s="151">
        <f t="shared" si="36"/>
        <v>330.15292398646551</v>
      </c>
      <c r="G179" s="43">
        <v>0</v>
      </c>
      <c r="H179" s="151">
        <f t="shared" si="37"/>
        <v>0</v>
      </c>
      <c r="J179" s="151">
        <f t="shared" si="38"/>
        <v>0</v>
      </c>
      <c r="K179" s="43">
        <v>0</v>
      </c>
      <c r="L179" s="160">
        <f t="shared" si="39"/>
        <v>0</v>
      </c>
      <c r="N179" s="160">
        <f t="shared" si="40"/>
        <v>0</v>
      </c>
      <c r="O179" s="43">
        <f t="shared" si="41"/>
        <v>4140036</v>
      </c>
      <c r="P179" s="43">
        <v>299102</v>
      </c>
      <c r="Q179" s="160">
        <f t="shared" si="42"/>
        <v>7.2246231675280121</v>
      </c>
      <c r="R179" s="43">
        <v>2656894</v>
      </c>
      <c r="S179" s="160">
        <f t="shared" si="43"/>
        <v>64.175625525961607</v>
      </c>
      <c r="T179" s="43">
        <v>0</v>
      </c>
      <c r="U179" s="160">
        <f t="shared" si="44"/>
        <v>0</v>
      </c>
      <c r="V179" s="43">
        <v>0</v>
      </c>
      <c r="W179" s="43">
        <v>8985</v>
      </c>
      <c r="X179" s="43">
        <v>8985</v>
      </c>
      <c r="Y179" s="43">
        <v>0</v>
      </c>
      <c r="Z179" s="43">
        <v>0</v>
      </c>
    </row>
    <row r="180" spans="1:26" x14ac:dyDescent="0.25">
      <c r="A180" s="117">
        <v>23</v>
      </c>
      <c r="B180" s="134" t="s">
        <v>272</v>
      </c>
      <c r="C180" s="51">
        <v>1421029</v>
      </c>
      <c r="D180" s="152">
        <f t="shared" si="35"/>
        <v>159.14760891477209</v>
      </c>
      <c r="E180" s="169"/>
      <c r="F180" s="152">
        <f t="shared" si="36"/>
        <v>114.03265337102586</v>
      </c>
      <c r="G180" s="51">
        <v>7995</v>
      </c>
      <c r="H180" s="152">
        <f t="shared" si="37"/>
        <v>0.89539702094299478</v>
      </c>
      <c r="I180" s="169"/>
      <c r="J180" s="152">
        <f t="shared" si="38"/>
        <v>57.774096990503821</v>
      </c>
      <c r="K180" s="51">
        <v>0</v>
      </c>
      <c r="L180" s="158">
        <f t="shared" si="39"/>
        <v>0</v>
      </c>
      <c r="M180" s="169"/>
      <c r="N180" s="158">
        <f t="shared" si="40"/>
        <v>0</v>
      </c>
      <c r="O180" s="51">
        <f t="shared" si="41"/>
        <v>1429024</v>
      </c>
      <c r="P180" s="51">
        <v>0</v>
      </c>
      <c r="Q180" s="158">
        <f t="shared" si="42"/>
        <v>0</v>
      </c>
      <c r="R180" s="51">
        <v>0</v>
      </c>
      <c r="S180" s="158">
        <f t="shared" si="43"/>
        <v>0</v>
      </c>
      <c r="T180" s="51">
        <v>0</v>
      </c>
      <c r="U180" s="158">
        <f t="shared" si="44"/>
        <v>0</v>
      </c>
      <c r="V180" s="51">
        <v>0</v>
      </c>
      <c r="W180" s="51">
        <v>8929</v>
      </c>
      <c r="X180" s="51">
        <v>8929</v>
      </c>
      <c r="Y180" s="51">
        <v>8929</v>
      </c>
      <c r="Z180" s="51">
        <v>0</v>
      </c>
    </row>
    <row r="181" spans="1:26" x14ac:dyDescent="0.25">
      <c r="A181" s="114">
        <v>24</v>
      </c>
      <c r="B181" s="114" t="s">
        <v>273</v>
      </c>
      <c r="C181" s="43">
        <v>46848</v>
      </c>
      <c r="D181" s="151">
        <f t="shared" si="35"/>
        <v>8.9047709560919976</v>
      </c>
      <c r="F181" s="151">
        <f t="shared" si="36"/>
        <v>6.3804581589925764</v>
      </c>
      <c r="G181" s="43">
        <v>0</v>
      </c>
      <c r="H181" s="151">
        <f t="shared" si="37"/>
        <v>0</v>
      </c>
      <c r="J181" s="151">
        <f t="shared" si="38"/>
        <v>0</v>
      </c>
      <c r="K181" s="43">
        <v>0</v>
      </c>
      <c r="L181" s="160">
        <f t="shared" si="39"/>
        <v>0</v>
      </c>
      <c r="N181" s="160">
        <f t="shared" si="40"/>
        <v>0</v>
      </c>
      <c r="O181" s="43">
        <f t="shared" si="41"/>
        <v>46848</v>
      </c>
      <c r="P181" s="43">
        <v>0</v>
      </c>
      <c r="Q181" s="160">
        <f t="shared" si="42"/>
        <v>0</v>
      </c>
      <c r="R181" s="43">
        <v>0</v>
      </c>
      <c r="S181" s="160">
        <f t="shared" si="43"/>
        <v>0</v>
      </c>
      <c r="T181" s="43">
        <v>0</v>
      </c>
      <c r="U181" s="160">
        <f t="shared" si="44"/>
        <v>0</v>
      </c>
      <c r="V181" s="43">
        <v>0</v>
      </c>
      <c r="W181" s="43">
        <v>5261</v>
      </c>
      <c r="X181" s="43">
        <v>5261</v>
      </c>
      <c r="Y181" s="43">
        <v>0</v>
      </c>
      <c r="Z181" s="43">
        <v>0</v>
      </c>
    </row>
    <row r="182" spans="1:26" x14ac:dyDescent="0.25">
      <c r="A182" s="117">
        <v>25</v>
      </c>
      <c r="B182" s="117" t="s">
        <v>274</v>
      </c>
      <c r="C182" s="51">
        <v>1400186</v>
      </c>
      <c r="D182" s="152">
        <f t="shared" si="35"/>
        <v>285.57740159086273</v>
      </c>
      <c r="E182" s="169"/>
      <c r="F182" s="152">
        <f t="shared" si="36"/>
        <v>204.62229415993693</v>
      </c>
      <c r="G182" s="51">
        <v>0</v>
      </c>
      <c r="H182" s="152">
        <f t="shared" si="37"/>
        <v>0</v>
      </c>
      <c r="I182" s="169"/>
      <c r="J182" s="152">
        <f t="shared" si="38"/>
        <v>0</v>
      </c>
      <c r="K182" s="51">
        <v>0</v>
      </c>
      <c r="L182" s="158">
        <f t="shared" si="39"/>
        <v>0</v>
      </c>
      <c r="M182" s="169"/>
      <c r="N182" s="158">
        <f t="shared" si="40"/>
        <v>0</v>
      </c>
      <c r="O182" s="51">
        <f t="shared" si="41"/>
        <v>1400186</v>
      </c>
      <c r="P182" s="51">
        <v>0</v>
      </c>
      <c r="Q182" s="158">
        <f t="shared" si="42"/>
        <v>0</v>
      </c>
      <c r="R182" s="51">
        <v>0</v>
      </c>
      <c r="S182" s="158">
        <f t="shared" si="43"/>
        <v>0</v>
      </c>
      <c r="T182" s="51">
        <v>0</v>
      </c>
      <c r="U182" s="158">
        <f t="shared" si="44"/>
        <v>0</v>
      </c>
      <c r="V182" s="51">
        <v>0</v>
      </c>
      <c r="W182" s="51">
        <v>4903</v>
      </c>
      <c r="X182" s="51">
        <v>4903</v>
      </c>
      <c r="Y182" s="51">
        <v>0</v>
      </c>
      <c r="Z182" s="51">
        <v>0</v>
      </c>
    </row>
    <row r="183" spans="1:26" x14ac:dyDescent="0.25">
      <c r="A183" s="114">
        <v>26</v>
      </c>
      <c r="B183" s="114" t="s">
        <v>275</v>
      </c>
      <c r="C183" s="43">
        <v>1704120</v>
      </c>
      <c r="D183" s="151">
        <f t="shared" si="35"/>
        <v>199.70936364701745</v>
      </c>
      <c r="F183" s="151">
        <f t="shared" si="36"/>
        <v>143.09601504540524</v>
      </c>
      <c r="G183" s="43">
        <v>0</v>
      </c>
      <c r="H183" s="151">
        <f t="shared" si="37"/>
        <v>0</v>
      </c>
      <c r="J183" s="151">
        <f t="shared" si="38"/>
        <v>0</v>
      </c>
      <c r="K183" s="43">
        <v>0</v>
      </c>
      <c r="L183" s="160">
        <f t="shared" si="39"/>
        <v>0</v>
      </c>
      <c r="N183" s="160">
        <f t="shared" si="40"/>
        <v>0</v>
      </c>
      <c r="O183" s="43">
        <f t="shared" si="41"/>
        <v>1704120</v>
      </c>
      <c r="P183" s="43">
        <v>92024</v>
      </c>
      <c r="Q183" s="160">
        <f t="shared" si="42"/>
        <v>5.4000891955965544</v>
      </c>
      <c r="R183" s="43">
        <v>874228</v>
      </c>
      <c r="S183" s="160">
        <f t="shared" si="43"/>
        <v>51.300847358167267</v>
      </c>
      <c r="T183" s="43">
        <v>0</v>
      </c>
      <c r="U183" s="160">
        <f t="shared" si="44"/>
        <v>0</v>
      </c>
      <c r="V183" s="43">
        <v>0</v>
      </c>
      <c r="W183" s="43">
        <v>8533</v>
      </c>
      <c r="X183" s="43">
        <v>8533</v>
      </c>
      <c r="Y183" s="43">
        <v>0</v>
      </c>
      <c r="Z183" s="43">
        <v>0</v>
      </c>
    </row>
    <row r="184" spans="1:26" x14ac:dyDescent="0.25">
      <c r="A184" s="117">
        <v>27</v>
      </c>
      <c r="B184" s="117" t="s">
        <v>276</v>
      </c>
      <c r="C184" s="51">
        <v>2522739</v>
      </c>
      <c r="D184" s="152">
        <f t="shared" si="35"/>
        <v>316.68830027617372</v>
      </c>
      <c r="E184" s="169"/>
      <c r="F184" s="152">
        <f t="shared" si="36"/>
        <v>226.91391607015393</v>
      </c>
      <c r="G184" s="51">
        <v>0</v>
      </c>
      <c r="H184" s="152">
        <f t="shared" si="37"/>
        <v>0</v>
      </c>
      <c r="I184" s="169"/>
      <c r="J184" s="152">
        <f t="shared" si="38"/>
        <v>0</v>
      </c>
      <c r="K184" s="51">
        <v>0</v>
      </c>
      <c r="L184" s="158">
        <f t="shared" si="39"/>
        <v>0</v>
      </c>
      <c r="M184" s="169"/>
      <c r="N184" s="158">
        <f t="shared" si="40"/>
        <v>0</v>
      </c>
      <c r="O184" s="51">
        <f t="shared" si="41"/>
        <v>2522739</v>
      </c>
      <c r="P184" s="51">
        <v>139924</v>
      </c>
      <c r="Q184" s="158">
        <f t="shared" si="42"/>
        <v>5.5465111531553601</v>
      </c>
      <c r="R184" s="51">
        <v>1460282</v>
      </c>
      <c r="S184" s="158">
        <f t="shared" si="43"/>
        <v>57.884783166233213</v>
      </c>
      <c r="T184" s="51">
        <v>0</v>
      </c>
      <c r="U184" s="158">
        <f t="shared" si="44"/>
        <v>0</v>
      </c>
      <c r="V184" s="51">
        <v>509829</v>
      </c>
      <c r="W184" s="51">
        <v>7966</v>
      </c>
      <c r="X184" s="51">
        <v>7966</v>
      </c>
      <c r="Y184" s="51">
        <v>0</v>
      </c>
      <c r="Z184" s="51">
        <v>0</v>
      </c>
    </row>
    <row r="185" spans="1:26" x14ac:dyDescent="0.25">
      <c r="A185" s="114">
        <v>28</v>
      </c>
      <c r="B185" s="114" t="s">
        <v>277</v>
      </c>
      <c r="C185" s="43">
        <v>0</v>
      </c>
      <c r="D185" s="151">
        <f t="shared" si="35"/>
        <v>0</v>
      </c>
      <c r="F185" s="151">
        <f t="shared" si="36"/>
        <v>0</v>
      </c>
      <c r="G185" s="43">
        <v>0</v>
      </c>
      <c r="H185" s="151">
        <f t="shared" si="37"/>
        <v>0</v>
      </c>
      <c r="J185" s="151">
        <f t="shared" si="38"/>
        <v>0</v>
      </c>
      <c r="K185" s="43">
        <v>0</v>
      </c>
      <c r="L185" s="160">
        <f t="shared" si="39"/>
        <v>0</v>
      </c>
      <c r="N185" s="160">
        <f t="shared" si="40"/>
        <v>0</v>
      </c>
      <c r="O185" s="43">
        <f t="shared" si="41"/>
        <v>0</v>
      </c>
      <c r="P185" s="43">
        <v>0</v>
      </c>
      <c r="Q185" s="160">
        <f t="shared" si="42"/>
        <v>0</v>
      </c>
      <c r="R185" s="43">
        <v>0</v>
      </c>
      <c r="S185" s="160">
        <f t="shared" si="43"/>
        <v>0</v>
      </c>
      <c r="T185" s="43">
        <v>0</v>
      </c>
      <c r="U185" s="160">
        <f t="shared" si="44"/>
        <v>0</v>
      </c>
      <c r="V185" s="43">
        <v>0</v>
      </c>
      <c r="W185" s="43">
        <v>0</v>
      </c>
      <c r="X185" s="43">
        <v>0</v>
      </c>
      <c r="Y185" s="43">
        <v>0</v>
      </c>
      <c r="Z185" s="43">
        <v>0</v>
      </c>
    </row>
    <row r="186" spans="1:26" x14ac:dyDescent="0.25">
      <c r="A186" s="117">
        <v>29</v>
      </c>
      <c r="B186" s="117" t="s">
        <v>278</v>
      </c>
      <c r="C186" s="51">
        <v>521743</v>
      </c>
      <c r="D186" s="152">
        <f t="shared" si="35"/>
        <v>73.66130170831569</v>
      </c>
      <c r="E186" s="169"/>
      <c r="F186" s="152">
        <f t="shared" si="36"/>
        <v>52.779892464870379</v>
      </c>
      <c r="G186" s="51">
        <v>0</v>
      </c>
      <c r="H186" s="152">
        <f t="shared" si="37"/>
        <v>0</v>
      </c>
      <c r="I186" s="169"/>
      <c r="J186" s="152">
        <f t="shared" si="38"/>
        <v>0</v>
      </c>
      <c r="K186" s="51">
        <v>0</v>
      </c>
      <c r="L186" s="158">
        <f t="shared" si="39"/>
        <v>0</v>
      </c>
      <c r="M186" s="169"/>
      <c r="N186" s="158">
        <f t="shared" si="40"/>
        <v>0</v>
      </c>
      <c r="O186" s="51">
        <f t="shared" si="41"/>
        <v>521743</v>
      </c>
      <c r="P186" s="51">
        <v>0</v>
      </c>
      <c r="Q186" s="158">
        <f t="shared" si="42"/>
        <v>0</v>
      </c>
      <c r="R186" s="51">
        <v>0</v>
      </c>
      <c r="S186" s="158">
        <f t="shared" si="43"/>
        <v>0</v>
      </c>
      <c r="T186" s="51">
        <v>59640</v>
      </c>
      <c r="U186" s="158">
        <f t="shared" si="44"/>
        <v>11.430915220712114</v>
      </c>
      <c r="V186" s="51">
        <v>45176</v>
      </c>
      <c r="W186" s="51">
        <v>7083</v>
      </c>
      <c r="X186" s="51">
        <v>7083</v>
      </c>
      <c r="Y186" s="51">
        <v>0</v>
      </c>
      <c r="Z186" s="51">
        <v>0</v>
      </c>
    </row>
    <row r="187" spans="1:26" x14ac:dyDescent="0.25">
      <c r="A187" s="114">
        <v>30</v>
      </c>
      <c r="B187" s="114" t="s">
        <v>216</v>
      </c>
      <c r="C187" s="43">
        <v>784734</v>
      </c>
      <c r="D187" s="151">
        <f t="shared" si="35"/>
        <v>174.92955862683905</v>
      </c>
      <c r="F187" s="151">
        <f t="shared" si="36"/>
        <v>125.34075666775122</v>
      </c>
      <c r="G187" s="43">
        <v>0</v>
      </c>
      <c r="H187" s="151">
        <f t="shared" si="37"/>
        <v>0</v>
      </c>
      <c r="J187" s="151">
        <f t="shared" si="38"/>
        <v>0</v>
      </c>
      <c r="K187" s="43">
        <v>0</v>
      </c>
      <c r="L187" s="160">
        <f t="shared" si="39"/>
        <v>0</v>
      </c>
      <c r="N187" s="160">
        <f t="shared" si="40"/>
        <v>0</v>
      </c>
      <c r="O187" s="43">
        <f t="shared" si="41"/>
        <v>784734</v>
      </c>
      <c r="P187" s="43">
        <v>0</v>
      </c>
      <c r="Q187" s="160">
        <f t="shared" si="42"/>
        <v>0</v>
      </c>
      <c r="R187" s="43">
        <v>0</v>
      </c>
      <c r="S187" s="160">
        <f t="shared" si="43"/>
        <v>0</v>
      </c>
      <c r="T187" s="43">
        <v>0</v>
      </c>
      <c r="U187" s="160">
        <f t="shared" si="44"/>
        <v>0</v>
      </c>
      <c r="V187" s="43">
        <v>0</v>
      </c>
      <c r="W187" s="43">
        <v>4486</v>
      </c>
      <c r="X187" s="43">
        <v>4486</v>
      </c>
      <c r="Y187" s="43">
        <v>0</v>
      </c>
      <c r="Z187" s="43">
        <v>0</v>
      </c>
    </row>
    <row r="188" spans="1:26" x14ac:dyDescent="0.25">
      <c r="A188" s="117">
        <v>31</v>
      </c>
      <c r="B188" s="117" t="s">
        <v>279</v>
      </c>
      <c r="C188" s="51">
        <v>1682931</v>
      </c>
      <c r="D188" s="152">
        <f t="shared" si="35"/>
        <v>102.16299399016573</v>
      </c>
      <c r="E188" s="169"/>
      <c r="F188" s="152">
        <f t="shared" si="36"/>
        <v>73.201962382391912</v>
      </c>
      <c r="G188" s="51">
        <v>0</v>
      </c>
      <c r="H188" s="152">
        <f t="shared" si="37"/>
        <v>0</v>
      </c>
      <c r="I188" s="169"/>
      <c r="J188" s="152">
        <f t="shared" si="38"/>
        <v>0</v>
      </c>
      <c r="K188" s="51">
        <v>0</v>
      </c>
      <c r="L188" s="158">
        <f t="shared" si="39"/>
        <v>0</v>
      </c>
      <c r="M188" s="169"/>
      <c r="N188" s="158">
        <f t="shared" si="40"/>
        <v>0</v>
      </c>
      <c r="O188" s="51">
        <f t="shared" si="41"/>
        <v>1682931</v>
      </c>
      <c r="P188" s="51">
        <v>0</v>
      </c>
      <c r="Q188" s="158">
        <f t="shared" si="42"/>
        <v>0</v>
      </c>
      <c r="R188" s="51">
        <v>82276</v>
      </c>
      <c r="S188" s="158">
        <f t="shared" si="43"/>
        <v>4.8888516522661947</v>
      </c>
      <c r="T188" s="51">
        <v>0</v>
      </c>
      <c r="U188" s="158">
        <f t="shared" si="44"/>
        <v>0</v>
      </c>
      <c r="V188" s="51">
        <v>0</v>
      </c>
      <c r="W188" s="51">
        <v>16473</v>
      </c>
      <c r="X188" s="51">
        <v>16473</v>
      </c>
      <c r="Y188" s="51">
        <v>0</v>
      </c>
      <c r="Z188" s="51">
        <v>0</v>
      </c>
    </row>
    <row r="189" spans="1:26" x14ac:dyDescent="0.25">
      <c r="A189" s="114">
        <v>32</v>
      </c>
      <c r="B189" s="114" t="s">
        <v>280</v>
      </c>
      <c r="C189" s="43">
        <v>0</v>
      </c>
      <c r="D189" s="151">
        <f t="shared" si="35"/>
        <v>0</v>
      </c>
      <c r="F189" s="151">
        <f t="shared" si="36"/>
        <v>0</v>
      </c>
      <c r="G189" s="43">
        <v>0</v>
      </c>
      <c r="H189" s="151">
        <f t="shared" si="37"/>
        <v>0</v>
      </c>
      <c r="J189" s="151">
        <f t="shared" si="38"/>
        <v>0</v>
      </c>
      <c r="K189" s="43">
        <v>0</v>
      </c>
      <c r="L189" s="160">
        <f t="shared" si="39"/>
        <v>0</v>
      </c>
      <c r="N189" s="160">
        <f t="shared" si="40"/>
        <v>0</v>
      </c>
      <c r="O189" s="43">
        <f t="shared" si="41"/>
        <v>0</v>
      </c>
      <c r="P189" s="43">
        <v>0</v>
      </c>
      <c r="Q189" s="160">
        <f t="shared" si="42"/>
        <v>0</v>
      </c>
      <c r="R189" s="43">
        <v>0</v>
      </c>
      <c r="S189" s="160">
        <f t="shared" si="43"/>
        <v>0</v>
      </c>
      <c r="T189" s="43">
        <v>0</v>
      </c>
      <c r="U189" s="160">
        <f t="shared" si="44"/>
        <v>0</v>
      </c>
      <c r="V189" s="43">
        <v>0</v>
      </c>
      <c r="W189" s="43">
        <v>0</v>
      </c>
      <c r="X189" s="43">
        <v>0</v>
      </c>
      <c r="Y189" s="43">
        <v>0</v>
      </c>
      <c r="Z189" s="43">
        <v>0</v>
      </c>
    </row>
    <row r="190" spans="1:26" x14ac:dyDescent="0.25">
      <c r="A190" s="117">
        <v>33</v>
      </c>
      <c r="B190" s="117" t="s">
        <v>281</v>
      </c>
      <c r="C190" s="51">
        <v>584524</v>
      </c>
      <c r="D190" s="152">
        <f t="shared" si="35"/>
        <v>58.121109674853336</v>
      </c>
      <c r="E190" s="169"/>
      <c r="F190" s="152">
        <f t="shared" si="36"/>
        <v>41.645013696946251</v>
      </c>
      <c r="G190" s="51">
        <v>0</v>
      </c>
      <c r="H190" s="152">
        <f t="shared" si="37"/>
        <v>0</v>
      </c>
      <c r="I190" s="169"/>
      <c r="J190" s="152">
        <f t="shared" si="38"/>
        <v>0</v>
      </c>
      <c r="K190" s="51">
        <v>0</v>
      </c>
      <c r="L190" s="158">
        <f t="shared" si="39"/>
        <v>0</v>
      </c>
      <c r="M190" s="169"/>
      <c r="N190" s="158">
        <f t="shared" si="40"/>
        <v>0</v>
      </c>
      <c r="O190" s="51">
        <f t="shared" si="41"/>
        <v>584524</v>
      </c>
      <c r="P190" s="51">
        <v>0</v>
      </c>
      <c r="Q190" s="158">
        <f t="shared" si="42"/>
        <v>0</v>
      </c>
      <c r="R190" s="51">
        <v>0</v>
      </c>
      <c r="S190" s="158">
        <f t="shared" si="43"/>
        <v>0</v>
      </c>
      <c r="T190" s="51">
        <v>0</v>
      </c>
      <c r="U190" s="158">
        <f t="shared" si="44"/>
        <v>0</v>
      </c>
      <c r="V190" s="51">
        <v>0</v>
      </c>
      <c r="W190" s="51">
        <v>10057</v>
      </c>
      <c r="X190" s="51">
        <v>10057</v>
      </c>
      <c r="Y190" s="51">
        <v>0</v>
      </c>
      <c r="Z190" s="51">
        <v>0</v>
      </c>
    </row>
    <row r="191" spans="1:26" x14ac:dyDescent="0.25">
      <c r="A191" s="114">
        <v>34</v>
      </c>
      <c r="B191" s="114" t="s">
        <v>282</v>
      </c>
      <c r="C191" s="43">
        <v>670031</v>
      </c>
      <c r="D191" s="151">
        <f t="shared" si="35"/>
        <v>196.25981253661394</v>
      </c>
      <c r="F191" s="151">
        <f t="shared" si="36"/>
        <v>140.62433816165802</v>
      </c>
      <c r="G191" s="43">
        <v>0</v>
      </c>
      <c r="H191" s="151">
        <f t="shared" si="37"/>
        <v>0</v>
      </c>
      <c r="J191" s="151">
        <f t="shared" si="38"/>
        <v>0</v>
      </c>
      <c r="K191" s="43">
        <v>0</v>
      </c>
      <c r="L191" s="160">
        <f t="shared" si="39"/>
        <v>0</v>
      </c>
      <c r="N191" s="160">
        <f t="shared" si="40"/>
        <v>0</v>
      </c>
      <c r="O191" s="43">
        <f t="shared" si="41"/>
        <v>670031</v>
      </c>
      <c r="P191" s="43">
        <v>77468</v>
      </c>
      <c r="Q191" s="160">
        <f t="shared" si="42"/>
        <v>11.56185310828902</v>
      </c>
      <c r="R191" s="43">
        <v>0</v>
      </c>
      <c r="S191" s="160">
        <f t="shared" si="43"/>
        <v>0</v>
      </c>
      <c r="T191" s="43">
        <v>0</v>
      </c>
      <c r="U191" s="160">
        <f t="shared" si="44"/>
        <v>0</v>
      </c>
      <c r="V191" s="43">
        <v>0</v>
      </c>
      <c r="W191" s="43">
        <v>3414</v>
      </c>
      <c r="X191" s="43">
        <v>3414</v>
      </c>
      <c r="Y191" s="43">
        <v>0</v>
      </c>
      <c r="Z191" s="43">
        <v>0</v>
      </c>
    </row>
    <row r="192" spans="1:26" x14ac:dyDescent="0.25">
      <c r="A192" s="117">
        <v>35</v>
      </c>
      <c r="B192" s="117" t="s">
        <v>224</v>
      </c>
      <c r="C192" s="51">
        <v>131916</v>
      </c>
      <c r="D192" s="152">
        <f t="shared" si="35"/>
        <v>44.401211713227866</v>
      </c>
      <c r="E192" s="169"/>
      <c r="F192" s="152">
        <f t="shared" si="36"/>
        <v>31.814414423653218</v>
      </c>
      <c r="G192" s="51">
        <v>0</v>
      </c>
      <c r="H192" s="152">
        <f t="shared" si="37"/>
        <v>0</v>
      </c>
      <c r="I192" s="169"/>
      <c r="J192" s="152">
        <f t="shared" si="38"/>
        <v>0</v>
      </c>
      <c r="K192" s="51">
        <v>0</v>
      </c>
      <c r="L192" s="158">
        <f t="shared" si="39"/>
        <v>0</v>
      </c>
      <c r="M192" s="169"/>
      <c r="N192" s="158">
        <f t="shared" si="40"/>
        <v>0</v>
      </c>
      <c r="O192" s="51">
        <f t="shared" si="41"/>
        <v>131916</v>
      </c>
      <c r="P192" s="51">
        <v>0</v>
      </c>
      <c r="Q192" s="158">
        <f t="shared" si="42"/>
        <v>0</v>
      </c>
      <c r="R192" s="51">
        <v>50000</v>
      </c>
      <c r="S192" s="158">
        <f t="shared" si="43"/>
        <v>37.902907911094943</v>
      </c>
      <c r="T192" s="51">
        <v>0</v>
      </c>
      <c r="U192" s="158">
        <f>IF($O192&gt;0,T192/$O192*100,0)</f>
        <v>0</v>
      </c>
      <c r="V192" s="51">
        <v>0</v>
      </c>
      <c r="W192" s="51">
        <v>2971</v>
      </c>
      <c r="X192" s="51">
        <v>2971</v>
      </c>
      <c r="Y192" s="51">
        <v>0</v>
      </c>
      <c r="Z192" s="51">
        <v>0</v>
      </c>
    </row>
    <row r="193" spans="1:26" x14ac:dyDescent="0.25">
      <c r="A193" s="114">
        <v>36</v>
      </c>
      <c r="B193" s="114" t="s">
        <v>283</v>
      </c>
      <c r="C193" s="43">
        <v>504091</v>
      </c>
      <c r="D193" s="151">
        <f t="shared" si="35"/>
        <v>86.807473738591355</v>
      </c>
      <c r="F193" s="151">
        <f t="shared" si="36"/>
        <v>62.199404881717982</v>
      </c>
      <c r="G193" s="43">
        <v>0</v>
      </c>
      <c r="H193" s="151">
        <f t="shared" si="37"/>
        <v>0</v>
      </c>
      <c r="J193" s="151">
        <f t="shared" si="38"/>
        <v>0</v>
      </c>
      <c r="K193" s="43">
        <v>0</v>
      </c>
      <c r="L193" s="160">
        <f t="shared" si="39"/>
        <v>0</v>
      </c>
      <c r="N193" s="160">
        <f t="shared" si="40"/>
        <v>0</v>
      </c>
      <c r="O193" s="43">
        <f t="shared" si="41"/>
        <v>504091</v>
      </c>
      <c r="P193" s="43">
        <v>44324</v>
      </c>
      <c r="Q193" s="160">
        <f t="shared" si="42"/>
        <v>8.7928568452918228</v>
      </c>
      <c r="R193" s="43">
        <v>44080</v>
      </c>
      <c r="S193" s="160">
        <f t="shared" si="43"/>
        <v>8.7444528864827973</v>
      </c>
      <c r="T193" s="43">
        <v>0</v>
      </c>
      <c r="U193" s="160">
        <f>IF($O193&gt;0,T193/$O193*100,0)</f>
        <v>0</v>
      </c>
      <c r="V193" s="43">
        <v>40520</v>
      </c>
      <c r="W193" s="43">
        <v>5807</v>
      </c>
      <c r="X193" s="43">
        <v>5807</v>
      </c>
      <c r="Y193" s="43">
        <v>0</v>
      </c>
      <c r="Z193" s="43">
        <v>0</v>
      </c>
    </row>
    <row r="194" spans="1:26" x14ac:dyDescent="0.25">
      <c r="A194" s="117">
        <v>37</v>
      </c>
      <c r="B194" s="117" t="s">
        <v>284</v>
      </c>
      <c r="C194" s="111">
        <v>2057533</v>
      </c>
      <c r="D194" s="152">
        <f t="shared" si="35"/>
        <v>248.94531155474894</v>
      </c>
      <c r="E194" s="169"/>
      <c r="F194" s="152">
        <f t="shared" si="36"/>
        <v>178.37462098514607</v>
      </c>
      <c r="G194" s="111">
        <v>0</v>
      </c>
      <c r="H194" s="152">
        <f t="shared" si="37"/>
        <v>0</v>
      </c>
      <c r="I194" s="169"/>
      <c r="J194" s="152">
        <f t="shared" si="38"/>
        <v>0</v>
      </c>
      <c r="K194" s="111">
        <v>0</v>
      </c>
      <c r="L194" s="158">
        <f t="shared" si="39"/>
        <v>0</v>
      </c>
      <c r="M194" s="169"/>
      <c r="N194" s="158">
        <f t="shared" si="40"/>
        <v>0</v>
      </c>
      <c r="O194" s="111">
        <f t="shared" si="41"/>
        <v>2057533</v>
      </c>
      <c r="P194" s="111">
        <v>28210</v>
      </c>
      <c r="Q194" s="158">
        <f t="shared" si="42"/>
        <v>1.3710594192170915</v>
      </c>
      <c r="R194" s="111">
        <v>104000</v>
      </c>
      <c r="S194" s="158">
        <f t="shared" si="43"/>
        <v>5.0545969372058668</v>
      </c>
      <c r="T194" s="111">
        <v>0</v>
      </c>
      <c r="U194" s="158">
        <f t="shared" si="44"/>
        <v>0</v>
      </c>
      <c r="V194" s="111">
        <v>765</v>
      </c>
      <c r="W194" s="111">
        <v>8265</v>
      </c>
      <c r="X194" s="111">
        <v>8265</v>
      </c>
      <c r="Y194" s="111">
        <v>0</v>
      </c>
      <c r="Z194" s="111">
        <v>0</v>
      </c>
    </row>
    <row r="195" spans="1:26" ht="13.5" thickBot="1" x14ac:dyDescent="0.3">
      <c r="A195" s="125">
        <f>A194</f>
        <v>37</v>
      </c>
      <c r="B195" s="135" t="s">
        <v>247</v>
      </c>
      <c r="C195" s="161">
        <f>SUM(C158:C194)</f>
        <v>41882076</v>
      </c>
      <c r="D195" s="162">
        <f>IF(ISNONTEXT(E$195),C195/$W195,C195/X195)</f>
        <v>139.56319020040388</v>
      </c>
      <c r="E195" s="172"/>
      <c r="F195" s="163">
        <f t="shared" ref="F195" si="45">IF(D$195&gt;0,D195/D$195*100,0)</f>
        <v>100</v>
      </c>
      <c r="G195" s="161">
        <f>SUM(G158:G194)</f>
        <v>27793</v>
      </c>
      <c r="H195" s="162">
        <f>IF(G195=0,0,IF(ISNONTEXT(I$195),G195/$W195,G195/$Y195))</f>
        <v>1.5498243461774381</v>
      </c>
      <c r="I195" s="172" t="s">
        <v>343</v>
      </c>
      <c r="J195" s="163">
        <f t="shared" ref="J195" si="46">IF(H$195&gt;0,H195/H$195*100,0)</f>
        <v>100</v>
      </c>
      <c r="K195" s="161">
        <f>SUM(K158:K194)</f>
        <v>0</v>
      </c>
      <c r="L195" s="162">
        <f>IF(K195=0,0,IF(ISNONTEXT($M195),K195/$W195,K195/$Z195))</f>
        <v>0</v>
      </c>
      <c r="M195" s="172" t="s">
        <v>343</v>
      </c>
      <c r="N195" s="163">
        <f t="shared" ref="N195" si="47">IF(L$195&gt;0,L195/L$195*100,0)</f>
        <v>0</v>
      </c>
      <c r="O195" s="161">
        <f>SUM(O158:O194)</f>
        <v>41909869</v>
      </c>
      <c r="P195" s="161">
        <f>SUM(P158:P194)</f>
        <v>1005849</v>
      </c>
      <c r="Q195" s="163">
        <f t="shared" ref="Q195" si="48">IF($O195&gt;0,P195/$O195*100,0)</f>
        <v>2.4000289764685259</v>
      </c>
      <c r="R195" s="161">
        <f>SUM(R158:R194)</f>
        <v>6787132</v>
      </c>
      <c r="S195" s="163">
        <f t="shared" ref="S195" si="49">IF($O195&gt;0,R195/$O195*100,0)</f>
        <v>16.194591302587941</v>
      </c>
      <c r="T195" s="161">
        <f>SUM(T158:T194)</f>
        <v>149387</v>
      </c>
      <c r="U195" s="163">
        <f>IF($O195&gt;0,T195/$O195*100,0)</f>
        <v>0.35644826281847841</v>
      </c>
      <c r="V195" s="161">
        <f>SUM(V158:V194)</f>
        <v>942809</v>
      </c>
      <c r="W195" s="164">
        <f>SUM(W158:W194)</f>
        <v>300094</v>
      </c>
      <c r="X195" s="164">
        <f>SUM(X158:X194)</f>
        <v>300094</v>
      </c>
      <c r="Y195" s="164">
        <f>SUM(Y158:Y194)</f>
        <v>17933</v>
      </c>
      <c r="Z195" s="164">
        <f>SUM(Z158:Z194)</f>
        <v>0</v>
      </c>
    </row>
    <row r="196" spans="1:26" x14ac:dyDescent="0.25">
      <c r="H196" s="97"/>
      <c r="L196" s="97"/>
      <c r="Q196" s="98"/>
      <c r="S196" s="98"/>
      <c r="U196" s="98"/>
    </row>
    <row r="197" spans="1:26" s="83" customFormat="1" ht="13.5" thickBot="1" x14ac:dyDescent="0.3">
      <c r="A197" s="205">
        <f>(A45+A149+A195)</f>
        <v>170</v>
      </c>
      <c r="B197" s="206" t="s">
        <v>285</v>
      </c>
      <c r="C197" s="207">
        <f>(C45+C149+C195)</f>
        <v>1673973566</v>
      </c>
      <c r="D197" s="208">
        <f>IF(ISNONTEXT(E$197),C197/$W197,C197/X197)</f>
        <v>188.42156693354141</v>
      </c>
      <c r="E197" s="222"/>
      <c r="F197" s="210"/>
      <c r="G197" s="207">
        <f>(G45+G149+G195)</f>
        <v>43187691</v>
      </c>
      <c r="H197" s="208">
        <f>IF(G197=0,0,IF(ISNONTEXT(I$197),G197/$W197,G197/$Y197))</f>
        <v>7.0536473340556674</v>
      </c>
      <c r="I197" s="217" t="s">
        <v>343</v>
      </c>
      <c r="J197" s="210"/>
      <c r="K197" s="207">
        <f>(K45+K149+K195)</f>
        <v>13806188</v>
      </c>
      <c r="L197" s="208">
        <f>IF(K197=0,0,IF(ISNONTEXT(M$197),K197/$W197,K197/Z197))</f>
        <v>2.2514840495959012</v>
      </c>
      <c r="M197" s="217" t="s">
        <v>343</v>
      </c>
      <c r="N197" s="210"/>
      <c r="O197" s="207">
        <f>(O45+O149+O195)</f>
        <v>1730967445</v>
      </c>
      <c r="P197" s="207">
        <f>(P45+P149+P195)</f>
        <v>173409620</v>
      </c>
      <c r="Q197" s="210">
        <f>IF($O197&gt;0,P197/$O197*100,0)</f>
        <v>10.01807518107309</v>
      </c>
      <c r="R197" s="207">
        <f>(R45+R149+R195)</f>
        <v>67038962</v>
      </c>
      <c r="S197" s="210">
        <f>IF($O197&gt;0,R197/$O197*100,0)</f>
        <v>3.8729187076074671</v>
      </c>
      <c r="T197" s="207">
        <f>(T45+T149+T195)</f>
        <v>338894986</v>
      </c>
      <c r="U197" s="210">
        <f>IF($O197&gt;0,T197/$O197*100,0)</f>
        <v>19.578357003704365</v>
      </c>
      <c r="V197" s="207">
        <f>(V45+V149+V195)</f>
        <v>225551359</v>
      </c>
      <c r="W197" s="100">
        <f>(W45+W149+W195)</f>
        <v>8884193</v>
      </c>
      <c r="X197" s="100">
        <f>(X45+X149+X195)</f>
        <v>8884193</v>
      </c>
      <c r="Y197" s="100">
        <f>(Y45+Y149+Y195)</f>
        <v>6122746</v>
      </c>
      <c r="Z197" s="100">
        <f>(Z45+Z149+Z195)</f>
        <v>6132039</v>
      </c>
    </row>
    <row r="198" spans="1:26" ht="13.5" thickTop="1" x14ac:dyDescent="0.25">
      <c r="B198" s="75"/>
      <c r="C198" s="96"/>
      <c r="D198" s="98"/>
      <c r="G198" s="96"/>
      <c r="H198" s="98"/>
      <c r="K198" s="96"/>
      <c r="L198" s="98"/>
      <c r="O198" s="96"/>
      <c r="P198" s="96"/>
      <c r="Q198" s="98"/>
      <c r="R198" s="96"/>
      <c r="S198" s="98"/>
      <c r="T198" s="96"/>
      <c r="U198" s="98"/>
      <c r="V198" s="96"/>
      <c r="W198" s="96"/>
      <c r="X198" s="96"/>
      <c r="Y198" s="96"/>
      <c r="Z198" s="96"/>
    </row>
    <row r="199" spans="1:26" ht="13.5" thickBot="1" x14ac:dyDescent="0.3">
      <c r="B199" s="75"/>
      <c r="C199" s="96"/>
      <c r="D199" s="98"/>
      <c r="G199" s="96"/>
      <c r="H199" s="98"/>
      <c r="K199" s="96"/>
      <c r="L199" s="98"/>
      <c r="O199" s="96"/>
      <c r="P199" s="96"/>
      <c r="Q199" s="98"/>
      <c r="R199" s="96"/>
      <c r="S199" s="98"/>
      <c r="T199" s="96"/>
      <c r="U199" s="98"/>
      <c r="V199" s="96"/>
      <c r="W199" s="96"/>
      <c r="X199" s="96"/>
      <c r="Y199" s="96"/>
      <c r="Z199" s="96"/>
    </row>
    <row r="200" spans="1:26" x14ac:dyDescent="0.25">
      <c r="A200" s="220" t="s">
        <v>484</v>
      </c>
      <c r="B200" s="327"/>
      <c r="C200" s="327"/>
      <c r="D200" s="327"/>
      <c r="E200" s="327"/>
      <c r="F200" s="327"/>
      <c r="G200" s="327"/>
      <c r="H200" s="327"/>
      <c r="I200" s="327"/>
      <c r="J200" s="327"/>
      <c r="K200" s="327"/>
      <c r="L200" s="327"/>
      <c r="M200" s="327"/>
      <c r="N200" s="328"/>
      <c r="U200" s="168"/>
      <c r="Y200" s="168"/>
    </row>
    <row r="201" spans="1:26" ht="29.25" customHeight="1" thickBot="1" x14ac:dyDescent="0.35">
      <c r="A201" s="410" t="s">
        <v>540</v>
      </c>
      <c r="B201" s="411"/>
      <c r="C201" s="411"/>
      <c r="D201" s="411"/>
      <c r="E201" s="411"/>
      <c r="F201" s="411"/>
      <c r="G201" s="411"/>
      <c r="H201" s="411"/>
      <c r="I201" s="411"/>
      <c r="J201" s="411"/>
      <c r="K201" s="411"/>
      <c r="L201" s="411"/>
      <c r="M201" s="411"/>
      <c r="N201" s="412"/>
      <c r="U201" s="168"/>
      <c r="Y201" s="168"/>
    </row>
    <row r="202" spans="1:26" x14ac:dyDescent="0.25">
      <c r="B202" s="75"/>
      <c r="C202" s="96"/>
      <c r="D202" s="98"/>
      <c r="G202" s="96"/>
      <c r="H202" s="98"/>
      <c r="K202" s="96"/>
      <c r="L202" s="98"/>
      <c r="O202" s="96"/>
      <c r="P202" s="96"/>
      <c r="Q202" s="98"/>
      <c r="R202" s="96"/>
      <c r="S202" s="98"/>
      <c r="T202" s="96"/>
      <c r="U202" s="98"/>
      <c r="V202" s="96"/>
      <c r="W202" s="96"/>
      <c r="X202" s="96"/>
      <c r="Y202" s="96"/>
      <c r="Z202" s="96"/>
    </row>
    <row r="203" spans="1:26" x14ac:dyDescent="0.25">
      <c r="B203" s="75"/>
      <c r="C203" s="96"/>
      <c r="D203" s="98"/>
      <c r="G203" s="96"/>
      <c r="H203" s="98"/>
      <c r="K203" s="96"/>
      <c r="L203" s="98"/>
      <c r="O203" s="96"/>
      <c r="P203" s="96"/>
      <c r="Q203" s="98"/>
      <c r="R203" s="96"/>
      <c r="S203" s="98"/>
      <c r="T203" s="96"/>
      <c r="U203" s="98"/>
      <c r="V203" s="96"/>
      <c r="W203" s="96"/>
      <c r="X203" s="96"/>
      <c r="Y203" s="96"/>
      <c r="Z203" s="96"/>
    </row>
    <row r="204" spans="1:26" x14ac:dyDescent="0.25">
      <c r="B204" s="75"/>
      <c r="C204" s="96"/>
      <c r="D204" s="98"/>
      <c r="G204" s="96"/>
      <c r="H204" s="98"/>
      <c r="K204" s="96"/>
      <c r="L204" s="98"/>
      <c r="O204" s="96"/>
      <c r="P204" s="96"/>
      <c r="Q204" s="98"/>
      <c r="R204" s="96"/>
      <c r="S204" s="98"/>
      <c r="T204" s="96"/>
      <c r="U204" s="98"/>
      <c r="V204" s="96"/>
      <c r="W204" s="96"/>
      <c r="X204" s="96"/>
      <c r="Y204" s="96"/>
      <c r="Z204" s="96"/>
    </row>
    <row r="205" spans="1:26" x14ac:dyDescent="0.25">
      <c r="B205" s="75"/>
      <c r="C205" s="96"/>
      <c r="D205" s="98"/>
      <c r="G205" s="96"/>
      <c r="H205" s="98"/>
      <c r="K205" s="96"/>
      <c r="L205" s="98"/>
      <c r="O205" s="96"/>
      <c r="P205" s="96"/>
      <c r="Q205" s="98"/>
      <c r="R205" s="96"/>
      <c r="S205" s="98"/>
      <c r="T205" s="96"/>
      <c r="U205" s="98"/>
      <c r="V205" s="96"/>
      <c r="W205" s="96"/>
      <c r="X205" s="96"/>
      <c r="Y205" s="96"/>
      <c r="Z205" s="96"/>
    </row>
    <row r="206" spans="1:26" x14ac:dyDescent="0.25">
      <c r="B206" s="75"/>
      <c r="C206" s="96"/>
      <c r="D206" s="98"/>
      <c r="G206" s="96"/>
      <c r="H206" s="98"/>
      <c r="K206" s="96"/>
      <c r="L206" s="98"/>
      <c r="O206" s="96"/>
      <c r="P206" s="96"/>
      <c r="Q206" s="98"/>
      <c r="R206" s="96"/>
      <c r="S206" s="98"/>
      <c r="T206" s="96"/>
      <c r="U206" s="98"/>
      <c r="V206" s="96"/>
      <c r="W206" s="96"/>
      <c r="X206" s="96"/>
      <c r="Y206" s="96"/>
      <c r="Z206" s="96"/>
    </row>
    <row r="207" spans="1:26" x14ac:dyDescent="0.25">
      <c r="B207" s="75"/>
      <c r="C207" s="96"/>
      <c r="D207" s="98"/>
      <c r="G207" s="96"/>
      <c r="H207" s="98"/>
      <c r="K207" s="96"/>
      <c r="L207" s="98"/>
      <c r="O207" s="96"/>
      <c r="P207" s="96"/>
      <c r="Q207" s="98"/>
      <c r="R207" s="96"/>
      <c r="S207" s="98"/>
      <c r="T207" s="96"/>
      <c r="U207" s="98"/>
      <c r="V207" s="96"/>
      <c r="W207" s="96"/>
      <c r="X207" s="96"/>
      <c r="Y207" s="96"/>
      <c r="Z207" s="96"/>
    </row>
    <row r="208" spans="1:26" x14ac:dyDescent="0.25">
      <c r="B208" s="75"/>
      <c r="C208" s="96"/>
      <c r="D208" s="98"/>
      <c r="G208" s="96"/>
      <c r="H208" s="98"/>
      <c r="K208" s="96"/>
      <c r="L208" s="98"/>
      <c r="O208" s="96"/>
      <c r="P208" s="96"/>
      <c r="Q208" s="98"/>
      <c r="R208" s="96"/>
      <c r="S208" s="98"/>
      <c r="T208" s="96"/>
      <c r="U208" s="98"/>
      <c r="V208" s="96"/>
      <c r="W208" s="96"/>
      <c r="X208" s="96"/>
      <c r="Y208" s="96"/>
      <c r="Z208" s="96"/>
    </row>
    <row r="209" spans="1:26" x14ac:dyDescent="0.25">
      <c r="B209" s="75"/>
      <c r="C209" s="96"/>
      <c r="D209" s="98"/>
      <c r="G209" s="96"/>
      <c r="H209" s="98"/>
      <c r="K209" s="96"/>
      <c r="L209" s="98"/>
      <c r="O209" s="96"/>
      <c r="P209" s="96"/>
      <c r="Q209" s="98"/>
      <c r="R209" s="96"/>
      <c r="S209" s="98"/>
      <c r="T209" s="96"/>
      <c r="U209" s="98"/>
      <c r="V209" s="96"/>
      <c r="W209" s="96"/>
      <c r="X209" s="96"/>
      <c r="Y209" s="96"/>
      <c r="Z209" s="96"/>
    </row>
    <row r="210" spans="1:26" x14ac:dyDescent="0.25">
      <c r="B210" s="75"/>
      <c r="C210" s="96"/>
      <c r="D210" s="98"/>
      <c r="G210" s="96"/>
      <c r="H210" s="98"/>
      <c r="K210" s="96"/>
      <c r="L210" s="98"/>
      <c r="O210" s="96"/>
      <c r="P210" s="96"/>
      <c r="Q210" s="98"/>
      <c r="R210" s="96"/>
      <c r="S210" s="98"/>
      <c r="T210" s="96"/>
      <c r="U210" s="98"/>
      <c r="V210" s="96"/>
      <c r="W210" s="96"/>
      <c r="X210" s="96"/>
      <c r="Y210" s="96"/>
      <c r="Z210" s="96"/>
    </row>
    <row r="211" spans="1:26" x14ac:dyDescent="0.25">
      <c r="B211" s="75"/>
      <c r="C211" s="96"/>
      <c r="D211" s="98"/>
      <c r="G211" s="96"/>
      <c r="H211" s="98"/>
      <c r="K211" s="96"/>
      <c r="L211" s="98"/>
      <c r="O211" s="96"/>
      <c r="P211" s="96"/>
      <c r="Q211" s="98"/>
      <c r="R211" s="96"/>
      <c r="S211" s="98"/>
      <c r="T211" s="96"/>
      <c r="U211" s="98"/>
      <c r="V211" s="96"/>
      <c r="W211" s="96"/>
      <c r="X211" s="96"/>
      <c r="Y211" s="96"/>
      <c r="Z211" s="96"/>
    </row>
    <row r="212" spans="1:26" x14ac:dyDescent="0.25">
      <c r="A212" s="99"/>
      <c r="B212" s="75"/>
      <c r="C212" s="96"/>
      <c r="D212" s="98"/>
      <c r="G212" s="96"/>
      <c r="H212" s="98"/>
      <c r="K212" s="96"/>
      <c r="L212" s="98"/>
      <c r="O212" s="96"/>
      <c r="P212" s="96"/>
      <c r="Q212" s="98"/>
      <c r="R212" s="96"/>
      <c r="S212" s="98"/>
      <c r="T212" s="96"/>
      <c r="U212" s="98"/>
      <c r="V212" s="96"/>
      <c r="W212" s="96"/>
      <c r="X212" s="96"/>
      <c r="Y212" s="96"/>
      <c r="Z212" s="96"/>
    </row>
  </sheetData>
  <mergeCells count="4">
    <mergeCell ref="A201:N201"/>
    <mergeCell ref="P156:V156"/>
    <mergeCell ref="P52:V52"/>
    <mergeCell ref="P5:V5"/>
  </mergeCells>
  <printOptions gridLinesSet="0"/>
  <pageMargins left="0.25" right="0.25" top="0.75" bottom="0.75" header="0.3" footer="0.3"/>
  <pageSetup paperSize="3" scale="76" fitToHeight="0" pageOrder="overThenDown" orientation="landscape" r:id="rId1"/>
  <headerFooter alignWithMargins="0"/>
  <rowBreaks count="2" manualBreakCount="2">
    <brk id="47" max="16383" man="1"/>
    <brk id="15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D0E3C-08D4-45DC-A0CF-44A9C44B0392}">
  <sheetPr transitionEvaluation="1" codeName="Sheet1">
    <tabColor rgb="FF0070C0"/>
    <pageSetUpPr fitToPage="1"/>
  </sheetPr>
  <dimension ref="A1:Y246"/>
  <sheetViews>
    <sheetView showGridLines="0" zoomScaleNormal="100" workbookViewId="0"/>
  </sheetViews>
  <sheetFormatPr defaultColWidth="12.6328125" defaultRowHeight="9.75" customHeight="1" x14ac:dyDescent="0.25"/>
  <cols>
    <col min="1" max="1" width="4.90625" style="68" customWidth="1"/>
    <col min="2" max="2" width="15.36328125" style="68" customWidth="1"/>
    <col min="3" max="3" width="13.08984375" style="68" bestFit="1" customWidth="1"/>
    <col min="4" max="4" width="12.6328125" style="68" customWidth="1"/>
    <col min="5" max="5" width="15.36328125" style="68" customWidth="1"/>
    <col min="6" max="6" width="13.453125" style="68" customWidth="1"/>
    <col min="7" max="7" width="11" style="68" customWidth="1"/>
    <col min="8" max="9" width="19.90625" style="68" customWidth="1"/>
    <col min="10" max="10" width="13" style="68" customWidth="1"/>
    <col min="11" max="11" width="14.08984375" style="68" customWidth="1"/>
    <col min="12" max="12" width="14.36328125" style="68" customWidth="1"/>
    <col min="13" max="13" width="15.90625" style="68" customWidth="1"/>
    <col min="14" max="14" width="17.90625" style="68" customWidth="1"/>
    <col min="15" max="15" width="15.453125" style="68" customWidth="1"/>
    <col min="16" max="16" width="16.90625" style="68" customWidth="1"/>
    <col min="17" max="17" width="14.453125" style="68" customWidth="1"/>
    <col min="18" max="18" width="19.36328125" style="68" customWidth="1"/>
    <col min="19" max="19" width="8.453125" style="68" customWidth="1"/>
    <col min="20" max="20" width="1.54296875" style="68" customWidth="1"/>
    <col min="21" max="21" width="38.90625" style="68" customWidth="1"/>
    <col min="22" max="16384" width="12.6328125" style="68"/>
  </cols>
  <sheetData>
    <row r="1" spans="1:18" s="340" customFormat="1" ht="15.5" x14ac:dyDescent="0.25">
      <c r="A1" s="311" t="s">
        <v>547</v>
      </c>
      <c r="B1" s="311"/>
      <c r="C1" s="311"/>
      <c r="D1" s="311"/>
      <c r="E1" s="311"/>
      <c r="F1" s="311"/>
      <c r="G1" s="311"/>
      <c r="H1" s="311"/>
      <c r="I1" s="311"/>
      <c r="J1" s="311"/>
      <c r="K1" s="311"/>
      <c r="L1" s="311"/>
      <c r="M1" s="311"/>
      <c r="N1" s="311"/>
      <c r="O1" s="311"/>
      <c r="P1" s="311"/>
      <c r="Q1" s="311"/>
      <c r="R1" s="311"/>
    </row>
    <row r="2" spans="1:18" s="340" customFormat="1" ht="15.5" x14ac:dyDescent="0.25">
      <c r="A2" s="313" t="s">
        <v>360</v>
      </c>
      <c r="B2" s="313"/>
      <c r="C2" s="313"/>
      <c r="D2" s="313"/>
      <c r="E2" s="313"/>
      <c r="F2" s="313"/>
      <c r="G2" s="313"/>
      <c r="H2" s="313"/>
      <c r="I2" s="313"/>
      <c r="J2" s="313"/>
      <c r="K2" s="313"/>
      <c r="L2" s="313"/>
      <c r="M2" s="313"/>
      <c r="N2" s="313"/>
      <c r="O2" s="313"/>
      <c r="P2" s="313"/>
      <c r="Q2" s="313"/>
      <c r="R2" s="313"/>
    </row>
    <row r="3" spans="1:18" s="340" customFormat="1" ht="15.5" x14ac:dyDescent="0.25">
      <c r="A3" s="313" t="s">
        <v>531</v>
      </c>
      <c r="B3" s="313"/>
      <c r="C3" s="313"/>
      <c r="D3" s="313"/>
      <c r="E3" s="313"/>
      <c r="F3" s="313"/>
      <c r="G3" s="313"/>
      <c r="H3" s="313"/>
      <c r="I3" s="313"/>
      <c r="J3" s="313"/>
      <c r="K3" s="313"/>
      <c r="L3" s="313"/>
      <c r="M3" s="313"/>
      <c r="N3" s="313"/>
      <c r="O3" s="313"/>
      <c r="P3" s="313"/>
      <c r="Q3" s="313"/>
      <c r="R3" s="313"/>
    </row>
    <row r="4" spans="1:18" customFormat="1" ht="13" thickBot="1" x14ac:dyDescent="0.3"/>
    <row r="5" spans="1:18" s="92" customFormat="1" ht="14.5" x14ac:dyDescent="0.35">
      <c r="A5" s="89"/>
      <c r="B5" s="89"/>
      <c r="C5" s="445" t="s">
        <v>305</v>
      </c>
      <c r="D5" s="446"/>
      <c r="E5" s="446"/>
      <c r="F5" s="446"/>
      <c r="G5" s="446"/>
      <c r="H5" s="446"/>
      <c r="I5" s="446"/>
      <c r="J5" s="446"/>
      <c r="K5" s="447"/>
      <c r="L5" s="445" t="s">
        <v>329</v>
      </c>
      <c r="M5" s="446"/>
      <c r="N5" s="446"/>
      <c r="O5" s="446"/>
      <c r="P5" s="446"/>
      <c r="Q5" s="447"/>
      <c r="R5" s="190" t="s">
        <v>363</v>
      </c>
    </row>
    <row r="6" spans="1:18" s="95" customFormat="1" ht="58" x14ac:dyDescent="0.35">
      <c r="A6" s="141" t="s">
        <v>0</v>
      </c>
      <c r="B6" s="214" t="s">
        <v>330</v>
      </c>
      <c r="C6" s="142" t="s">
        <v>323</v>
      </c>
      <c r="D6" s="142" t="s">
        <v>324</v>
      </c>
      <c r="E6" s="142" t="s">
        <v>327</v>
      </c>
      <c r="F6" s="142" t="s">
        <v>325</v>
      </c>
      <c r="G6" s="142" t="s">
        <v>326</v>
      </c>
      <c r="H6" s="142" t="s">
        <v>328</v>
      </c>
      <c r="I6" s="142" t="s">
        <v>308</v>
      </c>
      <c r="J6" s="142" t="s">
        <v>334</v>
      </c>
      <c r="K6" s="142" t="s">
        <v>335</v>
      </c>
      <c r="L6" s="142" t="s">
        <v>238</v>
      </c>
      <c r="M6" s="142" t="s">
        <v>239</v>
      </c>
      <c r="N6" s="142" t="s">
        <v>240</v>
      </c>
      <c r="O6" s="142" t="s">
        <v>336</v>
      </c>
      <c r="P6" s="142" t="s">
        <v>310</v>
      </c>
      <c r="Q6" s="142" t="s">
        <v>313</v>
      </c>
      <c r="R6" s="142" t="s">
        <v>331</v>
      </c>
    </row>
    <row r="7" spans="1:18" s="70" customFormat="1" ht="13" x14ac:dyDescent="0.25">
      <c r="A7" s="117">
        <v>1</v>
      </c>
      <c r="B7" s="117" t="s">
        <v>5</v>
      </c>
      <c r="C7" s="137">
        <v>21630037</v>
      </c>
      <c r="D7" s="137">
        <v>965253</v>
      </c>
      <c r="E7" s="137">
        <v>272877897</v>
      </c>
      <c r="F7" s="137">
        <v>11597641</v>
      </c>
      <c r="G7" s="137">
        <v>0</v>
      </c>
      <c r="H7" s="137">
        <v>65039632</v>
      </c>
      <c r="I7" s="137">
        <v>425130</v>
      </c>
      <c r="J7" s="137">
        <v>2833698</v>
      </c>
      <c r="K7" s="137">
        <f t="shared" ref="K7:K44" si="0">SUM(C7:J7)</f>
        <v>375369288</v>
      </c>
      <c r="L7" s="137">
        <v>119781357</v>
      </c>
      <c r="M7" s="137">
        <v>17444434</v>
      </c>
      <c r="N7" s="137">
        <v>221870466</v>
      </c>
      <c r="O7" s="137">
        <v>0</v>
      </c>
      <c r="P7" s="137">
        <v>0</v>
      </c>
      <c r="Q7" s="137">
        <f t="shared" ref="Q7:Q44" si="1">SUM(L7:P7)</f>
        <v>359096257</v>
      </c>
      <c r="R7" s="137">
        <v>1568107.1300000001</v>
      </c>
    </row>
    <row r="8" spans="1:18" s="70" customFormat="1" ht="13" x14ac:dyDescent="0.25">
      <c r="A8" s="114">
        <v>2</v>
      </c>
      <c r="B8" s="114" t="s">
        <v>7</v>
      </c>
      <c r="C8" s="115">
        <v>1503580</v>
      </c>
      <c r="D8" s="115">
        <v>451129</v>
      </c>
      <c r="E8" s="115">
        <v>0</v>
      </c>
      <c r="F8" s="115">
        <v>505928</v>
      </c>
      <c r="G8" s="115">
        <v>0</v>
      </c>
      <c r="H8" s="115">
        <v>11033091</v>
      </c>
      <c r="I8" s="115">
        <v>0</v>
      </c>
      <c r="J8" s="115">
        <v>0</v>
      </c>
      <c r="K8" s="115">
        <f t="shared" si="0"/>
        <v>13493728</v>
      </c>
      <c r="L8" s="115">
        <v>13042599</v>
      </c>
      <c r="M8" s="115">
        <v>0</v>
      </c>
      <c r="N8" s="115">
        <v>451129</v>
      </c>
      <c r="O8" s="121">
        <v>0</v>
      </c>
      <c r="P8" s="115">
        <v>0</v>
      </c>
      <c r="Q8" s="115">
        <f t="shared" si="1"/>
        <v>13493728</v>
      </c>
      <c r="R8" s="115">
        <v>1480941.57</v>
      </c>
    </row>
    <row r="9" spans="1:18" s="70" customFormat="1" ht="13" x14ac:dyDescent="0.25">
      <c r="A9" s="117">
        <v>3</v>
      </c>
      <c r="B9" s="117" t="s">
        <v>9</v>
      </c>
      <c r="C9" s="118">
        <v>0</v>
      </c>
      <c r="D9" s="118">
        <v>335129</v>
      </c>
      <c r="E9" s="118">
        <v>0</v>
      </c>
      <c r="F9" s="118">
        <v>18522</v>
      </c>
      <c r="G9" s="118">
        <v>0</v>
      </c>
      <c r="H9" s="118">
        <v>0</v>
      </c>
      <c r="I9" s="118">
        <v>0</v>
      </c>
      <c r="J9" s="118">
        <v>0</v>
      </c>
      <c r="K9" s="118">
        <f t="shared" si="0"/>
        <v>353651</v>
      </c>
      <c r="L9" s="118">
        <v>0</v>
      </c>
      <c r="M9" s="118">
        <v>0</v>
      </c>
      <c r="N9" s="118">
        <v>517234</v>
      </c>
      <c r="O9" s="122">
        <v>0</v>
      </c>
      <c r="P9" s="118">
        <v>0</v>
      </c>
      <c r="Q9" s="118">
        <f t="shared" si="1"/>
        <v>517234</v>
      </c>
      <c r="R9" s="118">
        <v>497.78999999999996</v>
      </c>
    </row>
    <row r="10" spans="1:18" s="70" customFormat="1" ht="13" x14ac:dyDescent="0.25">
      <c r="A10" s="114">
        <v>4</v>
      </c>
      <c r="B10" s="114" t="s">
        <v>11</v>
      </c>
      <c r="C10" s="115">
        <v>4703997</v>
      </c>
      <c r="D10" s="115">
        <v>1166548</v>
      </c>
      <c r="E10" s="115">
        <v>5060057</v>
      </c>
      <c r="F10" s="115">
        <v>0</v>
      </c>
      <c r="G10" s="115">
        <v>0</v>
      </c>
      <c r="H10" s="115">
        <v>23803686</v>
      </c>
      <c r="I10" s="115">
        <v>14645254</v>
      </c>
      <c r="J10" s="115">
        <v>339111</v>
      </c>
      <c r="K10" s="115">
        <f t="shared" si="0"/>
        <v>49718653</v>
      </c>
      <c r="L10" s="115">
        <v>30169053</v>
      </c>
      <c r="M10" s="115">
        <v>8818661</v>
      </c>
      <c r="N10" s="115">
        <v>14309639</v>
      </c>
      <c r="O10" s="121">
        <v>0</v>
      </c>
      <c r="P10" s="115">
        <v>0</v>
      </c>
      <c r="Q10" s="115">
        <f t="shared" si="1"/>
        <v>53297353</v>
      </c>
      <c r="R10" s="115">
        <v>8022871.6299999999</v>
      </c>
    </row>
    <row r="11" spans="1:18" s="70" customFormat="1" ht="13" x14ac:dyDescent="0.25">
      <c r="A11" s="117">
        <v>5</v>
      </c>
      <c r="B11" s="117" t="s">
        <v>13</v>
      </c>
      <c r="C11" s="118">
        <v>13368243</v>
      </c>
      <c r="D11" s="118">
        <v>1362457</v>
      </c>
      <c r="E11" s="118">
        <v>3272782</v>
      </c>
      <c r="F11" s="118">
        <v>13395613</v>
      </c>
      <c r="G11" s="118">
        <v>75000</v>
      </c>
      <c r="H11" s="118">
        <v>89391843</v>
      </c>
      <c r="I11" s="118">
        <v>0</v>
      </c>
      <c r="J11" s="118">
        <v>3487864</v>
      </c>
      <c r="K11" s="118">
        <f t="shared" si="0"/>
        <v>124353802</v>
      </c>
      <c r="L11" s="118">
        <v>40851658</v>
      </c>
      <c r="M11" s="118">
        <v>14943621</v>
      </c>
      <c r="N11" s="118">
        <v>59287462</v>
      </c>
      <c r="O11" s="122">
        <v>17237641</v>
      </c>
      <c r="P11" s="118">
        <v>0</v>
      </c>
      <c r="Q11" s="118">
        <f t="shared" si="1"/>
        <v>132320382</v>
      </c>
      <c r="R11" s="118">
        <v>11022987.229999999</v>
      </c>
    </row>
    <row r="12" spans="1:18" s="70" customFormat="1" ht="13" x14ac:dyDescent="0.25">
      <c r="A12" s="114">
        <v>6</v>
      </c>
      <c r="B12" s="114" t="s">
        <v>15</v>
      </c>
      <c r="C12" s="115">
        <v>0</v>
      </c>
      <c r="D12" s="115">
        <v>0</v>
      </c>
      <c r="E12" s="115">
        <v>0</v>
      </c>
      <c r="F12" s="115">
        <v>0</v>
      </c>
      <c r="G12" s="115">
        <v>0</v>
      </c>
      <c r="H12" s="115">
        <v>0</v>
      </c>
      <c r="I12" s="115">
        <v>0</v>
      </c>
      <c r="J12" s="115">
        <v>0</v>
      </c>
      <c r="K12" s="115">
        <f t="shared" si="0"/>
        <v>0</v>
      </c>
      <c r="L12" s="115">
        <v>0</v>
      </c>
      <c r="M12" s="115">
        <v>0</v>
      </c>
      <c r="N12" s="115">
        <v>0</v>
      </c>
      <c r="O12" s="121">
        <v>0</v>
      </c>
      <c r="P12" s="115">
        <v>0</v>
      </c>
      <c r="Q12" s="115">
        <f t="shared" si="1"/>
        <v>0</v>
      </c>
      <c r="R12" s="115"/>
    </row>
    <row r="13" spans="1:18" s="70" customFormat="1" ht="13" x14ac:dyDescent="0.25">
      <c r="A13" s="117">
        <v>7</v>
      </c>
      <c r="B13" s="117" t="s">
        <v>246</v>
      </c>
      <c r="C13" s="118">
        <v>0</v>
      </c>
      <c r="D13" s="118">
        <v>0</v>
      </c>
      <c r="E13" s="118">
        <v>0</v>
      </c>
      <c r="F13" s="118">
        <v>0</v>
      </c>
      <c r="G13" s="118">
        <v>0</v>
      </c>
      <c r="H13" s="118">
        <v>0</v>
      </c>
      <c r="I13" s="118">
        <v>0</v>
      </c>
      <c r="J13" s="118">
        <v>0</v>
      </c>
      <c r="K13" s="118">
        <f t="shared" si="0"/>
        <v>0</v>
      </c>
      <c r="L13" s="118">
        <v>0</v>
      </c>
      <c r="M13" s="118">
        <v>0</v>
      </c>
      <c r="N13" s="118">
        <v>0</v>
      </c>
      <c r="O13" s="122">
        <v>0</v>
      </c>
      <c r="P13" s="118">
        <v>0</v>
      </c>
      <c r="Q13" s="118">
        <f t="shared" si="1"/>
        <v>0</v>
      </c>
      <c r="R13" s="118">
        <v>540310.85000000009</v>
      </c>
    </row>
    <row r="14" spans="1:18" s="70" customFormat="1" ht="13" x14ac:dyDescent="0.25">
      <c r="A14" s="114">
        <v>8</v>
      </c>
      <c r="B14" s="114" t="s">
        <v>19</v>
      </c>
      <c r="C14" s="115">
        <v>41320047</v>
      </c>
      <c r="D14" s="115">
        <v>16375</v>
      </c>
      <c r="E14" s="115">
        <v>22308518</v>
      </c>
      <c r="F14" s="115">
        <v>0</v>
      </c>
      <c r="G14" s="115">
        <v>60000</v>
      </c>
      <c r="H14" s="115">
        <v>6559574</v>
      </c>
      <c r="I14" s="115">
        <v>0</v>
      </c>
      <c r="J14" s="115">
        <v>7470034</v>
      </c>
      <c r="K14" s="115">
        <f t="shared" si="0"/>
        <v>77734548</v>
      </c>
      <c r="L14" s="115">
        <v>84038090</v>
      </c>
      <c r="M14" s="115">
        <v>11175769</v>
      </c>
      <c r="N14" s="115">
        <v>27864094</v>
      </c>
      <c r="O14" s="121">
        <v>0</v>
      </c>
      <c r="P14" s="115">
        <v>0</v>
      </c>
      <c r="Q14" s="115">
        <f t="shared" si="1"/>
        <v>123077953</v>
      </c>
      <c r="R14" s="115">
        <v>712256.84</v>
      </c>
    </row>
    <row r="15" spans="1:18" s="70" customFormat="1" ht="13" x14ac:dyDescent="0.25">
      <c r="A15" s="117">
        <v>9</v>
      </c>
      <c r="B15" s="117" t="s">
        <v>21</v>
      </c>
      <c r="C15" s="118">
        <v>0</v>
      </c>
      <c r="D15" s="118">
        <v>0</v>
      </c>
      <c r="E15" s="118">
        <v>0</v>
      </c>
      <c r="F15" s="118">
        <v>0</v>
      </c>
      <c r="G15" s="118">
        <v>0</v>
      </c>
      <c r="H15" s="118">
        <v>0</v>
      </c>
      <c r="I15" s="118">
        <v>0</v>
      </c>
      <c r="J15" s="118">
        <v>0</v>
      </c>
      <c r="K15" s="118">
        <f t="shared" si="0"/>
        <v>0</v>
      </c>
      <c r="L15" s="118">
        <v>0</v>
      </c>
      <c r="M15" s="118">
        <v>0</v>
      </c>
      <c r="N15" s="118">
        <v>0</v>
      </c>
      <c r="O15" s="122">
        <v>0</v>
      </c>
      <c r="P15" s="118">
        <v>0</v>
      </c>
      <c r="Q15" s="118">
        <f t="shared" si="1"/>
        <v>0</v>
      </c>
      <c r="R15" s="118"/>
    </row>
    <row r="16" spans="1:18" s="70" customFormat="1" ht="13" x14ac:dyDescent="0.25">
      <c r="A16" s="114">
        <v>10</v>
      </c>
      <c r="B16" s="114" t="s">
        <v>23</v>
      </c>
      <c r="C16" s="115">
        <v>3927929</v>
      </c>
      <c r="D16" s="115">
        <v>4052025</v>
      </c>
      <c r="E16" s="115">
        <v>24549382</v>
      </c>
      <c r="F16" s="115">
        <v>0</v>
      </c>
      <c r="G16" s="115">
        <v>0</v>
      </c>
      <c r="H16" s="115">
        <v>0</v>
      </c>
      <c r="I16" s="115">
        <v>0</v>
      </c>
      <c r="J16" s="115">
        <v>0</v>
      </c>
      <c r="K16" s="115">
        <f t="shared" si="0"/>
        <v>32529336</v>
      </c>
      <c r="L16" s="115">
        <v>5246220</v>
      </c>
      <c r="M16" s="115">
        <v>0</v>
      </c>
      <c r="N16" s="115">
        <v>0</v>
      </c>
      <c r="O16" s="121">
        <v>6330286</v>
      </c>
      <c r="P16" s="115">
        <v>0</v>
      </c>
      <c r="Q16" s="115">
        <f t="shared" si="1"/>
        <v>11576506</v>
      </c>
      <c r="R16" s="115">
        <v>6702978.71</v>
      </c>
    </row>
    <row r="17" spans="1:18" s="70" customFormat="1" ht="13" x14ac:dyDescent="0.25">
      <c r="A17" s="117">
        <v>11</v>
      </c>
      <c r="B17" s="117" t="s">
        <v>25</v>
      </c>
      <c r="C17" s="118">
        <v>973551</v>
      </c>
      <c r="D17" s="118">
        <v>5141841</v>
      </c>
      <c r="E17" s="118">
        <v>68784</v>
      </c>
      <c r="F17" s="118">
        <v>14738</v>
      </c>
      <c r="G17" s="118">
        <v>0</v>
      </c>
      <c r="H17" s="118">
        <v>7334021</v>
      </c>
      <c r="I17" s="118">
        <v>4219871</v>
      </c>
      <c r="J17" s="118">
        <v>20000</v>
      </c>
      <c r="K17" s="118">
        <f t="shared" si="0"/>
        <v>17772806</v>
      </c>
      <c r="L17" s="118">
        <v>878402</v>
      </c>
      <c r="M17" s="118">
        <v>11604028</v>
      </c>
      <c r="N17" s="118">
        <v>2787270</v>
      </c>
      <c r="O17" s="122">
        <v>1602000</v>
      </c>
      <c r="P17" s="118">
        <v>0</v>
      </c>
      <c r="Q17" s="118">
        <f t="shared" si="1"/>
        <v>16871700</v>
      </c>
      <c r="R17" s="118">
        <v>1313118.6000000001</v>
      </c>
    </row>
    <row r="18" spans="1:18" s="70" customFormat="1" ht="13" x14ac:dyDescent="0.25">
      <c r="A18" s="114">
        <v>12</v>
      </c>
      <c r="B18" s="114" t="s">
        <v>27</v>
      </c>
      <c r="C18" s="115">
        <v>0</v>
      </c>
      <c r="D18" s="115">
        <v>0</v>
      </c>
      <c r="E18" s="115">
        <v>0</v>
      </c>
      <c r="F18" s="115">
        <v>0</v>
      </c>
      <c r="G18" s="115">
        <v>0</v>
      </c>
      <c r="H18" s="115">
        <v>0</v>
      </c>
      <c r="I18" s="115">
        <v>0</v>
      </c>
      <c r="J18" s="115">
        <v>0</v>
      </c>
      <c r="K18" s="115">
        <f t="shared" si="0"/>
        <v>0</v>
      </c>
      <c r="L18" s="115">
        <v>0</v>
      </c>
      <c r="M18" s="115">
        <v>0</v>
      </c>
      <c r="N18" s="115">
        <v>0</v>
      </c>
      <c r="O18" s="121">
        <v>0</v>
      </c>
      <c r="P18" s="115">
        <v>0</v>
      </c>
      <c r="Q18" s="115">
        <f t="shared" si="1"/>
        <v>0</v>
      </c>
      <c r="R18" s="115"/>
    </row>
    <row r="19" spans="1:18" s="70" customFormat="1" ht="13" x14ac:dyDescent="0.25">
      <c r="A19" s="117">
        <v>13</v>
      </c>
      <c r="B19" s="117" t="s">
        <v>29</v>
      </c>
      <c r="C19" s="118">
        <v>3168386</v>
      </c>
      <c r="D19" s="118">
        <v>3804595</v>
      </c>
      <c r="E19" s="118">
        <v>2111129</v>
      </c>
      <c r="F19" s="118">
        <v>1937292</v>
      </c>
      <c r="G19" s="118">
        <v>0</v>
      </c>
      <c r="H19" s="118">
        <v>5527198</v>
      </c>
      <c r="I19" s="118">
        <v>0</v>
      </c>
      <c r="J19" s="118">
        <v>123179</v>
      </c>
      <c r="K19" s="118">
        <f t="shared" si="0"/>
        <v>16671779</v>
      </c>
      <c r="L19" s="118">
        <v>35428850</v>
      </c>
      <c r="M19" s="118">
        <v>0</v>
      </c>
      <c r="N19" s="118">
        <v>4472550</v>
      </c>
      <c r="O19" s="122">
        <v>0</v>
      </c>
      <c r="P19" s="118">
        <v>0</v>
      </c>
      <c r="Q19" s="118">
        <f t="shared" si="1"/>
        <v>39901400</v>
      </c>
      <c r="R19" s="118">
        <v>143631.53</v>
      </c>
    </row>
    <row r="20" spans="1:18" s="70" customFormat="1" ht="13" x14ac:dyDescent="0.25">
      <c r="A20" s="114">
        <v>14</v>
      </c>
      <c r="B20" s="114" t="s">
        <v>31</v>
      </c>
      <c r="C20" s="115">
        <v>0</v>
      </c>
      <c r="D20" s="115">
        <v>2636692</v>
      </c>
      <c r="E20" s="115">
        <v>0</v>
      </c>
      <c r="F20" s="115">
        <v>0</v>
      </c>
      <c r="G20" s="115">
        <v>0</v>
      </c>
      <c r="H20" s="115">
        <v>196227</v>
      </c>
      <c r="I20" s="115">
        <v>0</v>
      </c>
      <c r="J20" s="115">
        <v>0</v>
      </c>
      <c r="K20" s="115">
        <f t="shared" si="0"/>
        <v>2832919</v>
      </c>
      <c r="L20" s="115">
        <v>0</v>
      </c>
      <c r="M20" s="115">
        <v>1333873</v>
      </c>
      <c r="N20" s="115">
        <v>173268</v>
      </c>
      <c r="O20" s="121">
        <v>1325778</v>
      </c>
      <c r="P20" s="115">
        <v>0</v>
      </c>
      <c r="Q20" s="115">
        <f t="shared" si="1"/>
        <v>2832919</v>
      </c>
      <c r="R20" s="115">
        <v>764788.82000000007</v>
      </c>
    </row>
    <row r="21" spans="1:18" s="70" customFormat="1" ht="13" x14ac:dyDescent="0.25">
      <c r="A21" s="117">
        <v>15</v>
      </c>
      <c r="B21" s="117" t="s">
        <v>33</v>
      </c>
      <c r="C21" s="118">
        <v>1051077</v>
      </c>
      <c r="D21" s="118">
        <v>18486774</v>
      </c>
      <c r="E21" s="118">
        <v>0</v>
      </c>
      <c r="F21" s="118">
        <v>9833408</v>
      </c>
      <c r="G21" s="118">
        <v>0</v>
      </c>
      <c r="H21" s="118">
        <v>45773166</v>
      </c>
      <c r="I21" s="118">
        <v>0</v>
      </c>
      <c r="J21" s="118">
        <v>601079</v>
      </c>
      <c r="K21" s="118">
        <f t="shared" si="0"/>
        <v>75745504</v>
      </c>
      <c r="L21" s="118">
        <v>0</v>
      </c>
      <c r="M21" s="118">
        <v>2182738</v>
      </c>
      <c r="N21" s="118">
        <v>15649216</v>
      </c>
      <c r="O21" s="122">
        <v>49361507</v>
      </c>
      <c r="P21" s="118">
        <v>0</v>
      </c>
      <c r="Q21" s="118">
        <f t="shared" si="1"/>
        <v>67193461</v>
      </c>
      <c r="R21" s="118">
        <v>8477399.1900000013</v>
      </c>
    </row>
    <row r="22" spans="1:18" s="70" customFormat="1" ht="13" x14ac:dyDescent="0.25">
      <c r="A22" s="114">
        <v>16</v>
      </c>
      <c r="B22" s="114" t="s">
        <v>35</v>
      </c>
      <c r="C22" s="115">
        <v>705737</v>
      </c>
      <c r="D22" s="115">
        <v>5480583</v>
      </c>
      <c r="E22" s="115">
        <v>0</v>
      </c>
      <c r="F22" s="115">
        <v>219839</v>
      </c>
      <c r="G22" s="115">
        <v>0</v>
      </c>
      <c r="H22" s="115">
        <v>15394985</v>
      </c>
      <c r="I22" s="115">
        <v>0</v>
      </c>
      <c r="J22" s="115">
        <v>108043</v>
      </c>
      <c r="K22" s="115">
        <f t="shared" si="0"/>
        <v>21909187</v>
      </c>
      <c r="L22" s="115">
        <v>16393968</v>
      </c>
      <c r="M22" s="115">
        <v>73717</v>
      </c>
      <c r="N22" s="115">
        <v>17131975</v>
      </c>
      <c r="O22" s="121">
        <v>0</v>
      </c>
      <c r="P22" s="115">
        <v>0</v>
      </c>
      <c r="Q22" s="115">
        <f t="shared" si="1"/>
        <v>33599660</v>
      </c>
      <c r="R22" s="115">
        <v>1313636.2099999997</v>
      </c>
    </row>
    <row r="23" spans="1:18" s="70" customFormat="1" ht="13" x14ac:dyDescent="0.25">
      <c r="A23" s="117">
        <v>17</v>
      </c>
      <c r="B23" s="117" t="s">
        <v>37</v>
      </c>
      <c r="C23" s="118">
        <v>0</v>
      </c>
      <c r="D23" s="118">
        <v>0</v>
      </c>
      <c r="E23" s="118">
        <v>0</v>
      </c>
      <c r="F23" s="118">
        <v>0</v>
      </c>
      <c r="G23" s="118">
        <v>0</v>
      </c>
      <c r="H23" s="118">
        <v>0</v>
      </c>
      <c r="I23" s="118">
        <v>0</v>
      </c>
      <c r="J23" s="118">
        <v>0</v>
      </c>
      <c r="K23" s="118">
        <f t="shared" si="0"/>
        <v>0</v>
      </c>
      <c r="L23" s="118">
        <v>0</v>
      </c>
      <c r="M23" s="118">
        <v>0</v>
      </c>
      <c r="N23" s="118">
        <v>0</v>
      </c>
      <c r="O23" s="122">
        <v>0</v>
      </c>
      <c r="P23" s="118">
        <v>0</v>
      </c>
      <c r="Q23" s="118">
        <f t="shared" si="1"/>
        <v>0</v>
      </c>
      <c r="R23" s="118"/>
    </row>
    <row r="24" spans="1:18" s="70" customFormat="1" ht="13" x14ac:dyDescent="0.25">
      <c r="A24" s="114">
        <v>18</v>
      </c>
      <c r="B24" s="114" t="s">
        <v>39</v>
      </c>
      <c r="C24" s="115">
        <v>0</v>
      </c>
      <c r="D24" s="115">
        <v>0</v>
      </c>
      <c r="E24" s="115">
        <v>0</v>
      </c>
      <c r="F24" s="115">
        <v>0</v>
      </c>
      <c r="G24" s="115">
        <v>0</v>
      </c>
      <c r="H24" s="115">
        <v>19721</v>
      </c>
      <c r="I24" s="115">
        <v>0</v>
      </c>
      <c r="J24" s="115">
        <v>0</v>
      </c>
      <c r="K24" s="115">
        <f t="shared" si="0"/>
        <v>19721</v>
      </c>
      <c r="L24" s="115">
        <v>0</v>
      </c>
      <c r="M24" s="115">
        <v>0</v>
      </c>
      <c r="N24" s="115">
        <v>19721</v>
      </c>
      <c r="O24" s="121">
        <v>0</v>
      </c>
      <c r="P24" s="115">
        <v>0</v>
      </c>
      <c r="Q24" s="115">
        <f t="shared" si="1"/>
        <v>19721</v>
      </c>
      <c r="R24" s="115">
        <v>739922.05</v>
      </c>
    </row>
    <row r="25" spans="1:18" s="70" customFormat="1" ht="13" x14ac:dyDescent="0.25">
      <c r="A25" s="117">
        <v>19</v>
      </c>
      <c r="B25" s="117" t="s">
        <v>41</v>
      </c>
      <c r="C25" s="118">
        <v>3127756</v>
      </c>
      <c r="D25" s="118">
        <v>1314832</v>
      </c>
      <c r="E25" s="118">
        <v>8221298</v>
      </c>
      <c r="F25" s="118">
        <v>1078789</v>
      </c>
      <c r="G25" s="118">
        <v>0</v>
      </c>
      <c r="H25" s="118">
        <v>27828883</v>
      </c>
      <c r="I25" s="118">
        <v>0</v>
      </c>
      <c r="J25" s="118">
        <v>196284</v>
      </c>
      <c r="K25" s="118">
        <f t="shared" si="0"/>
        <v>41767842</v>
      </c>
      <c r="L25" s="118">
        <v>6558719</v>
      </c>
      <c r="M25" s="118">
        <v>18077378</v>
      </c>
      <c r="N25" s="118">
        <v>31638664</v>
      </c>
      <c r="O25" s="122">
        <v>164979</v>
      </c>
      <c r="P25" s="118">
        <v>0</v>
      </c>
      <c r="Q25" s="118">
        <f t="shared" si="1"/>
        <v>56439740</v>
      </c>
      <c r="R25" s="118">
        <v>2044952.39</v>
      </c>
    </row>
    <row r="26" spans="1:18" s="70" customFormat="1" ht="13" x14ac:dyDescent="0.25">
      <c r="A26" s="114">
        <v>20</v>
      </c>
      <c r="B26" s="114" t="s">
        <v>43</v>
      </c>
      <c r="C26" s="115">
        <v>46392</v>
      </c>
      <c r="D26" s="115">
        <v>5845501</v>
      </c>
      <c r="E26" s="115">
        <v>0</v>
      </c>
      <c r="F26" s="115">
        <v>4884</v>
      </c>
      <c r="G26" s="115">
        <v>0</v>
      </c>
      <c r="H26" s="115">
        <v>11086960</v>
      </c>
      <c r="I26" s="115">
        <v>0</v>
      </c>
      <c r="J26" s="115">
        <v>2840710</v>
      </c>
      <c r="K26" s="115">
        <f t="shared" si="0"/>
        <v>19824447</v>
      </c>
      <c r="L26" s="115">
        <v>4728203</v>
      </c>
      <c r="M26" s="115">
        <v>328210</v>
      </c>
      <c r="N26" s="115">
        <v>15519334</v>
      </c>
      <c r="O26" s="121">
        <v>11707344</v>
      </c>
      <c r="P26" s="115">
        <v>0</v>
      </c>
      <c r="Q26" s="115">
        <f t="shared" si="1"/>
        <v>32283091</v>
      </c>
      <c r="R26" s="115">
        <v>1419231.95</v>
      </c>
    </row>
    <row r="27" spans="1:18" s="70" customFormat="1" ht="13" x14ac:dyDescent="0.25">
      <c r="A27" s="117">
        <v>21</v>
      </c>
      <c r="B27" s="117" t="s">
        <v>45</v>
      </c>
      <c r="C27" s="118">
        <v>0</v>
      </c>
      <c r="D27" s="118">
        <v>0</v>
      </c>
      <c r="E27" s="118">
        <v>0</v>
      </c>
      <c r="F27" s="118">
        <v>0</v>
      </c>
      <c r="G27" s="118">
        <v>0</v>
      </c>
      <c r="H27" s="118">
        <v>0</v>
      </c>
      <c r="I27" s="118">
        <v>0</v>
      </c>
      <c r="J27" s="118">
        <v>0</v>
      </c>
      <c r="K27" s="118">
        <f t="shared" si="0"/>
        <v>0</v>
      </c>
      <c r="L27" s="118">
        <v>0</v>
      </c>
      <c r="M27" s="118">
        <v>0</v>
      </c>
      <c r="N27" s="118">
        <v>0</v>
      </c>
      <c r="O27" s="122">
        <v>0</v>
      </c>
      <c r="P27" s="118">
        <v>0</v>
      </c>
      <c r="Q27" s="118">
        <f t="shared" si="1"/>
        <v>0</v>
      </c>
      <c r="R27" s="118"/>
    </row>
    <row r="28" spans="1:18" s="70" customFormat="1" ht="13" x14ac:dyDescent="0.25">
      <c r="A28" s="114">
        <v>22</v>
      </c>
      <c r="B28" s="114" t="s">
        <v>47</v>
      </c>
      <c r="C28" s="115">
        <v>0</v>
      </c>
      <c r="D28" s="115">
        <v>630456</v>
      </c>
      <c r="E28" s="115">
        <v>0</v>
      </c>
      <c r="F28" s="115">
        <v>0</v>
      </c>
      <c r="G28" s="115">
        <v>0</v>
      </c>
      <c r="H28" s="115">
        <v>0</v>
      </c>
      <c r="I28" s="115">
        <v>0</v>
      </c>
      <c r="J28" s="115">
        <v>0</v>
      </c>
      <c r="K28" s="115">
        <f t="shared" si="0"/>
        <v>630456</v>
      </c>
      <c r="L28" s="115">
        <v>0</v>
      </c>
      <c r="M28" s="115">
        <v>0</v>
      </c>
      <c r="N28" s="115">
        <v>772469</v>
      </c>
      <c r="O28" s="121">
        <v>0</v>
      </c>
      <c r="P28" s="115">
        <v>0</v>
      </c>
      <c r="Q28" s="115">
        <f t="shared" si="1"/>
        <v>772469</v>
      </c>
      <c r="R28" s="115">
        <v>58680.15</v>
      </c>
    </row>
    <row r="29" spans="1:18" s="70" customFormat="1" ht="13" x14ac:dyDescent="0.25">
      <c r="A29" s="117">
        <v>23</v>
      </c>
      <c r="B29" s="117" t="s">
        <v>49</v>
      </c>
      <c r="C29" s="118">
        <v>11372082</v>
      </c>
      <c r="D29" s="118">
        <v>5254751</v>
      </c>
      <c r="E29" s="118">
        <v>127808513</v>
      </c>
      <c r="F29" s="118">
        <v>6165442</v>
      </c>
      <c r="G29" s="118">
        <v>0</v>
      </c>
      <c r="H29" s="118">
        <v>65024849</v>
      </c>
      <c r="I29" s="118">
        <v>0</v>
      </c>
      <c r="J29" s="118">
        <v>180348</v>
      </c>
      <c r="K29" s="118">
        <f t="shared" si="0"/>
        <v>215805985</v>
      </c>
      <c r="L29" s="118">
        <v>26419706</v>
      </c>
      <c r="M29" s="118">
        <v>5863573</v>
      </c>
      <c r="N29" s="118">
        <v>72554391</v>
      </c>
      <c r="O29" s="122">
        <v>32810283</v>
      </c>
      <c r="P29" s="118">
        <v>0</v>
      </c>
      <c r="Q29" s="118">
        <f t="shared" si="1"/>
        <v>137647953</v>
      </c>
      <c r="R29" s="118">
        <v>11208131.9</v>
      </c>
    </row>
    <row r="30" spans="1:18" s="70" customFormat="1" ht="13" x14ac:dyDescent="0.25">
      <c r="A30" s="114">
        <v>24</v>
      </c>
      <c r="B30" s="114" t="s">
        <v>51</v>
      </c>
      <c r="C30" s="115">
        <v>0</v>
      </c>
      <c r="D30" s="115">
        <v>540038</v>
      </c>
      <c r="E30" s="115">
        <v>0</v>
      </c>
      <c r="F30" s="115">
        <v>3290722</v>
      </c>
      <c r="G30" s="115">
        <v>0</v>
      </c>
      <c r="H30" s="115">
        <v>0</v>
      </c>
      <c r="I30" s="115">
        <v>0</v>
      </c>
      <c r="J30" s="115">
        <v>616194</v>
      </c>
      <c r="K30" s="115">
        <f t="shared" si="0"/>
        <v>4446954</v>
      </c>
      <c r="L30" s="115">
        <v>7807678</v>
      </c>
      <c r="M30" s="115">
        <v>394008</v>
      </c>
      <c r="N30" s="115">
        <v>80925927</v>
      </c>
      <c r="O30" s="121">
        <v>0</v>
      </c>
      <c r="P30" s="115">
        <v>35345</v>
      </c>
      <c r="Q30" s="115">
        <f t="shared" si="1"/>
        <v>89162958</v>
      </c>
      <c r="R30" s="115">
        <v>10517390.609999999</v>
      </c>
    </row>
    <row r="31" spans="1:18" s="70" customFormat="1" ht="13" x14ac:dyDescent="0.25">
      <c r="A31" s="117">
        <v>25</v>
      </c>
      <c r="B31" s="117" t="s">
        <v>53</v>
      </c>
      <c r="C31" s="118">
        <v>0</v>
      </c>
      <c r="D31" s="118">
        <v>0</v>
      </c>
      <c r="E31" s="118">
        <v>0</v>
      </c>
      <c r="F31" s="118">
        <v>0</v>
      </c>
      <c r="G31" s="118">
        <v>0</v>
      </c>
      <c r="H31" s="118">
        <v>0</v>
      </c>
      <c r="I31" s="118">
        <v>0</v>
      </c>
      <c r="J31" s="118">
        <v>0</v>
      </c>
      <c r="K31" s="118">
        <f t="shared" si="0"/>
        <v>0</v>
      </c>
      <c r="L31" s="118">
        <v>0</v>
      </c>
      <c r="M31" s="118">
        <v>0</v>
      </c>
      <c r="N31" s="118">
        <v>0</v>
      </c>
      <c r="O31" s="122">
        <v>0</v>
      </c>
      <c r="P31" s="118">
        <v>0</v>
      </c>
      <c r="Q31" s="118">
        <f t="shared" si="1"/>
        <v>0</v>
      </c>
      <c r="R31" s="118"/>
    </row>
    <row r="32" spans="1:18" s="70" customFormat="1" ht="13" x14ac:dyDescent="0.25">
      <c r="A32" s="114">
        <v>26</v>
      </c>
      <c r="B32" s="114" t="s">
        <v>55</v>
      </c>
      <c r="C32" s="115">
        <v>5174230</v>
      </c>
      <c r="D32" s="115">
        <v>0</v>
      </c>
      <c r="E32" s="115">
        <v>31668310</v>
      </c>
      <c r="F32" s="115">
        <v>1616070</v>
      </c>
      <c r="G32" s="115">
        <v>0</v>
      </c>
      <c r="H32" s="115">
        <v>0</v>
      </c>
      <c r="I32" s="115">
        <v>0</v>
      </c>
      <c r="J32" s="115">
        <v>248063</v>
      </c>
      <c r="K32" s="115">
        <f t="shared" si="0"/>
        <v>38706673</v>
      </c>
      <c r="L32" s="115">
        <v>1354448</v>
      </c>
      <c r="M32" s="115">
        <v>0</v>
      </c>
      <c r="N32" s="115">
        <v>2057331</v>
      </c>
      <c r="O32" s="121">
        <v>0</v>
      </c>
      <c r="P32" s="115">
        <v>0</v>
      </c>
      <c r="Q32" s="115">
        <f t="shared" si="1"/>
        <v>3411779</v>
      </c>
      <c r="R32" s="115">
        <v>214073.57</v>
      </c>
    </row>
    <row r="33" spans="1:18" s="70" customFormat="1" ht="13" x14ac:dyDescent="0.25">
      <c r="A33" s="117">
        <v>27</v>
      </c>
      <c r="B33" s="117" t="s">
        <v>57</v>
      </c>
      <c r="C33" s="118">
        <v>0</v>
      </c>
      <c r="D33" s="118">
        <v>0</v>
      </c>
      <c r="E33" s="118">
        <v>1926065</v>
      </c>
      <c r="F33" s="118">
        <v>319419</v>
      </c>
      <c r="G33" s="118">
        <v>0</v>
      </c>
      <c r="H33" s="118">
        <v>1116854</v>
      </c>
      <c r="I33" s="118">
        <v>0</v>
      </c>
      <c r="J33" s="118">
        <v>344145</v>
      </c>
      <c r="K33" s="118">
        <f t="shared" si="0"/>
        <v>3706483</v>
      </c>
      <c r="L33" s="118">
        <v>898316</v>
      </c>
      <c r="M33" s="118">
        <v>0</v>
      </c>
      <c r="N33" s="118">
        <v>6704051</v>
      </c>
      <c r="O33" s="122">
        <v>0</v>
      </c>
      <c r="P33" s="118">
        <v>0</v>
      </c>
      <c r="Q33" s="118">
        <f t="shared" si="1"/>
        <v>7602367</v>
      </c>
      <c r="R33" s="118">
        <v>1376911.55</v>
      </c>
    </row>
    <row r="34" spans="1:18" s="70" customFormat="1" ht="13" x14ac:dyDescent="0.25">
      <c r="A34" s="114">
        <v>28</v>
      </c>
      <c r="B34" s="114" t="s">
        <v>59</v>
      </c>
      <c r="C34" s="115">
        <v>0</v>
      </c>
      <c r="D34" s="115">
        <v>0</v>
      </c>
      <c r="E34" s="115">
        <v>0</v>
      </c>
      <c r="F34" s="115">
        <v>0</v>
      </c>
      <c r="G34" s="115">
        <v>0</v>
      </c>
      <c r="H34" s="115">
        <v>0</v>
      </c>
      <c r="I34" s="115">
        <v>0</v>
      </c>
      <c r="J34" s="115">
        <v>1302000</v>
      </c>
      <c r="K34" s="115">
        <f t="shared" si="0"/>
        <v>1302000</v>
      </c>
      <c r="L34" s="115">
        <v>6781485</v>
      </c>
      <c r="M34" s="115">
        <v>4221654</v>
      </c>
      <c r="N34" s="115">
        <v>13330211</v>
      </c>
      <c r="O34" s="121">
        <v>0</v>
      </c>
      <c r="P34" s="115">
        <v>0</v>
      </c>
      <c r="Q34" s="115">
        <f t="shared" si="1"/>
        <v>24333350</v>
      </c>
      <c r="R34" s="115">
        <v>144.74</v>
      </c>
    </row>
    <row r="35" spans="1:18" s="70" customFormat="1" ht="13" x14ac:dyDescent="0.25">
      <c r="A35" s="117">
        <v>29</v>
      </c>
      <c r="B35" s="117" t="s">
        <v>61</v>
      </c>
      <c r="C35" s="118">
        <v>0</v>
      </c>
      <c r="D35" s="118">
        <v>182119</v>
      </c>
      <c r="E35" s="118">
        <v>0</v>
      </c>
      <c r="F35" s="118">
        <v>0</v>
      </c>
      <c r="G35" s="118">
        <v>0</v>
      </c>
      <c r="H35" s="118">
        <v>2473787</v>
      </c>
      <c r="I35" s="118">
        <v>0</v>
      </c>
      <c r="J35" s="118">
        <v>0</v>
      </c>
      <c r="K35" s="118">
        <f t="shared" si="0"/>
        <v>2655906</v>
      </c>
      <c r="L35" s="118">
        <v>2020135</v>
      </c>
      <c r="M35" s="118">
        <v>453652</v>
      </c>
      <c r="N35" s="118">
        <v>0</v>
      </c>
      <c r="O35" s="122">
        <v>5462</v>
      </c>
      <c r="P35" s="118">
        <v>176657</v>
      </c>
      <c r="Q35" s="118">
        <f t="shared" si="1"/>
        <v>2655906</v>
      </c>
      <c r="R35" s="118">
        <v>741.97</v>
      </c>
    </row>
    <row r="36" spans="1:18" s="70" customFormat="1" ht="13" x14ac:dyDescent="0.25">
      <c r="A36" s="114">
        <v>30</v>
      </c>
      <c r="B36" s="114" t="s">
        <v>63</v>
      </c>
      <c r="C36" s="115">
        <v>15540531</v>
      </c>
      <c r="D36" s="115">
        <v>16648494</v>
      </c>
      <c r="E36" s="115">
        <v>57100000</v>
      </c>
      <c r="F36" s="115">
        <v>820836</v>
      </c>
      <c r="G36" s="115">
        <v>839394</v>
      </c>
      <c r="H36" s="115">
        <v>0</v>
      </c>
      <c r="I36" s="115">
        <v>0</v>
      </c>
      <c r="J36" s="115">
        <v>0</v>
      </c>
      <c r="K36" s="115">
        <f t="shared" si="0"/>
        <v>90949255</v>
      </c>
      <c r="L36" s="115">
        <v>5985998</v>
      </c>
      <c r="M36" s="115">
        <v>0</v>
      </c>
      <c r="N36" s="115">
        <v>65926761</v>
      </c>
      <c r="O36" s="121">
        <v>0</v>
      </c>
      <c r="P36" s="115">
        <v>0</v>
      </c>
      <c r="Q36" s="115">
        <f t="shared" si="1"/>
        <v>71912759</v>
      </c>
      <c r="R36" s="115">
        <v>20271389.630000003</v>
      </c>
    </row>
    <row r="37" spans="1:18" s="70" customFormat="1" ht="13" x14ac:dyDescent="0.25">
      <c r="A37" s="117">
        <v>31</v>
      </c>
      <c r="B37" s="117" t="s">
        <v>65</v>
      </c>
      <c r="C37" s="118">
        <v>6614323</v>
      </c>
      <c r="D37" s="118">
        <v>3649539</v>
      </c>
      <c r="E37" s="118">
        <v>43952883</v>
      </c>
      <c r="F37" s="118">
        <v>2468726</v>
      </c>
      <c r="G37" s="118">
        <v>0</v>
      </c>
      <c r="H37" s="118">
        <v>11060047</v>
      </c>
      <c r="I37" s="118">
        <v>0</v>
      </c>
      <c r="J37" s="118">
        <v>4102427</v>
      </c>
      <c r="K37" s="118">
        <f t="shared" si="0"/>
        <v>71847945</v>
      </c>
      <c r="L37" s="118">
        <v>3622272.15</v>
      </c>
      <c r="M37" s="118">
        <v>15410597</v>
      </c>
      <c r="N37" s="118">
        <v>28719685</v>
      </c>
      <c r="O37" s="122">
        <v>2313257</v>
      </c>
      <c r="P37" s="118">
        <v>0</v>
      </c>
      <c r="Q37" s="118">
        <f t="shared" si="1"/>
        <v>50065811.149999999</v>
      </c>
      <c r="R37" s="118">
        <v>5912682.7400000002</v>
      </c>
    </row>
    <row r="38" spans="1:18" s="70" customFormat="1" ht="13" x14ac:dyDescent="0.25">
      <c r="A38" s="114">
        <v>32</v>
      </c>
      <c r="B38" s="114" t="s">
        <v>67</v>
      </c>
      <c r="C38" s="115">
        <v>3113560</v>
      </c>
      <c r="D38" s="115">
        <v>1416028</v>
      </c>
      <c r="E38" s="115">
        <v>0</v>
      </c>
      <c r="F38" s="115">
        <v>129936</v>
      </c>
      <c r="G38" s="115">
        <v>0</v>
      </c>
      <c r="H38" s="115">
        <v>9256901</v>
      </c>
      <c r="I38" s="115">
        <v>0</v>
      </c>
      <c r="J38" s="115">
        <v>0</v>
      </c>
      <c r="K38" s="115">
        <f t="shared" si="0"/>
        <v>13916425</v>
      </c>
      <c r="L38" s="115">
        <v>1622358</v>
      </c>
      <c r="M38" s="115">
        <v>3418779</v>
      </c>
      <c r="N38" s="115">
        <v>16767981</v>
      </c>
      <c r="O38" s="121">
        <v>0</v>
      </c>
      <c r="P38" s="115">
        <v>0</v>
      </c>
      <c r="Q38" s="115">
        <f t="shared" si="1"/>
        <v>21809118</v>
      </c>
      <c r="R38" s="115">
        <v>1747667.5499999998</v>
      </c>
    </row>
    <row r="39" spans="1:18" s="70" customFormat="1" ht="13" x14ac:dyDescent="0.25">
      <c r="A39" s="117">
        <v>33</v>
      </c>
      <c r="B39" s="117" t="s">
        <v>69</v>
      </c>
      <c r="C39" s="118">
        <v>413140</v>
      </c>
      <c r="D39" s="118">
        <v>7247707</v>
      </c>
      <c r="E39" s="118">
        <v>18813594</v>
      </c>
      <c r="F39" s="118">
        <v>1451236</v>
      </c>
      <c r="G39" s="118">
        <v>0</v>
      </c>
      <c r="H39" s="118">
        <v>12464503</v>
      </c>
      <c r="I39" s="118">
        <v>559437</v>
      </c>
      <c r="J39" s="118">
        <v>0</v>
      </c>
      <c r="K39" s="118">
        <f t="shared" si="0"/>
        <v>40949617</v>
      </c>
      <c r="L39" s="118">
        <v>3716477</v>
      </c>
      <c r="M39" s="118">
        <v>0</v>
      </c>
      <c r="N39" s="118">
        <v>4837099</v>
      </c>
      <c r="O39" s="122">
        <v>8482298</v>
      </c>
      <c r="P39" s="118">
        <v>0</v>
      </c>
      <c r="Q39" s="118">
        <f t="shared" si="1"/>
        <v>17035874</v>
      </c>
      <c r="R39" s="118">
        <v>352662.33</v>
      </c>
    </row>
    <row r="40" spans="1:18" s="70" customFormat="1" ht="13" x14ac:dyDescent="0.25">
      <c r="A40" s="114">
        <v>34</v>
      </c>
      <c r="B40" s="114" t="s">
        <v>71</v>
      </c>
      <c r="C40" s="115">
        <v>32265581</v>
      </c>
      <c r="D40" s="115">
        <v>2303415</v>
      </c>
      <c r="E40" s="115">
        <v>6800000</v>
      </c>
      <c r="F40" s="115">
        <v>0</v>
      </c>
      <c r="G40" s="115">
        <v>0</v>
      </c>
      <c r="H40" s="115">
        <v>30695368</v>
      </c>
      <c r="I40" s="115">
        <v>0</v>
      </c>
      <c r="J40" s="115">
        <v>6924290</v>
      </c>
      <c r="K40" s="115">
        <f t="shared" si="0"/>
        <v>78988654</v>
      </c>
      <c r="L40" s="115">
        <v>20378212</v>
      </c>
      <c r="M40" s="115">
        <v>43940433</v>
      </c>
      <c r="N40" s="115">
        <v>15788289</v>
      </c>
      <c r="O40" s="121">
        <v>2000000</v>
      </c>
      <c r="P40" s="115">
        <v>0</v>
      </c>
      <c r="Q40" s="115">
        <f t="shared" si="1"/>
        <v>82106934</v>
      </c>
      <c r="R40" s="115">
        <v>33757137.240000002</v>
      </c>
    </row>
    <row r="41" spans="1:18" s="70" customFormat="1" ht="13" x14ac:dyDescent="0.25">
      <c r="A41" s="117">
        <v>35</v>
      </c>
      <c r="B41" s="117" t="s">
        <v>73</v>
      </c>
      <c r="C41" s="118">
        <v>24438094</v>
      </c>
      <c r="D41" s="118">
        <v>5690430</v>
      </c>
      <c r="E41" s="118">
        <v>379112901</v>
      </c>
      <c r="F41" s="118">
        <v>1323790</v>
      </c>
      <c r="G41" s="118">
        <v>24000</v>
      </c>
      <c r="H41" s="118">
        <v>217218202</v>
      </c>
      <c r="I41" s="118">
        <v>0</v>
      </c>
      <c r="J41" s="118">
        <v>20323890</v>
      </c>
      <c r="K41" s="118">
        <f t="shared" si="0"/>
        <v>648131307</v>
      </c>
      <c r="L41" s="118">
        <v>72397533</v>
      </c>
      <c r="M41" s="118">
        <v>56328280</v>
      </c>
      <c r="N41" s="118">
        <v>244317556</v>
      </c>
      <c r="O41" s="122">
        <v>0</v>
      </c>
      <c r="P41" s="118">
        <v>0</v>
      </c>
      <c r="Q41" s="118">
        <f t="shared" si="1"/>
        <v>373043369</v>
      </c>
      <c r="R41" s="118">
        <v>15074736.249999998</v>
      </c>
    </row>
    <row r="42" spans="1:18" s="70" customFormat="1" ht="13" x14ac:dyDescent="0.25">
      <c r="A42" s="114">
        <v>36</v>
      </c>
      <c r="B42" s="114" t="s">
        <v>75</v>
      </c>
      <c r="C42" s="115">
        <v>1662252</v>
      </c>
      <c r="D42" s="115">
        <v>0</v>
      </c>
      <c r="E42" s="115">
        <v>0</v>
      </c>
      <c r="F42" s="115">
        <v>0</v>
      </c>
      <c r="G42" s="115">
        <v>19561</v>
      </c>
      <c r="H42" s="115">
        <v>0</v>
      </c>
      <c r="I42" s="115">
        <v>0</v>
      </c>
      <c r="J42" s="115">
        <v>0</v>
      </c>
      <c r="K42" s="115">
        <f t="shared" si="0"/>
        <v>1681813</v>
      </c>
      <c r="L42" s="115">
        <v>5131882</v>
      </c>
      <c r="M42" s="115">
        <v>329801</v>
      </c>
      <c r="N42" s="115">
        <v>2716870</v>
      </c>
      <c r="O42" s="121">
        <v>0</v>
      </c>
      <c r="P42" s="115">
        <v>0</v>
      </c>
      <c r="Q42" s="115">
        <f t="shared" si="1"/>
        <v>8178553</v>
      </c>
      <c r="R42" s="115">
        <v>395121.27999999997</v>
      </c>
    </row>
    <row r="43" spans="1:18" s="70" customFormat="1" ht="13" x14ac:dyDescent="0.25">
      <c r="A43" s="117">
        <v>37</v>
      </c>
      <c r="B43" s="117" t="s">
        <v>77</v>
      </c>
      <c r="C43" s="118">
        <v>218044</v>
      </c>
      <c r="D43" s="118">
        <v>430148</v>
      </c>
      <c r="E43" s="118">
        <v>10232029</v>
      </c>
      <c r="F43" s="118">
        <v>2986169</v>
      </c>
      <c r="G43" s="118">
        <v>0</v>
      </c>
      <c r="H43" s="118">
        <v>4043249</v>
      </c>
      <c r="I43" s="118">
        <v>0</v>
      </c>
      <c r="J43" s="118">
        <v>-112621</v>
      </c>
      <c r="K43" s="118">
        <f t="shared" si="0"/>
        <v>17797018</v>
      </c>
      <c r="L43" s="118">
        <v>2462183</v>
      </c>
      <c r="M43" s="118">
        <v>4036684</v>
      </c>
      <c r="N43" s="118">
        <v>7960884</v>
      </c>
      <c r="O43" s="122">
        <v>0</v>
      </c>
      <c r="P43" s="118">
        <v>0</v>
      </c>
      <c r="Q43" s="118">
        <f t="shared" si="1"/>
        <v>14459751</v>
      </c>
      <c r="R43" s="118">
        <v>256076.19</v>
      </c>
    </row>
    <row r="44" spans="1:18" s="70" customFormat="1" ht="13" x14ac:dyDescent="0.25">
      <c r="A44" s="114">
        <v>38</v>
      </c>
      <c r="B44" s="114" t="s">
        <v>79</v>
      </c>
      <c r="C44" s="121">
        <v>1384068</v>
      </c>
      <c r="D44" s="121">
        <v>641827</v>
      </c>
      <c r="E44" s="121">
        <v>0</v>
      </c>
      <c r="F44" s="121">
        <v>167832</v>
      </c>
      <c r="G44" s="121">
        <v>0</v>
      </c>
      <c r="H44" s="121">
        <v>759458</v>
      </c>
      <c r="I44" s="121">
        <v>0</v>
      </c>
      <c r="J44" s="121">
        <v>3736746</v>
      </c>
      <c r="K44" s="121">
        <f t="shared" si="0"/>
        <v>6689931</v>
      </c>
      <c r="L44" s="121">
        <v>2331690</v>
      </c>
      <c r="M44" s="121">
        <v>9604981</v>
      </c>
      <c r="N44" s="121">
        <v>4116707</v>
      </c>
      <c r="O44" s="121">
        <v>0</v>
      </c>
      <c r="P44" s="121">
        <v>0</v>
      </c>
      <c r="Q44" s="121">
        <f t="shared" si="1"/>
        <v>16053378</v>
      </c>
      <c r="R44" s="121">
        <v>2511938.8800000004</v>
      </c>
    </row>
    <row r="45" spans="1:18" s="70" customFormat="1" ht="13.5" thickBot="1" x14ac:dyDescent="0.3">
      <c r="A45" s="144">
        <f>A44</f>
        <v>38</v>
      </c>
      <c r="B45" s="136" t="s">
        <v>247</v>
      </c>
      <c r="C45" s="131">
        <f t="shared" ref="C45:R45" si="2">SUM(C7:C44)</f>
        <v>197722637</v>
      </c>
      <c r="D45" s="131">
        <f t="shared" si="2"/>
        <v>95694686</v>
      </c>
      <c r="E45" s="131">
        <f t="shared" si="2"/>
        <v>1015884142</v>
      </c>
      <c r="F45" s="131">
        <f t="shared" si="2"/>
        <v>59346832</v>
      </c>
      <c r="G45" s="131">
        <f t="shared" si="2"/>
        <v>1017955</v>
      </c>
      <c r="H45" s="131">
        <f t="shared" si="2"/>
        <v>663102205</v>
      </c>
      <c r="I45" s="131">
        <f t="shared" si="2"/>
        <v>19849692</v>
      </c>
      <c r="J45" s="131">
        <f t="shared" si="2"/>
        <v>55685484</v>
      </c>
      <c r="K45" s="131">
        <f t="shared" si="2"/>
        <v>2108303633</v>
      </c>
      <c r="L45" s="131">
        <f t="shared" si="2"/>
        <v>520047492.14999998</v>
      </c>
      <c r="M45" s="131">
        <f t="shared" si="2"/>
        <v>229984871</v>
      </c>
      <c r="N45" s="131">
        <f t="shared" si="2"/>
        <v>979188234</v>
      </c>
      <c r="O45" s="131">
        <f t="shared" si="2"/>
        <v>133340835</v>
      </c>
      <c r="P45" s="131">
        <f t="shared" si="2"/>
        <v>212002</v>
      </c>
      <c r="Q45" s="131">
        <f t="shared" si="2"/>
        <v>1862773434.1500001</v>
      </c>
      <c r="R45" s="145">
        <f t="shared" si="2"/>
        <v>149923119.06999996</v>
      </c>
    </row>
    <row r="46" spans="1:18" s="70" customFormat="1" ht="13" x14ac:dyDescent="0.25">
      <c r="B46" s="75"/>
      <c r="C46" s="72"/>
      <c r="D46" s="72"/>
      <c r="E46" s="72"/>
      <c r="F46" s="72"/>
      <c r="G46" s="72"/>
      <c r="H46" s="72"/>
      <c r="I46" s="72"/>
      <c r="J46" s="72"/>
      <c r="K46" s="72"/>
      <c r="L46" s="72"/>
      <c r="M46" s="72"/>
      <c r="N46" s="72"/>
      <c r="O46" s="72"/>
      <c r="P46" s="72"/>
      <c r="Q46" s="72"/>
      <c r="R46" s="72"/>
    </row>
    <row r="47" spans="1:18" s="70" customFormat="1" ht="15.5" x14ac:dyDescent="0.25">
      <c r="A47" s="311"/>
    </row>
    <row r="48" spans="1:18" s="340" customFormat="1" ht="15.5" x14ac:dyDescent="0.25">
      <c r="A48" s="311" t="str">
        <f>A1</f>
        <v>AMENDED COMPARATIVE REPORT</v>
      </c>
      <c r="B48" s="311"/>
      <c r="C48" s="311"/>
      <c r="D48" s="311"/>
      <c r="E48" s="311"/>
      <c r="F48" s="311"/>
      <c r="G48" s="311"/>
      <c r="H48" s="311"/>
      <c r="I48" s="311"/>
      <c r="J48" s="311"/>
      <c r="K48" s="311"/>
      <c r="L48" s="311"/>
      <c r="M48" s="311"/>
      <c r="N48" s="311"/>
      <c r="O48" s="311"/>
      <c r="P48" s="311"/>
      <c r="Q48" s="311"/>
      <c r="R48" s="311"/>
    </row>
    <row r="49" spans="1:18" s="340" customFormat="1" ht="15.5" x14ac:dyDescent="0.25">
      <c r="A49" s="313" t="str">
        <f>A2</f>
        <v>EXHIBIT D: CAPITAL PROJECTS FOR GENERAL GOVERNMENT</v>
      </c>
      <c r="B49" s="313"/>
      <c r="C49" s="313"/>
      <c r="D49" s="313"/>
      <c r="E49" s="313"/>
      <c r="F49" s="313"/>
      <c r="G49" s="313"/>
      <c r="H49" s="313"/>
      <c r="I49" s="313"/>
      <c r="J49" s="313"/>
      <c r="K49" s="313"/>
      <c r="L49" s="313"/>
      <c r="M49" s="313"/>
      <c r="N49" s="313"/>
      <c r="O49" s="313"/>
      <c r="P49" s="313"/>
      <c r="Q49" s="313"/>
      <c r="R49" s="313"/>
    </row>
    <row r="50" spans="1:18" s="340" customFormat="1" ht="15.5" x14ac:dyDescent="0.25">
      <c r="A50" s="313" t="str">
        <f>A3</f>
        <v>FOR THE YEAR ENDED JUNE 30, 2024</v>
      </c>
      <c r="B50" s="313"/>
      <c r="C50" s="313"/>
      <c r="D50" s="313"/>
      <c r="E50" s="313"/>
      <c r="F50" s="313"/>
      <c r="G50" s="313"/>
      <c r="H50" s="313"/>
      <c r="I50" s="313"/>
      <c r="J50" s="313"/>
      <c r="K50" s="313"/>
      <c r="L50" s="313"/>
      <c r="M50" s="313"/>
      <c r="N50" s="313"/>
      <c r="O50" s="313"/>
      <c r="P50" s="313"/>
      <c r="Q50" s="313"/>
      <c r="R50" s="313"/>
    </row>
    <row r="51" spans="1:18" s="70" customFormat="1" ht="13.5" thickBot="1" x14ac:dyDescent="0.3"/>
    <row r="52" spans="1:18" s="70" customFormat="1" ht="14.5" x14ac:dyDescent="0.35">
      <c r="A52" s="89"/>
      <c r="B52" s="89"/>
      <c r="C52" s="445" t="s">
        <v>305</v>
      </c>
      <c r="D52" s="446"/>
      <c r="E52" s="446"/>
      <c r="F52" s="446"/>
      <c r="G52" s="446"/>
      <c r="H52" s="446"/>
      <c r="I52" s="446"/>
      <c r="J52" s="446"/>
      <c r="K52" s="447"/>
      <c r="L52" s="445" t="s">
        <v>329</v>
      </c>
      <c r="M52" s="446"/>
      <c r="N52" s="446"/>
      <c r="O52" s="446"/>
      <c r="P52" s="446"/>
      <c r="Q52" s="447"/>
      <c r="R52" s="190" t="s">
        <v>363</v>
      </c>
    </row>
    <row r="53" spans="1:18" s="70" customFormat="1" ht="58" x14ac:dyDescent="0.35">
      <c r="A53" s="141" t="s">
        <v>0</v>
      </c>
      <c r="B53" s="214" t="s">
        <v>332</v>
      </c>
      <c r="C53" s="142" t="s">
        <v>323</v>
      </c>
      <c r="D53" s="142" t="s">
        <v>324</v>
      </c>
      <c r="E53" s="142" t="s">
        <v>327</v>
      </c>
      <c r="F53" s="142" t="s">
        <v>325</v>
      </c>
      <c r="G53" s="142" t="s">
        <v>326</v>
      </c>
      <c r="H53" s="142" t="s">
        <v>328</v>
      </c>
      <c r="I53" s="142" t="s">
        <v>308</v>
      </c>
      <c r="J53" s="142" t="s">
        <v>334</v>
      </c>
      <c r="K53" s="142" t="s">
        <v>335</v>
      </c>
      <c r="L53" s="142" t="s">
        <v>238</v>
      </c>
      <c r="M53" s="142" t="s">
        <v>239</v>
      </c>
      <c r="N53" s="142" t="s">
        <v>240</v>
      </c>
      <c r="O53" s="142" t="s">
        <v>336</v>
      </c>
      <c r="P53" s="142" t="s">
        <v>310</v>
      </c>
      <c r="Q53" s="142" t="s">
        <v>313</v>
      </c>
      <c r="R53" s="142" t="s">
        <v>331</v>
      </c>
    </row>
    <row r="54" spans="1:18" s="70" customFormat="1" ht="13" x14ac:dyDescent="0.25">
      <c r="A54" s="117">
        <v>1</v>
      </c>
      <c r="B54" s="117" t="s">
        <v>81</v>
      </c>
      <c r="C54" s="137">
        <v>441822</v>
      </c>
      <c r="D54" s="137">
        <v>220361</v>
      </c>
      <c r="E54" s="137">
        <v>0</v>
      </c>
      <c r="F54" s="137">
        <v>18</v>
      </c>
      <c r="G54" s="137">
        <v>0</v>
      </c>
      <c r="H54" s="137">
        <v>0</v>
      </c>
      <c r="I54" s="137">
        <v>0</v>
      </c>
      <c r="J54" s="137">
        <v>9000</v>
      </c>
      <c r="K54" s="137">
        <f t="shared" ref="K54:K85" si="3">SUM(C54:J54)</f>
        <v>671201</v>
      </c>
      <c r="L54" s="137">
        <v>404256</v>
      </c>
      <c r="M54" s="137">
        <v>0</v>
      </c>
      <c r="N54" s="137">
        <v>73612</v>
      </c>
      <c r="O54" s="137">
        <v>0</v>
      </c>
      <c r="P54" s="137">
        <v>0</v>
      </c>
      <c r="Q54" s="137">
        <f t="shared" ref="Q54:Q85" si="4">SUM(L54:P54)</f>
        <v>477868</v>
      </c>
      <c r="R54" s="137">
        <v>316472.70999999996</v>
      </c>
    </row>
    <row r="55" spans="1:18" s="70" customFormat="1" ht="13" x14ac:dyDescent="0.25">
      <c r="A55" s="114">
        <v>2</v>
      </c>
      <c r="B55" s="114" t="s">
        <v>82</v>
      </c>
      <c r="C55" s="115">
        <v>250444</v>
      </c>
      <c r="D55" s="115">
        <v>642012</v>
      </c>
      <c r="E55" s="115">
        <v>175123812</v>
      </c>
      <c r="F55" s="115">
        <v>2111732</v>
      </c>
      <c r="G55" s="115">
        <v>5300000</v>
      </c>
      <c r="H55" s="115">
        <v>0</v>
      </c>
      <c r="I55" s="115">
        <v>0</v>
      </c>
      <c r="J55" s="115">
        <v>645000</v>
      </c>
      <c r="K55" s="115">
        <f t="shared" si="3"/>
        <v>184073000</v>
      </c>
      <c r="L55" s="115">
        <v>29327364</v>
      </c>
      <c r="M55" s="115">
        <v>0</v>
      </c>
      <c r="N55" s="115">
        <v>90492550</v>
      </c>
      <c r="O55" s="121">
        <v>0</v>
      </c>
      <c r="P55" s="115">
        <v>0</v>
      </c>
      <c r="Q55" s="115">
        <f t="shared" si="4"/>
        <v>119819914</v>
      </c>
      <c r="R55" s="115">
        <v>1409758.8699999999</v>
      </c>
    </row>
    <row r="56" spans="1:18" s="70" customFormat="1" ht="13" x14ac:dyDescent="0.25">
      <c r="A56" s="117">
        <v>3</v>
      </c>
      <c r="B56" s="117" t="s">
        <v>248</v>
      </c>
      <c r="C56" s="118">
        <v>0</v>
      </c>
      <c r="D56" s="118">
        <v>1100000</v>
      </c>
      <c r="E56" s="118">
        <v>1427836</v>
      </c>
      <c r="F56" s="118">
        <v>0</v>
      </c>
      <c r="G56" s="118">
        <v>0</v>
      </c>
      <c r="H56" s="118">
        <v>0</v>
      </c>
      <c r="I56" s="118">
        <v>0</v>
      </c>
      <c r="J56" s="118">
        <v>0</v>
      </c>
      <c r="K56" s="118">
        <f t="shared" si="3"/>
        <v>2527836</v>
      </c>
      <c r="L56" s="118">
        <v>3442951</v>
      </c>
      <c r="M56" s="118">
        <v>0</v>
      </c>
      <c r="N56" s="118">
        <v>1021108</v>
      </c>
      <c r="O56" s="122">
        <v>78892</v>
      </c>
      <c r="P56" s="118">
        <v>0</v>
      </c>
      <c r="Q56" s="118">
        <f t="shared" si="4"/>
        <v>4542951</v>
      </c>
      <c r="R56" s="118">
        <v>12377.22</v>
      </c>
    </row>
    <row r="57" spans="1:18" s="70" customFormat="1" ht="13" x14ac:dyDescent="0.25">
      <c r="A57" s="114">
        <v>4</v>
      </c>
      <c r="B57" s="114" t="s">
        <v>84</v>
      </c>
      <c r="C57" s="115">
        <v>0</v>
      </c>
      <c r="D57" s="115">
        <v>0</v>
      </c>
      <c r="E57" s="115">
        <v>0</v>
      </c>
      <c r="F57" s="115">
        <v>62491</v>
      </c>
      <c r="G57" s="115">
        <v>0</v>
      </c>
      <c r="H57" s="115">
        <v>1241221</v>
      </c>
      <c r="I57" s="115">
        <v>0</v>
      </c>
      <c r="J57" s="115">
        <v>0</v>
      </c>
      <c r="K57" s="115">
        <f t="shared" si="3"/>
        <v>1303712</v>
      </c>
      <c r="L57" s="115">
        <v>0</v>
      </c>
      <c r="M57" s="115">
        <v>0</v>
      </c>
      <c r="N57" s="115">
        <v>1261724</v>
      </c>
      <c r="O57" s="121">
        <v>62491</v>
      </c>
      <c r="P57" s="115">
        <v>0</v>
      </c>
      <c r="Q57" s="115">
        <f t="shared" si="4"/>
        <v>1324215</v>
      </c>
      <c r="R57" s="115">
        <v>198585.91</v>
      </c>
    </row>
    <row r="58" spans="1:18" s="70" customFormat="1" ht="13" x14ac:dyDescent="0.25">
      <c r="A58" s="117">
        <v>5</v>
      </c>
      <c r="B58" s="117" t="s">
        <v>85</v>
      </c>
      <c r="C58" s="118">
        <v>0</v>
      </c>
      <c r="D58" s="118">
        <v>0</v>
      </c>
      <c r="E58" s="118">
        <v>16464324</v>
      </c>
      <c r="F58" s="118">
        <v>1425072</v>
      </c>
      <c r="G58" s="118">
        <v>0</v>
      </c>
      <c r="H58" s="118">
        <v>0</v>
      </c>
      <c r="I58" s="118">
        <v>0</v>
      </c>
      <c r="J58" s="118">
        <v>0</v>
      </c>
      <c r="K58" s="118">
        <f t="shared" si="3"/>
        <v>17889396</v>
      </c>
      <c r="L58" s="118">
        <v>433583</v>
      </c>
      <c r="M58" s="118">
        <v>0</v>
      </c>
      <c r="N58" s="118">
        <v>12500748</v>
      </c>
      <c r="O58" s="122">
        <v>0</v>
      </c>
      <c r="P58" s="118">
        <v>846601</v>
      </c>
      <c r="Q58" s="118">
        <f t="shared" si="4"/>
        <v>13780932</v>
      </c>
      <c r="R58" s="118">
        <v>493859.71999999991</v>
      </c>
    </row>
    <row r="59" spans="1:18" s="70" customFormat="1" ht="13" x14ac:dyDescent="0.25">
      <c r="A59" s="114">
        <v>6</v>
      </c>
      <c r="B59" s="114" t="s">
        <v>86</v>
      </c>
      <c r="C59" s="115">
        <v>1098251</v>
      </c>
      <c r="D59" s="115">
        <v>0</v>
      </c>
      <c r="E59" s="115">
        <v>0</v>
      </c>
      <c r="F59" s="115">
        <v>0</v>
      </c>
      <c r="G59" s="115">
        <v>0</v>
      </c>
      <c r="H59" s="115">
        <v>0</v>
      </c>
      <c r="I59" s="115">
        <v>0</v>
      </c>
      <c r="J59" s="115">
        <v>0</v>
      </c>
      <c r="K59" s="115">
        <f t="shared" si="3"/>
        <v>1098251</v>
      </c>
      <c r="L59" s="115">
        <v>3087936</v>
      </c>
      <c r="M59" s="115">
        <v>0</v>
      </c>
      <c r="N59" s="115">
        <v>0</v>
      </c>
      <c r="O59" s="121">
        <v>20157</v>
      </c>
      <c r="P59" s="115">
        <v>0</v>
      </c>
      <c r="Q59" s="115">
        <f t="shared" si="4"/>
        <v>3108093</v>
      </c>
      <c r="R59" s="115">
        <v>22063.870000000003</v>
      </c>
    </row>
    <row r="60" spans="1:18" s="92" customFormat="1" ht="14" x14ac:dyDescent="0.3">
      <c r="A60" s="117">
        <v>7</v>
      </c>
      <c r="B60" s="117" t="s">
        <v>87</v>
      </c>
      <c r="C60" s="118">
        <v>18663723</v>
      </c>
      <c r="D60" s="118">
        <v>3073162</v>
      </c>
      <c r="E60" s="118">
        <v>140851841</v>
      </c>
      <c r="F60" s="118">
        <v>14726607</v>
      </c>
      <c r="G60" s="118">
        <v>0</v>
      </c>
      <c r="H60" s="118">
        <v>8188902</v>
      </c>
      <c r="I60" s="118">
        <v>0</v>
      </c>
      <c r="J60" s="118">
        <v>62366846</v>
      </c>
      <c r="K60" s="118">
        <f t="shared" si="3"/>
        <v>247871081</v>
      </c>
      <c r="L60" s="118">
        <v>47732664</v>
      </c>
      <c r="M60" s="118">
        <v>12418552</v>
      </c>
      <c r="N60" s="118">
        <v>253207337</v>
      </c>
      <c r="O60" s="122">
        <v>-65487472</v>
      </c>
      <c r="P60" s="118">
        <v>0</v>
      </c>
      <c r="Q60" s="118">
        <f t="shared" si="4"/>
        <v>247871081</v>
      </c>
      <c r="R60" s="118">
        <v>5583135.4199999999</v>
      </c>
    </row>
    <row r="61" spans="1:18" s="95" customFormat="1" ht="14.5" x14ac:dyDescent="0.35">
      <c r="A61" s="114">
        <v>8</v>
      </c>
      <c r="B61" s="114" t="s">
        <v>88</v>
      </c>
      <c r="C61" s="115">
        <v>498467</v>
      </c>
      <c r="D61" s="115">
        <v>158862</v>
      </c>
      <c r="E61" s="115">
        <v>40379605</v>
      </c>
      <c r="F61" s="115">
        <v>1654484</v>
      </c>
      <c r="G61" s="115">
        <v>0</v>
      </c>
      <c r="H61" s="115">
        <v>20315444</v>
      </c>
      <c r="I61" s="115">
        <v>0</v>
      </c>
      <c r="J61" s="115">
        <v>2205061</v>
      </c>
      <c r="K61" s="115">
        <f t="shared" si="3"/>
        <v>65211923</v>
      </c>
      <c r="L61" s="115">
        <v>34889710</v>
      </c>
      <c r="M61" s="115">
        <v>1842983</v>
      </c>
      <c r="N61" s="115">
        <v>9809076</v>
      </c>
      <c r="O61" s="121">
        <v>3323324</v>
      </c>
      <c r="P61" s="115">
        <v>0</v>
      </c>
      <c r="Q61" s="115">
        <f t="shared" si="4"/>
        <v>49865093</v>
      </c>
      <c r="R61" s="115">
        <v>2656101.7000000002</v>
      </c>
    </row>
    <row r="62" spans="1:18" s="70" customFormat="1" ht="13" x14ac:dyDescent="0.25">
      <c r="A62" s="117">
        <v>9</v>
      </c>
      <c r="B62" s="117" t="s">
        <v>89</v>
      </c>
      <c r="C62" s="118">
        <v>0</v>
      </c>
      <c r="D62" s="118">
        <v>512583</v>
      </c>
      <c r="E62" s="118">
        <v>0</v>
      </c>
      <c r="F62" s="118">
        <v>0</v>
      </c>
      <c r="G62" s="118">
        <v>0</v>
      </c>
      <c r="H62" s="118">
        <v>0</v>
      </c>
      <c r="I62" s="118">
        <v>0</v>
      </c>
      <c r="J62" s="118">
        <v>0</v>
      </c>
      <c r="K62" s="118">
        <f t="shared" si="3"/>
        <v>512583</v>
      </c>
      <c r="L62" s="118">
        <v>0</v>
      </c>
      <c r="M62" s="118">
        <v>0</v>
      </c>
      <c r="N62" s="118">
        <v>733488</v>
      </c>
      <c r="O62" s="122">
        <v>0</v>
      </c>
      <c r="P62" s="118">
        <v>0</v>
      </c>
      <c r="Q62" s="118">
        <f t="shared" si="4"/>
        <v>733488</v>
      </c>
      <c r="R62" s="118">
        <v>49156.47</v>
      </c>
    </row>
    <row r="63" spans="1:18" s="70" customFormat="1" ht="13" x14ac:dyDescent="0.25">
      <c r="A63" s="114">
        <v>10</v>
      </c>
      <c r="B63" s="114" t="s">
        <v>90</v>
      </c>
      <c r="C63" s="115">
        <v>3215516</v>
      </c>
      <c r="D63" s="115">
        <v>0</v>
      </c>
      <c r="E63" s="115">
        <v>0</v>
      </c>
      <c r="F63" s="115">
        <v>0</v>
      </c>
      <c r="G63" s="115">
        <v>0</v>
      </c>
      <c r="H63" s="115">
        <v>0</v>
      </c>
      <c r="I63" s="115">
        <v>0</v>
      </c>
      <c r="J63" s="115">
        <v>0</v>
      </c>
      <c r="K63" s="115">
        <f t="shared" si="3"/>
        <v>3215516</v>
      </c>
      <c r="L63" s="115">
        <v>0</v>
      </c>
      <c r="M63" s="115">
        <v>0</v>
      </c>
      <c r="N63" s="115">
        <v>15492534</v>
      </c>
      <c r="O63" s="121">
        <v>0</v>
      </c>
      <c r="P63" s="115">
        <v>0</v>
      </c>
      <c r="Q63" s="115">
        <f t="shared" si="4"/>
        <v>15492534</v>
      </c>
      <c r="R63" s="115">
        <v>1069250.8799999999</v>
      </c>
    </row>
    <row r="64" spans="1:18" s="70" customFormat="1" ht="13" x14ac:dyDescent="0.25">
      <c r="A64" s="117">
        <v>11</v>
      </c>
      <c r="B64" s="117" t="s">
        <v>249</v>
      </c>
      <c r="C64" s="118">
        <v>0</v>
      </c>
      <c r="D64" s="118">
        <v>0</v>
      </c>
      <c r="E64" s="118">
        <v>0</v>
      </c>
      <c r="F64" s="118">
        <v>0</v>
      </c>
      <c r="G64" s="118">
        <v>0</v>
      </c>
      <c r="H64" s="118">
        <v>728</v>
      </c>
      <c r="I64" s="118">
        <v>0</v>
      </c>
      <c r="J64" s="118">
        <v>0</v>
      </c>
      <c r="K64" s="118">
        <f t="shared" si="3"/>
        <v>728</v>
      </c>
      <c r="L64" s="118">
        <v>0</v>
      </c>
      <c r="M64" s="118">
        <v>0</v>
      </c>
      <c r="N64" s="118">
        <v>728</v>
      </c>
      <c r="O64" s="122">
        <v>0</v>
      </c>
      <c r="P64" s="118">
        <v>0</v>
      </c>
      <c r="Q64" s="118">
        <f t="shared" si="4"/>
        <v>728</v>
      </c>
      <c r="R64" s="118">
        <v>378609.20999999996</v>
      </c>
    </row>
    <row r="65" spans="1:18" s="70" customFormat="1" ht="13" x14ac:dyDescent="0.25">
      <c r="A65" s="114">
        <v>12</v>
      </c>
      <c r="B65" s="114" t="s">
        <v>92</v>
      </c>
      <c r="C65" s="115">
        <v>0</v>
      </c>
      <c r="D65" s="115">
        <v>0</v>
      </c>
      <c r="E65" s="115">
        <v>0</v>
      </c>
      <c r="F65" s="115">
        <v>0</v>
      </c>
      <c r="G65" s="115">
        <v>0</v>
      </c>
      <c r="H65" s="115">
        <v>3664579</v>
      </c>
      <c r="I65" s="115">
        <v>0</v>
      </c>
      <c r="J65" s="115">
        <v>0</v>
      </c>
      <c r="K65" s="115">
        <f t="shared" si="3"/>
        <v>3664579</v>
      </c>
      <c r="L65" s="115">
        <v>0</v>
      </c>
      <c r="M65" s="115">
        <v>0</v>
      </c>
      <c r="N65" s="115">
        <v>3664579</v>
      </c>
      <c r="O65" s="121">
        <v>0</v>
      </c>
      <c r="P65" s="115">
        <v>0</v>
      </c>
      <c r="Q65" s="115">
        <f t="shared" si="4"/>
        <v>3664579</v>
      </c>
      <c r="R65" s="115">
        <v>272014.62</v>
      </c>
    </row>
    <row r="66" spans="1:18" s="70" customFormat="1" ht="13" x14ac:dyDescent="0.25">
      <c r="A66" s="117">
        <v>13</v>
      </c>
      <c r="B66" s="117" t="s">
        <v>93</v>
      </c>
      <c r="C66" s="118">
        <v>24922</v>
      </c>
      <c r="D66" s="118">
        <v>906251</v>
      </c>
      <c r="E66" s="118">
        <v>0</v>
      </c>
      <c r="F66" s="118">
        <v>2973309</v>
      </c>
      <c r="G66" s="118">
        <v>0</v>
      </c>
      <c r="H66" s="118">
        <v>219066</v>
      </c>
      <c r="I66" s="118">
        <v>0</v>
      </c>
      <c r="J66" s="118">
        <v>3915</v>
      </c>
      <c r="K66" s="118">
        <f t="shared" si="3"/>
        <v>4127463</v>
      </c>
      <c r="L66" s="118">
        <v>9254698</v>
      </c>
      <c r="M66" s="118">
        <v>0</v>
      </c>
      <c r="N66" s="118">
        <v>178448</v>
      </c>
      <c r="O66" s="122">
        <v>0</v>
      </c>
      <c r="P66" s="118">
        <v>0</v>
      </c>
      <c r="Q66" s="118">
        <f t="shared" si="4"/>
        <v>9433146</v>
      </c>
      <c r="R66" s="118">
        <v>234795.66</v>
      </c>
    </row>
    <row r="67" spans="1:18" s="70" customFormat="1" ht="13" x14ac:dyDescent="0.25">
      <c r="A67" s="114">
        <v>14</v>
      </c>
      <c r="B67" s="114" t="s">
        <v>94</v>
      </c>
      <c r="C67" s="115">
        <v>0</v>
      </c>
      <c r="D67" s="115">
        <v>0</v>
      </c>
      <c r="E67" s="115">
        <v>0</v>
      </c>
      <c r="F67" s="115">
        <v>0</v>
      </c>
      <c r="G67" s="115">
        <v>0</v>
      </c>
      <c r="H67" s="115">
        <v>0</v>
      </c>
      <c r="I67" s="115">
        <v>0</v>
      </c>
      <c r="J67" s="115">
        <v>0</v>
      </c>
      <c r="K67" s="115">
        <f t="shared" si="3"/>
        <v>0</v>
      </c>
      <c r="L67" s="115">
        <v>6671481</v>
      </c>
      <c r="M67" s="115">
        <v>0</v>
      </c>
      <c r="N67" s="115">
        <v>44875</v>
      </c>
      <c r="O67" s="121">
        <v>0</v>
      </c>
      <c r="P67" s="115">
        <v>0</v>
      </c>
      <c r="Q67" s="115">
        <f t="shared" si="4"/>
        <v>6716356</v>
      </c>
      <c r="R67" s="115">
        <v>9478340.7800000012</v>
      </c>
    </row>
    <row r="68" spans="1:18" s="70" customFormat="1" ht="13" x14ac:dyDescent="0.25">
      <c r="A68" s="117">
        <v>15</v>
      </c>
      <c r="B68" s="117" t="s">
        <v>95</v>
      </c>
      <c r="C68" s="118">
        <v>0</v>
      </c>
      <c r="D68" s="118">
        <v>0</v>
      </c>
      <c r="E68" s="118">
        <v>0</v>
      </c>
      <c r="F68" s="118">
        <v>0</v>
      </c>
      <c r="G68" s="118">
        <v>0</v>
      </c>
      <c r="H68" s="118">
        <v>79964</v>
      </c>
      <c r="I68" s="118">
        <v>0</v>
      </c>
      <c r="J68" s="118">
        <v>0</v>
      </c>
      <c r="K68" s="118">
        <f t="shared" si="3"/>
        <v>79964</v>
      </c>
      <c r="L68" s="118">
        <v>0</v>
      </c>
      <c r="M68" s="118">
        <v>0</v>
      </c>
      <c r="N68" s="118">
        <v>432824</v>
      </c>
      <c r="O68" s="122">
        <v>0</v>
      </c>
      <c r="P68" s="118">
        <v>0</v>
      </c>
      <c r="Q68" s="118">
        <f t="shared" si="4"/>
        <v>432824</v>
      </c>
      <c r="R68" s="118">
        <v>562450.85000000009</v>
      </c>
    </row>
    <row r="69" spans="1:18" s="70" customFormat="1" ht="13" x14ac:dyDescent="0.25">
      <c r="A69" s="114">
        <v>16</v>
      </c>
      <c r="B69" s="114" t="s">
        <v>96</v>
      </c>
      <c r="C69" s="115">
        <v>5545747</v>
      </c>
      <c r="D69" s="115">
        <v>1439865</v>
      </c>
      <c r="E69" s="115">
        <v>22199425</v>
      </c>
      <c r="F69" s="115">
        <v>775012</v>
      </c>
      <c r="G69" s="115">
        <v>0</v>
      </c>
      <c r="H69" s="115">
        <v>4907426</v>
      </c>
      <c r="I69" s="115">
        <v>0</v>
      </c>
      <c r="J69" s="115">
        <v>72405</v>
      </c>
      <c r="K69" s="115">
        <f t="shared" si="3"/>
        <v>34939880</v>
      </c>
      <c r="L69" s="115">
        <v>8051195</v>
      </c>
      <c r="M69" s="115">
        <v>1647644</v>
      </c>
      <c r="N69" s="115">
        <v>1549794</v>
      </c>
      <c r="O69" s="121">
        <v>1362396</v>
      </c>
      <c r="P69" s="115">
        <v>0</v>
      </c>
      <c r="Q69" s="115">
        <f t="shared" si="4"/>
        <v>12611029</v>
      </c>
      <c r="R69" s="115">
        <v>578010.95000000007</v>
      </c>
    </row>
    <row r="70" spans="1:18" s="70" customFormat="1" ht="13" x14ac:dyDescent="0.25">
      <c r="A70" s="117">
        <v>17</v>
      </c>
      <c r="B70" s="117" t="s">
        <v>97</v>
      </c>
      <c r="C70" s="118">
        <v>0</v>
      </c>
      <c r="D70" s="118">
        <v>0</v>
      </c>
      <c r="E70" s="118">
        <v>0</v>
      </c>
      <c r="F70" s="118">
        <v>483753</v>
      </c>
      <c r="G70" s="118">
        <v>0</v>
      </c>
      <c r="H70" s="118">
        <v>0</v>
      </c>
      <c r="I70" s="118">
        <v>0</v>
      </c>
      <c r="J70" s="118">
        <v>2038</v>
      </c>
      <c r="K70" s="118">
        <f t="shared" si="3"/>
        <v>485791</v>
      </c>
      <c r="L70" s="118">
        <v>0</v>
      </c>
      <c r="M70" s="118">
        <v>0</v>
      </c>
      <c r="N70" s="118">
        <v>5155256</v>
      </c>
      <c r="O70" s="122">
        <v>0</v>
      </c>
      <c r="P70" s="118">
        <v>0</v>
      </c>
      <c r="Q70" s="118">
        <f t="shared" si="4"/>
        <v>5155256</v>
      </c>
      <c r="R70" s="118">
        <v>391935.05999999994</v>
      </c>
    </row>
    <row r="71" spans="1:18" s="70" customFormat="1" ht="13" x14ac:dyDescent="0.25">
      <c r="A71" s="114">
        <v>18</v>
      </c>
      <c r="B71" s="114" t="s">
        <v>98</v>
      </c>
      <c r="C71" s="115">
        <v>0</v>
      </c>
      <c r="D71" s="115">
        <v>0</v>
      </c>
      <c r="E71" s="115">
        <v>0</v>
      </c>
      <c r="F71" s="115">
        <v>0</v>
      </c>
      <c r="G71" s="115">
        <v>0</v>
      </c>
      <c r="H71" s="115">
        <v>440770</v>
      </c>
      <c r="I71" s="115">
        <v>0</v>
      </c>
      <c r="J71" s="115">
        <v>0</v>
      </c>
      <c r="K71" s="115">
        <f t="shared" si="3"/>
        <v>440770</v>
      </c>
      <c r="L71" s="115">
        <v>0</v>
      </c>
      <c r="M71" s="115">
        <v>0</v>
      </c>
      <c r="N71" s="115">
        <v>440770</v>
      </c>
      <c r="O71" s="121">
        <v>0</v>
      </c>
      <c r="P71" s="115">
        <v>0</v>
      </c>
      <c r="Q71" s="115">
        <f t="shared" si="4"/>
        <v>440770</v>
      </c>
      <c r="R71" s="115">
        <v>1672701.8</v>
      </c>
    </row>
    <row r="72" spans="1:18" s="70" customFormat="1" ht="13" x14ac:dyDescent="0.25">
      <c r="A72" s="117">
        <v>19</v>
      </c>
      <c r="B72" s="117" t="s">
        <v>99</v>
      </c>
      <c r="C72" s="118">
        <v>0</v>
      </c>
      <c r="D72" s="118">
        <v>0</v>
      </c>
      <c r="E72" s="118">
        <v>0</v>
      </c>
      <c r="F72" s="118">
        <v>0</v>
      </c>
      <c r="G72" s="118">
        <v>0</v>
      </c>
      <c r="H72" s="118">
        <v>168272</v>
      </c>
      <c r="I72" s="118">
        <v>0</v>
      </c>
      <c r="J72" s="118">
        <v>0</v>
      </c>
      <c r="K72" s="118">
        <f t="shared" si="3"/>
        <v>168272</v>
      </c>
      <c r="L72" s="118">
        <v>454943</v>
      </c>
      <c r="M72" s="118">
        <v>0</v>
      </c>
      <c r="N72" s="118">
        <v>5442860</v>
      </c>
      <c r="O72" s="122">
        <v>0</v>
      </c>
      <c r="P72" s="118">
        <v>0</v>
      </c>
      <c r="Q72" s="118">
        <f t="shared" si="4"/>
        <v>5897803</v>
      </c>
      <c r="R72" s="118">
        <v>1670.9199999999998</v>
      </c>
    </row>
    <row r="73" spans="1:18" s="70" customFormat="1" ht="13" x14ac:dyDescent="0.25">
      <c r="A73" s="114">
        <v>20</v>
      </c>
      <c r="B73" s="114" t="s">
        <v>100</v>
      </c>
      <c r="C73" s="115">
        <v>0</v>
      </c>
      <c r="D73" s="115">
        <v>0</v>
      </c>
      <c r="E73" s="115">
        <v>0</v>
      </c>
      <c r="F73" s="115">
        <v>0</v>
      </c>
      <c r="G73" s="115">
        <v>0</v>
      </c>
      <c r="H73" s="115">
        <v>0</v>
      </c>
      <c r="I73" s="115">
        <v>0</v>
      </c>
      <c r="J73" s="115">
        <v>0</v>
      </c>
      <c r="K73" s="115">
        <f t="shared" si="3"/>
        <v>0</v>
      </c>
      <c r="L73" s="115">
        <v>0</v>
      </c>
      <c r="M73" s="115">
        <v>0</v>
      </c>
      <c r="N73" s="115">
        <v>0</v>
      </c>
      <c r="O73" s="121">
        <v>0</v>
      </c>
      <c r="P73" s="115">
        <v>0</v>
      </c>
      <c r="Q73" s="115">
        <f t="shared" si="4"/>
        <v>0</v>
      </c>
      <c r="R73" s="115">
        <v>444617.02</v>
      </c>
    </row>
    <row r="74" spans="1:18" s="70" customFormat="1" ht="13" x14ac:dyDescent="0.25">
      <c r="A74" s="117">
        <v>21</v>
      </c>
      <c r="B74" s="117" t="s">
        <v>101</v>
      </c>
      <c r="C74" s="118">
        <v>7072973</v>
      </c>
      <c r="D74" s="118">
        <v>34248755</v>
      </c>
      <c r="E74" s="118">
        <v>316331373</v>
      </c>
      <c r="F74" s="118">
        <v>18984880</v>
      </c>
      <c r="G74" s="118">
        <v>0</v>
      </c>
      <c r="H74" s="118">
        <v>115381106</v>
      </c>
      <c r="I74" s="118">
        <v>1843550</v>
      </c>
      <c r="J74" s="118">
        <v>3671405</v>
      </c>
      <c r="K74" s="118">
        <f t="shared" si="3"/>
        <v>497534042</v>
      </c>
      <c r="L74" s="118">
        <v>140197648</v>
      </c>
      <c r="M74" s="118">
        <v>39199582</v>
      </c>
      <c r="N74" s="118">
        <v>60716266</v>
      </c>
      <c r="O74" s="122">
        <v>62482</v>
      </c>
      <c r="P74" s="118">
        <v>0</v>
      </c>
      <c r="Q74" s="118">
        <f t="shared" si="4"/>
        <v>240175978</v>
      </c>
      <c r="R74" s="118">
        <v>27142804.889999997</v>
      </c>
    </row>
    <row r="75" spans="1:18" s="70" customFormat="1" ht="13" x14ac:dyDescent="0.25">
      <c r="A75" s="114">
        <v>22</v>
      </c>
      <c r="B75" s="114" t="s">
        <v>102</v>
      </c>
      <c r="C75" s="115">
        <v>0</v>
      </c>
      <c r="D75" s="115">
        <v>0</v>
      </c>
      <c r="E75" s="115">
        <v>0</v>
      </c>
      <c r="F75" s="115">
        <v>0</v>
      </c>
      <c r="G75" s="115">
        <v>0</v>
      </c>
      <c r="H75" s="115">
        <v>0</v>
      </c>
      <c r="I75" s="115">
        <v>0</v>
      </c>
      <c r="J75" s="115">
        <v>0</v>
      </c>
      <c r="K75" s="115">
        <f t="shared" si="3"/>
        <v>0</v>
      </c>
      <c r="L75" s="115">
        <v>0</v>
      </c>
      <c r="M75" s="115">
        <v>0</v>
      </c>
      <c r="N75" s="115">
        <v>400587</v>
      </c>
      <c r="O75" s="121">
        <v>0</v>
      </c>
      <c r="P75" s="115">
        <v>0</v>
      </c>
      <c r="Q75" s="115">
        <f t="shared" si="4"/>
        <v>400587</v>
      </c>
      <c r="R75" s="115">
        <v>295375.90999999997</v>
      </c>
    </row>
    <row r="76" spans="1:18" s="70" customFormat="1" ht="13" x14ac:dyDescent="0.25">
      <c r="A76" s="117">
        <v>23</v>
      </c>
      <c r="B76" s="117" t="s">
        <v>103</v>
      </c>
      <c r="C76" s="118">
        <v>0</v>
      </c>
      <c r="D76" s="118">
        <v>0</v>
      </c>
      <c r="E76" s="118">
        <v>0</v>
      </c>
      <c r="F76" s="118">
        <v>0</v>
      </c>
      <c r="G76" s="118">
        <v>0</v>
      </c>
      <c r="H76" s="118">
        <v>0</v>
      </c>
      <c r="I76" s="118">
        <v>0</v>
      </c>
      <c r="J76" s="118">
        <v>0</v>
      </c>
      <c r="K76" s="118">
        <f t="shared" si="3"/>
        <v>0</v>
      </c>
      <c r="L76" s="118">
        <v>1270312</v>
      </c>
      <c r="M76" s="118">
        <v>0</v>
      </c>
      <c r="N76" s="118">
        <v>134242</v>
      </c>
      <c r="O76" s="122">
        <v>0</v>
      </c>
      <c r="P76" s="118">
        <v>0</v>
      </c>
      <c r="Q76" s="118">
        <f t="shared" si="4"/>
        <v>1404554</v>
      </c>
      <c r="R76" s="118">
        <v>265988.01</v>
      </c>
    </row>
    <row r="77" spans="1:18" s="70" customFormat="1" ht="13" x14ac:dyDescent="0.25">
      <c r="A77" s="114">
        <v>24</v>
      </c>
      <c r="B77" s="114" t="s">
        <v>104</v>
      </c>
      <c r="C77" s="115">
        <v>2995106</v>
      </c>
      <c r="D77" s="115">
        <v>280000</v>
      </c>
      <c r="E77" s="115">
        <v>0</v>
      </c>
      <c r="F77" s="115">
        <v>15565</v>
      </c>
      <c r="G77" s="115">
        <v>0</v>
      </c>
      <c r="H77" s="115">
        <v>0</v>
      </c>
      <c r="I77" s="115">
        <v>0</v>
      </c>
      <c r="J77" s="115">
        <v>228400</v>
      </c>
      <c r="K77" s="115">
        <f t="shared" si="3"/>
        <v>3519071</v>
      </c>
      <c r="L77" s="115">
        <v>7711260</v>
      </c>
      <c r="M77" s="115">
        <v>0</v>
      </c>
      <c r="N77" s="115">
        <v>6330285</v>
      </c>
      <c r="O77" s="121">
        <v>0</v>
      </c>
      <c r="P77" s="115">
        <v>0</v>
      </c>
      <c r="Q77" s="115">
        <f t="shared" si="4"/>
        <v>14041545</v>
      </c>
      <c r="R77" s="115">
        <v>3863804.22</v>
      </c>
    </row>
    <row r="78" spans="1:18" s="70" customFormat="1" ht="13" x14ac:dyDescent="0.25">
      <c r="A78" s="117">
        <v>25</v>
      </c>
      <c r="B78" s="117" t="s">
        <v>105</v>
      </c>
      <c r="C78" s="118">
        <v>0</v>
      </c>
      <c r="D78" s="118">
        <v>0</v>
      </c>
      <c r="E78" s="118">
        <v>0</v>
      </c>
      <c r="F78" s="118">
        <v>7204</v>
      </c>
      <c r="G78" s="118">
        <v>0</v>
      </c>
      <c r="H78" s="118">
        <v>1433116</v>
      </c>
      <c r="I78" s="118">
        <v>0</v>
      </c>
      <c r="J78" s="118">
        <v>0</v>
      </c>
      <c r="K78" s="118">
        <f t="shared" si="3"/>
        <v>1440320</v>
      </c>
      <c r="L78" s="118">
        <v>0</v>
      </c>
      <c r="M78" s="118">
        <v>0</v>
      </c>
      <c r="N78" s="118">
        <v>79964</v>
      </c>
      <c r="O78" s="122">
        <v>0</v>
      </c>
      <c r="P78" s="118">
        <v>0</v>
      </c>
      <c r="Q78" s="118">
        <f t="shared" si="4"/>
        <v>79964</v>
      </c>
      <c r="R78" s="118">
        <v>965469.85</v>
      </c>
    </row>
    <row r="79" spans="1:18" s="70" customFormat="1" ht="13" x14ac:dyDescent="0.25">
      <c r="A79" s="114">
        <v>26</v>
      </c>
      <c r="B79" s="114" t="s">
        <v>106</v>
      </c>
      <c r="C79" s="115">
        <v>0</v>
      </c>
      <c r="D79" s="115">
        <v>777995</v>
      </c>
      <c r="E79" s="115">
        <v>0</v>
      </c>
      <c r="F79" s="115">
        <v>0</v>
      </c>
      <c r="G79" s="115">
        <v>0</v>
      </c>
      <c r="H79" s="115">
        <v>574580</v>
      </c>
      <c r="I79" s="115">
        <v>0</v>
      </c>
      <c r="J79" s="115">
        <v>0</v>
      </c>
      <c r="K79" s="115">
        <f t="shared" si="3"/>
        <v>1352575</v>
      </c>
      <c r="L79" s="115">
        <v>1352575</v>
      </c>
      <c r="M79" s="115">
        <v>0</v>
      </c>
      <c r="N79" s="115">
        <v>0</v>
      </c>
      <c r="O79" s="121">
        <v>0</v>
      </c>
      <c r="P79" s="115">
        <v>0</v>
      </c>
      <c r="Q79" s="115">
        <f t="shared" si="4"/>
        <v>1352575</v>
      </c>
      <c r="R79" s="115">
        <v>1901761.6300000001</v>
      </c>
    </row>
    <row r="80" spans="1:18" s="70" customFormat="1" ht="13" x14ac:dyDescent="0.25">
      <c r="A80" s="117">
        <v>27</v>
      </c>
      <c r="B80" s="117" t="s">
        <v>107</v>
      </c>
      <c r="C80" s="118">
        <v>0</v>
      </c>
      <c r="D80" s="118">
        <v>318000</v>
      </c>
      <c r="E80" s="118">
        <v>0</v>
      </c>
      <c r="F80" s="118">
        <v>47407</v>
      </c>
      <c r="G80" s="118">
        <v>0</v>
      </c>
      <c r="H80" s="118">
        <v>6233725</v>
      </c>
      <c r="I80" s="118">
        <v>0</v>
      </c>
      <c r="J80" s="118">
        <v>185040</v>
      </c>
      <c r="K80" s="118">
        <f t="shared" si="3"/>
        <v>6784172</v>
      </c>
      <c r="L80" s="118">
        <v>1502883</v>
      </c>
      <c r="M80" s="118">
        <v>0</v>
      </c>
      <c r="N80" s="118">
        <v>122746</v>
      </c>
      <c r="O80" s="122">
        <v>1567796</v>
      </c>
      <c r="P80" s="118">
        <v>0</v>
      </c>
      <c r="Q80" s="118">
        <f t="shared" si="4"/>
        <v>3193425</v>
      </c>
      <c r="R80" s="118">
        <v>389220.97</v>
      </c>
    </row>
    <row r="81" spans="1:18" s="70" customFormat="1" ht="13" x14ac:dyDescent="0.25">
      <c r="A81" s="114">
        <v>28</v>
      </c>
      <c r="B81" s="114" t="s">
        <v>108</v>
      </c>
      <c r="C81" s="115">
        <v>0</v>
      </c>
      <c r="D81" s="115">
        <v>0</v>
      </c>
      <c r="E81" s="115">
        <v>0</v>
      </c>
      <c r="F81" s="115">
        <v>0</v>
      </c>
      <c r="G81" s="115">
        <v>0</v>
      </c>
      <c r="H81" s="115">
        <v>0</v>
      </c>
      <c r="I81" s="115">
        <v>0</v>
      </c>
      <c r="J81" s="115">
        <v>0</v>
      </c>
      <c r="K81" s="115">
        <f t="shared" si="3"/>
        <v>0</v>
      </c>
      <c r="L81" s="115">
        <v>0</v>
      </c>
      <c r="M81" s="115">
        <v>0</v>
      </c>
      <c r="N81" s="115">
        <v>0</v>
      </c>
      <c r="O81" s="121">
        <v>0</v>
      </c>
      <c r="P81" s="115">
        <v>0</v>
      </c>
      <c r="Q81" s="115">
        <f t="shared" si="4"/>
        <v>0</v>
      </c>
      <c r="R81" s="115">
        <v>393.46000000000004</v>
      </c>
    </row>
    <row r="82" spans="1:18" s="70" customFormat="1" ht="13" x14ac:dyDescent="0.25">
      <c r="A82" s="117">
        <v>29</v>
      </c>
      <c r="B82" s="117" t="s">
        <v>23</v>
      </c>
      <c r="C82" s="118">
        <v>394685</v>
      </c>
      <c r="D82" s="118">
        <v>3378558</v>
      </c>
      <c r="E82" s="118">
        <v>355147491</v>
      </c>
      <c r="F82" s="118">
        <v>20269628</v>
      </c>
      <c r="G82" s="118">
        <v>0</v>
      </c>
      <c r="H82" s="118">
        <v>226188656</v>
      </c>
      <c r="I82" s="118">
        <v>2130229</v>
      </c>
      <c r="J82" s="118">
        <v>39687386</v>
      </c>
      <c r="K82" s="118">
        <f t="shared" si="3"/>
        <v>647196633</v>
      </c>
      <c r="L82" s="118">
        <v>238115475</v>
      </c>
      <c r="M82" s="118">
        <v>26133325</v>
      </c>
      <c r="N82" s="118">
        <v>223500045</v>
      </c>
      <c r="O82" s="122">
        <v>26347281</v>
      </c>
      <c r="P82" s="118">
        <v>0</v>
      </c>
      <c r="Q82" s="118">
        <f t="shared" si="4"/>
        <v>514096126</v>
      </c>
      <c r="R82" s="118">
        <v>44487231.390000008</v>
      </c>
    </row>
    <row r="83" spans="1:18" s="70" customFormat="1" ht="13" x14ac:dyDescent="0.25">
      <c r="A83" s="114">
        <v>30</v>
      </c>
      <c r="B83" s="114" t="s">
        <v>109</v>
      </c>
      <c r="C83" s="115">
        <v>167768</v>
      </c>
      <c r="D83" s="115">
        <v>8764</v>
      </c>
      <c r="E83" s="115">
        <v>61436</v>
      </c>
      <c r="F83" s="115">
        <v>132686</v>
      </c>
      <c r="G83" s="115">
        <v>0</v>
      </c>
      <c r="H83" s="115">
        <v>24511721</v>
      </c>
      <c r="I83" s="115">
        <v>0</v>
      </c>
      <c r="J83" s="115">
        <v>92286</v>
      </c>
      <c r="K83" s="115">
        <f t="shared" si="3"/>
        <v>24974661</v>
      </c>
      <c r="L83" s="115">
        <v>3933924</v>
      </c>
      <c r="M83" s="115">
        <v>675184</v>
      </c>
      <c r="N83" s="115">
        <v>610061</v>
      </c>
      <c r="O83" s="121">
        <v>23923363</v>
      </c>
      <c r="P83" s="115">
        <v>0</v>
      </c>
      <c r="Q83" s="115">
        <f t="shared" si="4"/>
        <v>29142532</v>
      </c>
      <c r="R83" s="115">
        <v>980521.45</v>
      </c>
    </row>
    <row r="84" spans="1:18" s="70" customFormat="1" ht="13" x14ac:dyDescent="0.25">
      <c r="A84" s="117">
        <v>31</v>
      </c>
      <c r="B84" s="117" t="s">
        <v>110</v>
      </c>
      <c r="C84" s="118">
        <v>0</v>
      </c>
      <c r="D84" s="118">
        <v>0</v>
      </c>
      <c r="E84" s="118">
        <v>0</v>
      </c>
      <c r="F84" s="118">
        <v>0</v>
      </c>
      <c r="G84" s="118">
        <v>0</v>
      </c>
      <c r="H84" s="118">
        <v>0</v>
      </c>
      <c r="I84" s="118">
        <v>0</v>
      </c>
      <c r="J84" s="118">
        <v>0</v>
      </c>
      <c r="K84" s="118">
        <f t="shared" si="3"/>
        <v>0</v>
      </c>
      <c r="L84" s="118">
        <v>619802</v>
      </c>
      <c r="M84" s="118">
        <v>0</v>
      </c>
      <c r="N84" s="118">
        <v>1713481</v>
      </c>
      <c r="O84" s="122">
        <v>0</v>
      </c>
      <c r="P84" s="118">
        <v>0</v>
      </c>
      <c r="Q84" s="118">
        <f t="shared" si="4"/>
        <v>2333283</v>
      </c>
      <c r="R84" s="118">
        <v>1099273.17</v>
      </c>
    </row>
    <row r="85" spans="1:18" s="70" customFormat="1" ht="13" x14ac:dyDescent="0.25">
      <c r="A85" s="114">
        <v>32</v>
      </c>
      <c r="B85" s="114" t="s">
        <v>111</v>
      </c>
      <c r="C85" s="115">
        <v>333317</v>
      </c>
      <c r="D85" s="115">
        <v>0</v>
      </c>
      <c r="E85" s="115">
        <v>0</v>
      </c>
      <c r="F85" s="115">
        <v>185072</v>
      </c>
      <c r="G85" s="115">
        <v>0</v>
      </c>
      <c r="H85" s="115">
        <v>1971644</v>
      </c>
      <c r="I85" s="115">
        <v>0</v>
      </c>
      <c r="J85" s="115">
        <v>125907</v>
      </c>
      <c r="K85" s="115">
        <f t="shared" si="3"/>
        <v>2615940</v>
      </c>
      <c r="L85" s="115">
        <v>1503022</v>
      </c>
      <c r="M85" s="115">
        <v>0</v>
      </c>
      <c r="N85" s="115">
        <v>1112918</v>
      </c>
      <c r="O85" s="121">
        <v>0</v>
      </c>
      <c r="P85" s="115">
        <v>0</v>
      </c>
      <c r="Q85" s="115">
        <f t="shared" si="4"/>
        <v>2615940</v>
      </c>
      <c r="R85" s="115">
        <v>20810.97</v>
      </c>
    </row>
    <row r="86" spans="1:18" s="70" customFormat="1" ht="13" x14ac:dyDescent="0.25">
      <c r="A86" s="117">
        <v>33</v>
      </c>
      <c r="B86" s="117" t="s">
        <v>27</v>
      </c>
      <c r="C86" s="118">
        <v>4880983</v>
      </c>
      <c r="D86" s="118">
        <v>1917791</v>
      </c>
      <c r="E86" s="118">
        <v>0</v>
      </c>
      <c r="F86" s="118">
        <v>1143293</v>
      </c>
      <c r="G86" s="118">
        <v>0</v>
      </c>
      <c r="H86" s="118">
        <v>0</v>
      </c>
      <c r="I86" s="118">
        <v>0</v>
      </c>
      <c r="J86" s="118">
        <v>74561</v>
      </c>
      <c r="K86" s="118">
        <f t="shared" ref="K86:K117" si="5">SUM(C86:J86)</f>
        <v>8016628</v>
      </c>
      <c r="L86" s="118">
        <v>12688305</v>
      </c>
      <c r="M86" s="118">
        <v>45098</v>
      </c>
      <c r="N86" s="118">
        <v>17653062</v>
      </c>
      <c r="O86" s="122">
        <v>0</v>
      </c>
      <c r="P86" s="118">
        <v>0</v>
      </c>
      <c r="Q86" s="118">
        <f t="shared" ref="Q86:Q117" si="6">SUM(L86:P86)</f>
        <v>30386465</v>
      </c>
      <c r="R86" s="118">
        <v>822501.75</v>
      </c>
    </row>
    <row r="87" spans="1:18" s="70" customFormat="1" ht="13" x14ac:dyDescent="0.25">
      <c r="A87" s="114">
        <v>34</v>
      </c>
      <c r="B87" s="114" t="s">
        <v>112</v>
      </c>
      <c r="C87" s="115">
        <v>1190047</v>
      </c>
      <c r="D87" s="115">
        <v>2866521</v>
      </c>
      <c r="E87" s="115">
        <v>25646475</v>
      </c>
      <c r="F87" s="115">
        <v>1874055</v>
      </c>
      <c r="G87" s="115">
        <v>0</v>
      </c>
      <c r="H87" s="115">
        <v>0</v>
      </c>
      <c r="I87" s="115">
        <v>0</v>
      </c>
      <c r="J87" s="115">
        <v>0</v>
      </c>
      <c r="K87" s="115">
        <f t="shared" si="5"/>
        <v>31577098</v>
      </c>
      <c r="L87" s="115">
        <v>29413812</v>
      </c>
      <c r="M87" s="115">
        <v>0</v>
      </c>
      <c r="N87" s="115">
        <v>10129589</v>
      </c>
      <c r="O87" s="121">
        <v>0</v>
      </c>
      <c r="P87" s="115">
        <v>0</v>
      </c>
      <c r="Q87" s="115">
        <f t="shared" si="6"/>
        <v>39543401</v>
      </c>
      <c r="R87" s="115">
        <v>3015323.67</v>
      </c>
    </row>
    <row r="88" spans="1:18" s="70" customFormat="1" ht="13" x14ac:dyDescent="0.25">
      <c r="A88" s="117">
        <v>35</v>
      </c>
      <c r="B88" s="117" t="s">
        <v>113</v>
      </c>
      <c r="C88" s="118">
        <v>0</v>
      </c>
      <c r="D88" s="118">
        <v>0</v>
      </c>
      <c r="E88" s="118">
        <v>0</v>
      </c>
      <c r="F88" s="118">
        <v>0</v>
      </c>
      <c r="G88" s="118">
        <v>0</v>
      </c>
      <c r="H88" s="118">
        <v>0</v>
      </c>
      <c r="I88" s="118">
        <v>0</v>
      </c>
      <c r="J88" s="118">
        <v>0</v>
      </c>
      <c r="K88" s="118">
        <f t="shared" si="5"/>
        <v>0</v>
      </c>
      <c r="L88" s="118">
        <v>0</v>
      </c>
      <c r="M88" s="118">
        <v>0</v>
      </c>
      <c r="N88" s="118">
        <v>0</v>
      </c>
      <c r="O88" s="122">
        <v>0</v>
      </c>
      <c r="P88" s="118">
        <v>0</v>
      </c>
      <c r="Q88" s="118">
        <f t="shared" si="6"/>
        <v>0</v>
      </c>
      <c r="R88" s="118">
        <v>212302.46999999997</v>
      </c>
    </row>
    <row r="89" spans="1:18" s="70" customFormat="1" ht="13" x14ac:dyDescent="0.25">
      <c r="A89" s="114">
        <v>36</v>
      </c>
      <c r="B89" s="114" t="s">
        <v>114</v>
      </c>
      <c r="C89" s="115">
        <v>402497</v>
      </c>
      <c r="D89" s="115">
        <v>990488</v>
      </c>
      <c r="E89" s="115">
        <v>32885759</v>
      </c>
      <c r="F89" s="115">
        <v>1536260</v>
      </c>
      <c r="G89" s="115">
        <v>0</v>
      </c>
      <c r="H89" s="115">
        <v>2856999</v>
      </c>
      <c r="I89" s="115">
        <v>0</v>
      </c>
      <c r="J89" s="115">
        <v>9268</v>
      </c>
      <c r="K89" s="115">
        <f t="shared" si="5"/>
        <v>38681271</v>
      </c>
      <c r="L89" s="115">
        <v>27914195</v>
      </c>
      <c r="M89" s="115">
        <v>0</v>
      </c>
      <c r="N89" s="115">
        <v>0</v>
      </c>
      <c r="O89" s="121">
        <v>0</v>
      </c>
      <c r="P89" s="115">
        <v>0</v>
      </c>
      <c r="Q89" s="115">
        <f t="shared" si="6"/>
        <v>27914195</v>
      </c>
      <c r="R89" s="115">
        <v>729143.21000000008</v>
      </c>
    </row>
    <row r="90" spans="1:18" s="70" customFormat="1" ht="13" x14ac:dyDescent="0.25">
      <c r="A90" s="117">
        <v>37</v>
      </c>
      <c r="B90" s="117" t="s">
        <v>115</v>
      </c>
      <c r="C90" s="118">
        <v>695571</v>
      </c>
      <c r="D90" s="118">
        <v>22543</v>
      </c>
      <c r="E90" s="118">
        <v>0</v>
      </c>
      <c r="F90" s="118">
        <v>1796859</v>
      </c>
      <c r="G90" s="118">
        <v>0</v>
      </c>
      <c r="H90" s="118">
        <v>13028187</v>
      </c>
      <c r="I90" s="118">
        <v>0</v>
      </c>
      <c r="J90" s="118">
        <v>2012354</v>
      </c>
      <c r="K90" s="118">
        <f t="shared" si="5"/>
        <v>17555514</v>
      </c>
      <c r="L90" s="118">
        <v>32103743</v>
      </c>
      <c r="M90" s="118">
        <v>0</v>
      </c>
      <c r="N90" s="118">
        <v>0</v>
      </c>
      <c r="O90" s="122">
        <v>0</v>
      </c>
      <c r="P90" s="118">
        <v>0</v>
      </c>
      <c r="Q90" s="118">
        <f t="shared" si="6"/>
        <v>32103743</v>
      </c>
      <c r="R90" s="118">
        <v>189700.99</v>
      </c>
    </row>
    <row r="91" spans="1:18" s="70" customFormat="1" ht="13" x14ac:dyDescent="0.25">
      <c r="A91" s="114">
        <v>38</v>
      </c>
      <c r="B91" s="114" t="s">
        <v>116</v>
      </c>
      <c r="C91" s="115">
        <v>700882</v>
      </c>
      <c r="D91" s="115">
        <v>0</v>
      </c>
      <c r="E91" s="115">
        <v>2589745</v>
      </c>
      <c r="F91" s="115">
        <v>0</v>
      </c>
      <c r="G91" s="115">
        <v>0</v>
      </c>
      <c r="H91" s="115">
        <v>0</v>
      </c>
      <c r="I91" s="115">
        <v>0</v>
      </c>
      <c r="J91" s="115">
        <v>0</v>
      </c>
      <c r="K91" s="115">
        <f t="shared" si="5"/>
        <v>3290627</v>
      </c>
      <c r="L91" s="115">
        <v>0</v>
      </c>
      <c r="M91" s="115">
        <v>0</v>
      </c>
      <c r="N91" s="115">
        <v>2449283</v>
      </c>
      <c r="O91" s="121">
        <v>0</v>
      </c>
      <c r="P91" s="115">
        <v>0</v>
      </c>
      <c r="Q91" s="115">
        <f t="shared" si="6"/>
        <v>2449283</v>
      </c>
      <c r="R91" s="115">
        <v>606588.1399999999</v>
      </c>
    </row>
    <row r="92" spans="1:18" s="70" customFormat="1" ht="13" x14ac:dyDescent="0.25">
      <c r="A92" s="117">
        <v>39</v>
      </c>
      <c r="B92" s="117" t="s">
        <v>118</v>
      </c>
      <c r="C92" s="118">
        <v>0</v>
      </c>
      <c r="D92" s="118">
        <v>0</v>
      </c>
      <c r="E92" s="118">
        <v>2112049</v>
      </c>
      <c r="F92" s="118">
        <v>13083</v>
      </c>
      <c r="G92" s="118">
        <v>0</v>
      </c>
      <c r="H92" s="118">
        <v>0</v>
      </c>
      <c r="I92" s="118">
        <v>0</v>
      </c>
      <c r="J92" s="118">
        <v>0</v>
      </c>
      <c r="K92" s="118">
        <f t="shared" si="5"/>
        <v>2125132</v>
      </c>
      <c r="L92" s="118">
        <v>42922</v>
      </c>
      <c r="M92" s="118">
        <v>0</v>
      </c>
      <c r="N92" s="118">
        <v>2618447</v>
      </c>
      <c r="O92" s="122">
        <v>0</v>
      </c>
      <c r="P92" s="118">
        <v>0</v>
      </c>
      <c r="Q92" s="118">
        <f t="shared" si="6"/>
        <v>2661369</v>
      </c>
      <c r="R92" s="118">
        <v>200821.44</v>
      </c>
    </row>
    <row r="93" spans="1:18" s="70" customFormat="1" ht="13" x14ac:dyDescent="0.25">
      <c r="A93" s="114">
        <v>40</v>
      </c>
      <c r="B93" s="114" t="s">
        <v>120</v>
      </c>
      <c r="C93" s="121">
        <v>373250</v>
      </c>
      <c r="D93" s="121">
        <v>0</v>
      </c>
      <c r="E93" s="121">
        <v>0</v>
      </c>
      <c r="F93" s="121">
        <v>0</v>
      </c>
      <c r="G93" s="121">
        <v>0</v>
      </c>
      <c r="H93" s="121">
        <v>0</v>
      </c>
      <c r="I93" s="121">
        <v>0</v>
      </c>
      <c r="J93" s="121">
        <v>0</v>
      </c>
      <c r="K93" s="121">
        <f t="shared" si="5"/>
        <v>373250</v>
      </c>
      <c r="L93" s="121">
        <v>373250</v>
      </c>
      <c r="M93" s="121">
        <v>0</v>
      </c>
      <c r="N93" s="121">
        <v>2126395</v>
      </c>
      <c r="O93" s="121">
        <v>0</v>
      </c>
      <c r="P93" s="121">
        <v>0</v>
      </c>
      <c r="Q93" s="121">
        <f t="shared" si="6"/>
        <v>2499645</v>
      </c>
      <c r="R93" s="115">
        <v>-13175.96</v>
      </c>
    </row>
    <row r="94" spans="1:18" s="70" customFormat="1" ht="13" x14ac:dyDescent="0.25">
      <c r="A94" s="117">
        <v>41</v>
      </c>
      <c r="B94" s="117" t="s">
        <v>250</v>
      </c>
      <c r="C94" s="118">
        <v>1033866</v>
      </c>
      <c r="D94" s="118">
        <v>500000</v>
      </c>
      <c r="E94" s="118">
        <v>0</v>
      </c>
      <c r="F94" s="118">
        <v>5387831</v>
      </c>
      <c r="G94" s="118">
        <v>0</v>
      </c>
      <c r="H94" s="118">
        <v>1000000</v>
      </c>
      <c r="I94" s="118">
        <v>0</v>
      </c>
      <c r="J94" s="118">
        <v>64838</v>
      </c>
      <c r="K94" s="118">
        <f t="shared" si="5"/>
        <v>7986535</v>
      </c>
      <c r="L94" s="118">
        <v>42289030</v>
      </c>
      <c r="M94" s="118">
        <v>0</v>
      </c>
      <c r="N94" s="118">
        <v>2257590</v>
      </c>
      <c r="O94" s="122">
        <v>0</v>
      </c>
      <c r="P94" s="118">
        <v>0</v>
      </c>
      <c r="Q94" s="118">
        <f t="shared" si="6"/>
        <v>44546620</v>
      </c>
      <c r="R94" s="118">
        <v>252979.08000000002</v>
      </c>
    </row>
    <row r="95" spans="1:18" s="70" customFormat="1" ht="13" x14ac:dyDescent="0.25">
      <c r="A95" s="114">
        <v>42</v>
      </c>
      <c r="B95" s="114" t="s">
        <v>124</v>
      </c>
      <c r="C95" s="115">
        <v>0</v>
      </c>
      <c r="D95" s="115">
        <v>0</v>
      </c>
      <c r="E95" s="115">
        <v>0</v>
      </c>
      <c r="F95" s="115">
        <v>0</v>
      </c>
      <c r="G95" s="115">
        <v>0</v>
      </c>
      <c r="H95" s="115">
        <v>22371225</v>
      </c>
      <c r="I95" s="115">
        <v>0</v>
      </c>
      <c r="J95" s="115">
        <v>0</v>
      </c>
      <c r="K95" s="115">
        <f t="shared" si="5"/>
        <v>22371225</v>
      </c>
      <c r="L95" s="115">
        <v>36714422</v>
      </c>
      <c r="M95" s="115">
        <v>0</v>
      </c>
      <c r="N95" s="115">
        <v>19561568</v>
      </c>
      <c r="O95" s="121">
        <v>28819690</v>
      </c>
      <c r="P95" s="115">
        <v>0</v>
      </c>
      <c r="Q95" s="115">
        <f t="shared" si="6"/>
        <v>85095680</v>
      </c>
      <c r="R95" s="115">
        <v>8846180.5099999998</v>
      </c>
    </row>
    <row r="96" spans="1:18" s="70" customFormat="1" ht="13" x14ac:dyDescent="0.25">
      <c r="A96" s="117">
        <v>43</v>
      </c>
      <c r="B96" s="117" t="s">
        <v>126</v>
      </c>
      <c r="C96" s="118">
        <v>48948736</v>
      </c>
      <c r="D96" s="118">
        <v>42326666</v>
      </c>
      <c r="E96" s="118">
        <v>162324563</v>
      </c>
      <c r="F96" s="118">
        <v>6135258</v>
      </c>
      <c r="G96" s="118">
        <v>0</v>
      </c>
      <c r="H96" s="118">
        <v>113477209</v>
      </c>
      <c r="I96" s="118">
        <v>0</v>
      </c>
      <c r="J96" s="118">
        <v>36748074</v>
      </c>
      <c r="K96" s="118">
        <f t="shared" si="5"/>
        <v>409960506</v>
      </c>
      <c r="L96" s="118">
        <v>66031924</v>
      </c>
      <c r="M96" s="118">
        <v>46774094</v>
      </c>
      <c r="N96" s="118">
        <v>185652141</v>
      </c>
      <c r="O96" s="122">
        <v>0</v>
      </c>
      <c r="P96" s="118">
        <v>0</v>
      </c>
      <c r="Q96" s="118">
        <f t="shared" si="6"/>
        <v>298458159</v>
      </c>
      <c r="R96" s="118">
        <v>14911306.650000002</v>
      </c>
    </row>
    <row r="97" spans="1:18" s="70" customFormat="1" ht="13" x14ac:dyDescent="0.25">
      <c r="A97" s="114">
        <v>44</v>
      </c>
      <c r="B97" s="114" t="s">
        <v>128</v>
      </c>
      <c r="C97" s="115">
        <v>126014</v>
      </c>
      <c r="D97" s="115">
        <v>1095990</v>
      </c>
      <c r="E97" s="115">
        <v>0</v>
      </c>
      <c r="F97" s="115">
        <v>0</v>
      </c>
      <c r="G97" s="115">
        <v>0</v>
      </c>
      <c r="H97" s="115">
        <v>0</v>
      </c>
      <c r="I97" s="115">
        <v>0</v>
      </c>
      <c r="J97" s="115">
        <v>361151</v>
      </c>
      <c r="K97" s="115">
        <f t="shared" si="5"/>
        <v>1583155</v>
      </c>
      <c r="L97" s="115">
        <v>0</v>
      </c>
      <c r="M97" s="115">
        <v>0</v>
      </c>
      <c r="N97" s="115">
        <v>9599175</v>
      </c>
      <c r="O97" s="121">
        <v>0</v>
      </c>
      <c r="P97" s="115">
        <v>0</v>
      </c>
      <c r="Q97" s="115">
        <f t="shared" si="6"/>
        <v>9599175</v>
      </c>
      <c r="R97" s="115">
        <v>1101702.19</v>
      </c>
    </row>
    <row r="98" spans="1:18" s="70" customFormat="1" ht="13" x14ac:dyDescent="0.25">
      <c r="A98" s="117">
        <v>45</v>
      </c>
      <c r="B98" s="117" t="s">
        <v>130</v>
      </c>
      <c r="C98" s="118">
        <v>0</v>
      </c>
      <c r="D98" s="118">
        <v>0</v>
      </c>
      <c r="E98" s="118">
        <v>0</v>
      </c>
      <c r="F98" s="118">
        <v>0</v>
      </c>
      <c r="G98" s="118">
        <v>0</v>
      </c>
      <c r="H98" s="118">
        <v>0</v>
      </c>
      <c r="I98" s="118">
        <v>0</v>
      </c>
      <c r="J98" s="118">
        <v>0</v>
      </c>
      <c r="K98" s="118">
        <f t="shared" si="5"/>
        <v>0</v>
      </c>
      <c r="L98" s="118">
        <v>519036</v>
      </c>
      <c r="M98" s="118">
        <v>0</v>
      </c>
      <c r="N98" s="118">
        <v>0</v>
      </c>
      <c r="O98" s="122">
        <v>0</v>
      </c>
      <c r="P98" s="118">
        <v>0</v>
      </c>
      <c r="Q98" s="118">
        <f t="shared" si="6"/>
        <v>519036</v>
      </c>
      <c r="R98" s="118">
        <v>68301.02</v>
      </c>
    </row>
    <row r="99" spans="1:18" s="70" customFormat="1" ht="13" x14ac:dyDescent="0.25">
      <c r="A99" s="114">
        <v>46</v>
      </c>
      <c r="B99" s="114" t="s">
        <v>132</v>
      </c>
      <c r="C99" s="115">
        <v>0</v>
      </c>
      <c r="D99" s="115">
        <v>1980165</v>
      </c>
      <c r="E99" s="115">
        <v>0</v>
      </c>
      <c r="F99" s="115">
        <v>621528</v>
      </c>
      <c r="G99" s="115">
        <v>0</v>
      </c>
      <c r="H99" s="115">
        <v>2281750</v>
      </c>
      <c r="I99" s="115">
        <v>0</v>
      </c>
      <c r="J99" s="115">
        <v>377154</v>
      </c>
      <c r="K99" s="115">
        <f t="shared" si="5"/>
        <v>5260597</v>
      </c>
      <c r="L99" s="115">
        <v>7352634</v>
      </c>
      <c r="M99" s="115">
        <v>0</v>
      </c>
      <c r="N99" s="115">
        <v>0</v>
      </c>
      <c r="O99" s="121">
        <v>0</v>
      </c>
      <c r="P99" s="115">
        <v>0</v>
      </c>
      <c r="Q99" s="115">
        <f t="shared" si="6"/>
        <v>7352634</v>
      </c>
      <c r="R99" s="115">
        <v>2661657.3200000003</v>
      </c>
    </row>
    <row r="100" spans="1:18" s="70" customFormat="1" ht="13" x14ac:dyDescent="0.25">
      <c r="A100" s="117">
        <v>47</v>
      </c>
      <c r="B100" s="117" t="s">
        <v>134</v>
      </c>
      <c r="C100" s="118">
        <v>1710651</v>
      </c>
      <c r="D100" s="118">
        <v>643661</v>
      </c>
      <c r="E100" s="118">
        <v>74058</v>
      </c>
      <c r="F100" s="118">
        <v>7665437</v>
      </c>
      <c r="G100" s="118">
        <v>0</v>
      </c>
      <c r="H100" s="118">
        <v>28503235</v>
      </c>
      <c r="I100" s="118">
        <v>0</v>
      </c>
      <c r="J100" s="118">
        <v>860586</v>
      </c>
      <c r="K100" s="118">
        <f t="shared" si="5"/>
        <v>39457628</v>
      </c>
      <c r="L100" s="118">
        <v>19301417</v>
      </c>
      <c r="M100" s="118">
        <v>0</v>
      </c>
      <c r="N100" s="118">
        <v>6994057</v>
      </c>
      <c r="O100" s="122">
        <v>0</v>
      </c>
      <c r="P100" s="118">
        <v>0</v>
      </c>
      <c r="Q100" s="118">
        <f t="shared" si="6"/>
        <v>26295474</v>
      </c>
      <c r="R100" s="118">
        <v>1136820.45</v>
      </c>
    </row>
    <row r="101" spans="1:18" s="70" customFormat="1" ht="13" x14ac:dyDescent="0.25">
      <c r="A101" s="114">
        <v>48</v>
      </c>
      <c r="B101" s="114" t="s">
        <v>136</v>
      </c>
      <c r="C101" s="115">
        <v>1119498</v>
      </c>
      <c r="D101" s="115">
        <v>383437</v>
      </c>
      <c r="E101" s="115">
        <v>0</v>
      </c>
      <c r="F101" s="115">
        <v>1125626</v>
      </c>
      <c r="G101" s="115">
        <v>0</v>
      </c>
      <c r="H101" s="115">
        <v>3425500</v>
      </c>
      <c r="I101" s="115">
        <v>0</v>
      </c>
      <c r="J101" s="115">
        <v>0</v>
      </c>
      <c r="K101" s="115">
        <f t="shared" si="5"/>
        <v>6054061</v>
      </c>
      <c r="L101" s="115">
        <v>1145096</v>
      </c>
      <c r="M101" s="115">
        <v>0</v>
      </c>
      <c r="N101" s="115">
        <v>1786338</v>
      </c>
      <c r="O101" s="121">
        <v>0</v>
      </c>
      <c r="P101" s="115">
        <v>0</v>
      </c>
      <c r="Q101" s="115">
        <f t="shared" si="6"/>
        <v>2931434</v>
      </c>
      <c r="R101" s="115">
        <v>71882.38</v>
      </c>
    </row>
    <row r="102" spans="1:18" s="70" customFormat="1" ht="13" x14ac:dyDescent="0.25">
      <c r="A102" s="117">
        <v>49</v>
      </c>
      <c r="B102" s="117" t="s">
        <v>138</v>
      </c>
      <c r="C102" s="118">
        <v>15562</v>
      </c>
      <c r="D102" s="118">
        <v>573707</v>
      </c>
      <c r="E102" s="118">
        <v>20630000</v>
      </c>
      <c r="F102" s="118">
        <v>2772135</v>
      </c>
      <c r="G102" s="118">
        <v>0</v>
      </c>
      <c r="H102" s="118">
        <v>0</v>
      </c>
      <c r="I102" s="118">
        <v>0</v>
      </c>
      <c r="J102" s="118">
        <v>1352822</v>
      </c>
      <c r="K102" s="118">
        <f t="shared" si="5"/>
        <v>25344226</v>
      </c>
      <c r="L102" s="118">
        <v>219265</v>
      </c>
      <c r="M102" s="118">
        <v>0</v>
      </c>
      <c r="N102" s="118">
        <v>18014029</v>
      </c>
      <c r="O102" s="122">
        <v>8545285</v>
      </c>
      <c r="P102" s="118">
        <v>0</v>
      </c>
      <c r="Q102" s="118">
        <f t="shared" si="6"/>
        <v>26778579</v>
      </c>
      <c r="R102" s="118">
        <v>348391.77</v>
      </c>
    </row>
    <row r="103" spans="1:18" s="70" customFormat="1" ht="13" x14ac:dyDescent="0.25">
      <c r="A103" s="114">
        <v>50</v>
      </c>
      <c r="B103" s="114" t="s">
        <v>140</v>
      </c>
      <c r="C103" s="121">
        <v>1002300</v>
      </c>
      <c r="D103" s="121">
        <v>1812184</v>
      </c>
      <c r="E103" s="121">
        <v>0</v>
      </c>
      <c r="F103" s="121">
        <v>-171563</v>
      </c>
      <c r="G103" s="121">
        <v>0</v>
      </c>
      <c r="H103" s="121">
        <v>0</v>
      </c>
      <c r="I103" s="121">
        <v>0</v>
      </c>
      <c r="J103" s="121">
        <v>148585</v>
      </c>
      <c r="K103" s="121">
        <f t="shared" si="5"/>
        <v>2791506</v>
      </c>
      <c r="L103" s="121">
        <v>2637767</v>
      </c>
      <c r="M103" s="121">
        <v>0</v>
      </c>
      <c r="N103" s="121">
        <v>2888902</v>
      </c>
      <c r="O103" s="121">
        <v>0</v>
      </c>
      <c r="P103" s="121">
        <v>0</v>
      </c>
      <c r="Q103" s="121">
        <f t="shared" si="6"/>
        <v>5526669</v>
      </c>
      <c r="R103" s="115">
        <v>117124.38</v>
      </c>
    </row>
    <row r="104" spans="1:18" s="70" customFormat="1" ht="13" x14ac:dyDescent="0.25">
      <c r="A104" s="117">
        <v>51</v>
      </c>
      <c r="B104" s="117" t="s">
        <v>142</v>
      </c>
      <c r="C104" s="122">
        <v>0</v>
      </c>
      <c r="D104" s="122">
        <v>0</v>
      </c>
      <c r="E104" s="122">
        <v>0</v>
      </c>
      <c r="F104" s="122">
        <v>3568808</v>
      </c>
      <c r="G104" s="122">
        <v>0</v>
      </c>
      <c r="H104" s="122">
        <v>0</v>
      </c>
      <c r="I104" s="122">
        <v>0</v>
      </c>
      <c r="J104" s="122">
        <v>0</v>
      </c>
      <c r="K104" s="122">
        <f t="shared" si="5"/>
        <v>3568808</v>
      </c>
      <c r="L104" s="122">
        <v>8102223</v>
      </c>
      <c r="M104" s="122">
        <v>0</v>
      </c>
      <c r="N104" s="122">
        <v>2515023</v>
      </c>
      <c r="O104" s="122">
        <v>0</v>
      </c>
      <c r="P104" s="122">
        <v>0</v>
      </c>
      <c r="Q104" s="122">
        <f t="shared" si="6"/>
        <v>10617246</v>
      </c>
      <c r="R104" s="122">
        <v>89225.79</v>
      </c>
    </row>
    <row r="105" spans="1:18" s="70" customFormat="1" ht="13" x14ac:dyDescent="0.25">
      <c r="A105" s="114">
        <v>52</v>
      </c>
      <c r="B105" s="114" t="s">
        <v>144</v>
      </c>
      <c r="C105" s="115">
        <v>0</v>
      </c>
      <c r="D105" s="115">
        <v>0</v>
      </c>
      <c r="E105" s="115">
        <v>0</v>
      </c>
      <c r="F105" s="115">
        <v>0</v>
      </c>
      <c r="G105" s="115">
        <v>0</v>
      </c>
      <c r="H105" s="115">
        <v>0</v>
      </c>
      <c r="I105" s="115">
        <v>0</v>
      </c>
      <c r="J105" s="115">
        <v>0</v>
      </c>
      <c r="K105" s="115">
        <f t="shared" si="5"/>
        <v>0</v>
      </c>
      <c r="L105" s="115">
        <v>0</v>
      </c>
      <c r="M105" s="115">
        <v>0</v>
      </c>
      <c r="N105" s="115">
        <v>0</v>
      </c>
      <c r="O105" s="121">
        <v>0</v>
      </c>
      <c r="P105" s="115">
        <v>0</v>
      </c>
      <c r="Q105" s="115">
        <f t="shared" si="6"/>
        <v>0</v>
      </c>
      <c r="R105" s="115">
        <v>788821.52</v>
      </c>
    </row>
    <row r="106" spans="1:18" s="70" customFormat="1" ht="13" x14ac:dyDescent="0.25">
      <c r="A106" s="117">
        <v>53</v>
      </c>
      <c r="B106" s="117" t="s">
        <v>146</v>
      </c>
      <c r="C106" s="118">
        <v>9095827</v>
      </c>
      <c r="D106" s="118">
        <v>11429065</v>
      </c>
      <c r="E106" s="118">
        <v>245168836</v>
      </c>
      <c r="F106" s="118">
        <v>344307</v>
      </c>
      <c r="G106" s="118">
        <v>16171</v>
      </c>
      <c r="H106" s="118">
        <v>496160097</v>
      </c>
      <c r="I106" s="118">
        <v>0</v>
      </c>
      <c r="J106" s="118">
        <v>10969600</v>
      </c>
      <c r="K106" s="118">
        <f t="shared" si="5"/>
        <v>773183903</v>
      </c>
      <c r="L106" s="118">
        <v>239561342</v>
      </c>
      <c r="M106" s="118">
        <v>42898355</v>
      </c>
      <c r="N106" s="118">
        <v>268724934</v>
      </c>
      <c r="O106" s="122">
        <v>7927906</v>
      </c>
      <c r="P106" s="118">
        <v>0</v>
      </c>
      <c r="Q106" s="118">
        <f t="shared" si="6"/>
        <v>559112537</v>
      </c>
      <c r="R106" s="118">
        <v>24783525.490000002</v>
      </c>
    </row>
    <row r="107" spans="1:18" s="70" customFormat="1" ht="13" x14ac:dyDescent="0.25">
      <c r="A107" s="114">
        <v>54</v>
      </c>
      <c r="B107" s="114" t="s">
        <v>148</v>
      </c>
      <c r="C107" s="115">
        <v>527907</v>
      </c>
      <c r="D107" s="115">
        <v>1948591</v>
      </c>
      <c r="E107" s="115">
        <v>20388084</v>
      </c>
      <c r="F107" s="115">
        <v>1272684</v>
      </c>
      <c r="G107" s="115">
        <v>0</v>
      </c>
      <c r="H107" s="115">
        <v>4286811</v>
      </c>
      <c r="I107" s="115">
        <v>0</v>
      </c>
      <c r="J107" s="115">
        <v>0</v>
      </c>
      <c r="K107" s="115">
        <f t="shared" si="5"/>
        <v>28424077</v>
      </c>
      <c r="L107" s="115">
        <v>4286811</v>
      </c>
      <c r="M107" s="115">
        <v>0</v>
      </c>
      <c r="N107" s="115">
        <v>11789804</v>
      </c>
      <c r="O107" s="121">
        <v>0</v>
      </c>
      <c r="P107" s="115">
        <v>0</v>
      </c>
      <c r="Q107" s="115">
        <f t="shared" si="6"/>
        <v>16076615</v>
      </c>
      <c r="R107" s="115">
        <v>219088.03999999998</v>
      </c>
    </row>
    <row r="108" spans="1:18" s="70" customFormat="1" ht="13" x14ac:dyDescent="0.25">
      <c r="A108" s="117">
        <v>55</v>
      </c>
      <c r="B108" s="117" t="s">
        <v>150</v>
      </c>
      <c r="C108" s="118">
        <v>0</v>
      </c>
      <c r="D108" s="118">
        <v>900805</v>
      </c>
      <c r="E108" s="118">
        <v>0</v>
      </c>
      <c r="F108" s="118">
        <v>-13260</v>
      </c>
      <c r="G108" s="118">
        <v>0</v>
      </c>
      <c r="H108" s="118">
        <v>0</v>
      </c>
      <c r="I108" s="118">
        <v>0</v>
      </c>
      <c r="J108" s="118">
        <v>0</v>
      </c>
      <c r="K108" s="118">
        <f t="shared" si="5"/>
        <v>887545</v>
      </c>
      <c r="L108" s="118">
        <v>248467</v>
      </c>
      <c r="M108" s="118">
        <v>0</v>
      </c>
      <c r="N108" s="118">
        <v>2921372</v>
      </c>
      <c r="O108" s="122">
        <v>225502</v>
      </c>
      <c r="P108" s="118">
        <v>0</v>
      </c>
      <c r="Q108" s="118">
        <f t="shared" si="6"/>
        <v>3395341</v>
      </c>
      <c r="R108" s="118">
        <v>501632.43</v>
      </c>
    </row>
    <row r="109" spans="1:18" s="70" customFormat="1" ht="13" x14ac:dyDescent="0.25">
      <c r="A109" s="114">
        <v>56</v>
      </c>
      <c r="B109" s="114" t="s">
        <v>152</v>
      </c>
      <c r="C109" s="115">
        <v>0</v>
      </c>
      <c r="D109" s="115">
        <v>308698</v>
      </c>
      <c r="E109" s="115">
        <v>382340</v>
      </c>
      <c r="F109" s="115">
        <v>0</v>
      </c>
      <c r="G109" s="115">
        <v>0</v>
      </c>
      <c r="H109" s="115">
        <v>0</v>
      </c>
      <c r="I109" s="115">
        <v>0</v>
      </c>
      <c r="J109" s="115">
        <v>0</v>
      </c>
      <c r="K109" s="115">
        <f t="shared" si="5"/>
        <v>691038</v>
      </c>
      <c r="L109" s="115">
        <v>0</v>
      </c>
      <c r="M109" s="115">
        <v>0</v>
      </c>
      <c r="N109" s="115">
        <v>1800782</v>
      </c>
      <c r="O109" s="121">
        <v>0</v>
      </c>
      <c r="P109" s="115">
        <v>0</v>
      </c>
      <c r="Q109" s="115">
        <f t="shared" si="6"/>
        <v>1800782</v>
      </c>
      <c r="R109" s="115">
        <v>709899.2200000002</v>
      </c>
    </row>
    <row r="110" spans="1:18" s="70" customFormat="1" ht="13" x14ac:dyDescent="0.25">
      <c r="A110" s="117">
        <v>57</v>
      </c>
      <c r="B110" s="117" t="s">
        <v>154</v>
      </c>
      <c r="C110" s="118">
        <v>0</v>
      </c>
      <c r="D110" s="118">
        <v>0</v>
      </c>
      <c r="E110" s="118">
        <v>0</v>
      </c>
      <c r="F110" s="118">
        <v>0</v>
      </c>
      <c r="G110" s="118">
        <v>0</v>
      </c>
      <c r="H110" s="118">
        <v>0</v>
      </c>
      <c r="I110" s="118">
        <v>0</v>
      </c>
      <c r="J110" s="118">
        <v>0</v>
      </c>
      <c r="K110" s="118">
        <f t="shared" si="5"/>
        <v>0</v>
      </c>
      <c r="L110" s="118">
        <v>387075</v>
      </c>
      <c r="M110" s="118">
        <v>0</v>
      </c>
      <c r="N110" s="118">
        <v>242583</v>
      </c>
      <c r="O110" s="122">
        <v>0</v>
      </c>
      <c r="P110" s="118">
        <v>0</v>
      </c>
      <c r="Q110" s="118">
        <f t="shared" si="6"/>
        <v>629658</v>
      </c>
      <c r="R110" s="118">
        <v>-343820.31000000006</v>
      </c>
    </row>
    <row r="111" spans="1:18" s="70" customFormat="1" ht="13" x14ac:dyDescent="0.25">
      <c r="A111" s="114">
        <v>58</v>
      </c>
      <c r="B111" s="114" t="s">
        <v>156</v>
      </c>
      <c r="C111" s="115">
        <v>446094</v>
      </c>
      <c r="D111" s="115">
        <v>0</v>
      </c>
      <c r="E111" s="115">
        <v>0</v>
      </c>
      <c r="F111" s="115">
        <v>34913</v>
      </c>
      <c r="G111" s="115">
        <v>0</v>
      </c>
      <c r="H111" s="115">
        <v>8855840</v>
      </c>
      <c r="I111" s="115">
        <v>0</v>
      </c>
      <c r="J111" s="115">
        <v>38367873</v>
      </c>
      <c r="K111" s="115">
        <f t="shared" si="5"/>
        <v>47704720</v>
      </c>
      <c r="L111" s="115">
        <v>10924721</v>
      </c>
      <c r="M111" s="115">
        <v>0</v>
      </c>
      <c r="N111" s="115">
        <v>42929141</v>
      </c>
      <c r="O111" s="121">
        <v>0</v>
      </c>
      <c r="P111" s="115">
        <v>0</v>
      </c>
      <c r="Q111" s="115">
        <f t="shared" si="6"/>
        <v>53853862</v>
      </c>
      <c r="R111" s="115">
        <v>938376.35000000009</v>
      </c>
    </row>
    <row r="112" spans="1:18" s="70" customFormat="1" ht="13" x14ac:dyDescent="0.25">
      <c r="A112" s="117">
        <v>59</v>
      </c>
      <c r="B112" s="117" t="s">
        <v>158</v>
      </c>
      <c r="C112" s="118">
        <v>0</v>
      </c>
      <c r="D112" s="118">
        <v>0</v>
      </c>
      <c r="E112" s="118">
        <v>2665073</v>
      </c>
      <c r="F112" s="118">
        <v>2028</v>
      </c>
      <c r="G112" s="118">
        <v>0</v>
      </c>
      <c r="H112" s="118">
        <v>0</v>
      </c>
      <c r="I112" s="118">
        <v>0</v>
      </c>
      <c r="J112" s="118">
        <v>0</v>
      </c>
      <c r="K112" s="118">
        <f t="shared" si="5"/>
        <v>2667101</v>
      </c>
      <c r="L112" s="118">
        <v>150345</v>
      </c>
      <c r="M112" s="118">
        <v>0</v>
      </c>
      <c r="N112" s="118">
        <v>1436601</v>
      </c>
      <c r="O112" s="122">
        <v>0</v>
      </c>
      <c r="P112" s="118">
        <v>0</v>
      </c>
      <c r="Q112" s="118">
        <f t="shared" si="6"/>
        <v>1586946</v>
      </c>
      <c r="R112" s="118">
        <v>2205.0700000000002</v>
      </c>
    </row>
    <row r="113" spans="1:18" s="70" customFormat="1" ht="13" x14ac:dyDescent="0.25">
      <c r="A113" s="114">
        <v>60</v>
      </c>
      <c r="B113" s="114" t="s">
        <v>160</v>
      </c>
      <c r="C113" s="115">
        <v>0</v>
      </c>
      <c r="D113" s="115">
        <v>4361975</v>
      </c>
      <c r="E113" s="115">
        <v>0</v>
      </c>
      <c r="F113" s="115">
        <v>5445963</v>
      </c>
      <c r="G113" s="115">
        <v>0</v>
      </c>
      <c r="H113" s="115">
        <v>0</v>
      </c>
      <c r="I113" s="115">
        <v>0</v>
      </c>
      <c r="J113" s="115">
        <v>0</v>
      </c>
      <c r="K113" s="115">
        <f t="shared" si="5"/>
        <v>9807938</v>
      </c>
      <c r="L113" s="115">
        <v>19022779</v>
      </c>
      <c r="M113" s="115">
        <v>0</v>
      </c>
      <c r="N113" s="115">
        <v>4788415</v>
      </c>
      <c r="O113" s="121">
        <v>284069</v>
      </c>
      <c r="P113" s="115">
        <v>0</v>
      </c>
      <c r="Q113" s="115">
        <f t="shared" si="6"/>
        <v>24095263</v>
      </c>
      <c r="R113" s="115">
        <v>5135111.6099999994</v>
      </c>
    </row>
    <row r="114" spans="1:18" s="70" customFormat="1" ht="13" x14ac:dyDescent="0.25">
      <c r="A114" s="117">
        <v>61</v>
      </c>
      <c r="B114" s="117" t="s">
        <v>162</v>
      </c>
      <c r="C114" s="118">
        <v>0</v>
      </c>
      <c r="D114" s="118">
        <v>0</v>
      </c>
      <c r="E114" s="118">
        <v>0</v>
      </c>
      <c r="F114" s="118">
        <v>0</v>
      </c>
      <c r="G114" s="118">
        <v>0</v>
      </c>
      <c r="H114" s="118">
        <v>0</v>
      </c>
      <c r="I114" s="118">
        <v>0</v>
      </c>
      <c r="J114" s="118">
        <v>0</v>
      </c>
      <c r="K114" s="118">
        <f t="shared" si="5"/>
        <v>0</v>
      </c>
      <c r="L114" s="118">
        <v>0</v>
      </c>
      <c r="M114" s="118">
        <v>0</v>
      </c>
      <c r="N114" s="118">
        <v>2502800</v>
      </c>
      <c r="O114" s="122">
        <v>0</v>
      </c>
      <c r="P114" s="118">
        <v>0</v>
      </c>
      <c r="Q114" s="118">
        <f t="shared" si="6"/>
        <v>2502800</v>
      </c>
      <c r="R114" s="118">
        <v>893046.5</v>
      </c>
    </row>
    <row r="115" spans="1:18" s="70" customFormat="1" ht="13" x14ac:dyDescent="0.25">
      <c r="A115" s="114">
        <v>62</v>
      </c>
      <c r="B115" s="114" t="s">
        <v>251</v>
      </c>
      <c r="C115" s="115">
        <v>300000</v>
      </c>
      <c r="D115" s="115">
        <v>2789781</v>
      </c>
      <c r="E115" s="115">
        <v>0</v>
      </c>
      <c r="F115" s="115">
        <v>347738</v>
      </c>
      <c r="G115" s="115">
        <v>7000</v>
      </c>
      <c r="H115" s="115">
        <v>0</v>
      </c>
      <c r="I115" s="115">
        <v>0</v>
      </c>
      <c r="J115" s="115">
        <v>1150347</v>
      </c>
      <c r="K115" s="115">
        <f t="shared" si="5"/>
        <v>4594866</v>
      </c>
      <c r="L115" s="115">
        <v>1956293</v>
      </c>
      <c r="M115" s="115">
        <v>0</v>
      </c>
      <c r="N115" s="115">
        <v>17326967</v>
      </c>
      <c r="O115" s="121">
        <v>0</v>
      </c>
      <c r="P115" s="115">
        <v>0</v>
      </c>
      <c r="Q115" s="115">
        <f t="shared" si="6"/>
        <v>19283260</v>
      </c>
      <c r="R115" s="115">
        <v>381772.56999999995</v>
      </c>
    </row>
    <row r="116" spans="1:18" s="70" customFormat="1" ht="13" x14ac:dyDescent="0.25">
      <c r="A116" s="117">
        <v>63</v>
      </c>
      <c r="B116" s="117" t="s">
        <v>166</v>
      </c>
      <c r="C116" s="118">
        <v>286243</v>
      </c>
      <c r="D116" s="118">
        <v>3172838</v>
      </c>
      <c r="E116" s="118">
        <v>0</v>
      </c>
      <c r="F116" s="118">
        <v>2512369</v>
      </c>
      <c r="G116" s="118">
        <v>0</v>
      </c>
      <c r="H116" s="118">
        <v>2124394</v>
      </c>
      <c r="I116" s="118">
        <v>246121</v>
      </c>
      <c r="J116" s="118">
        <v>0</v>
      </c>
      <c r="K116" s="118">
        <f t="shared" si="5"/>
        <v>8341965</v>
      </c>
      <c r="L116" s="118">
        <v>1671219</v>
      </c>
      <c r="M116" s="118">
        <v>0</v>
      </c>
      <c r="N116" s="118">
        <v>2506730</v>
      </c>
      <c r="O116" s="122">
        <v>2938182</v>
      </c>
      <c r="P116" s="118">
        <v>0</v>
      </c>
      <c r="Q116" s="118">
        <f t="shared" si="6"/>
        <v>7116131</v>
      </c>
      <c r="R116" s="118">
        <v>432171.71</v>
      </c>
    </row>
    <row r="117" spans="1:18" s="70" customFormat="1" ht="13" x14ac:dyDescent="0.25">
      <c r="A117" s="114">
        <v>64</v>
      </c>
      <c r="B117" s="114" t="s">
        <v>168</v>
      </c>
      <c r="C117" s="115">
        <v>0</v>
      </c>
      <c r="D117" s="115">
        <v>0</v>
      </c>
      <c r="E117" s="115">
        <v>5000000</v>
      </c>
      <c r="F117" s="115">
        <v>243657</v>
      </c>
      <c r="G117" s="115">
        <v>0</v>
      </c>
      <c r="H117" s="115">
        <v>3396</v>
      </c>
      <c r="I117" s="115">
        <v>0</v>
      </c>
      <c r="J117" s="115">
        <v>0</v>
      </c>
      <c r="K117" s="115">
        <f t="shared" si="5"/>
        <v>5247053</v>
      </c>
      <c r="L117" s="115">
        <v>374093</v>
      </c>
      <c r="M117" s="115">
        <v>0</v>
      </c>
      <c r="N117" s="115">
        <v>1135909</v>
      </c>
      <c r="O117" s="121">
        <v>1082902</v>
      </c>
      <c r="P117" s="115">
        <v>0</v>
      </c>
      <c r="Q117" s="115">
        <f t="shared" si="6"/>
        <v>2592904</v>
      </c>
      <c r="R117" s="115">
        <v>-812.00000000000182</v>
      </c>
    </row>
    <row r="118" spans="1:18" s="70" customFormat="1" ht="13" x14ac:dyDescent="0.25">
      <c r="A118" s="117">
        <v>65</v>
      </c>
      <c r="B118" s="117" t="s">
        <v>170</v>
      </c>
      <c r="C118" s="118">
        <v>0</v>
      </c>
      <c r="D118" s="118">
        <v>0</v>
      </c>
      <c r="E118" s="118">
        <v>0</v>
      </c>
      <c r="F118" s="118">
        <v>0</v>
      </c>
      <c r="G118" s="118">
        <v>0</v>
      </c>
      <c r="H118" s="118">
        <v>0</v>
      </c>
      <c r="I118" s="118">
        <v>0</v>
      </c>
      <c r="J118" s="118">
        <v>0</v>
      </c>
      <c r="K118" s="118">
        <f t="shared" ref="K118:K148" si="7">SUM(C118:J118)</f>
        <v>0</v>
      </c>
      <c r="L118" s="118">
        <v>371640</v>
      </c>
      <c r="M118" s="118">
        <v>0</v>
      </c>
      <c r="N118" s="118">
        <v>-20624</v>
      </c>
      <c r="O118" s="122">
        <v>0</v>
      </c>
      <c r="P118" s="118">
        <v>0</v>
      </c>
      <c r="Q118" s="118">
        <f t="shared" ref="Q118:Q148" si="8">SUM(L118:P118)</f>
        <v>351016</v>
      </c>
      <c r="R118" s="118">
        <v>313066.28999999998</v>
      </c>
    </row>
    <row r="119" spans="1:18" s="70" customFormat="1" ht="13" x14ac:dyDescent="0.25">
      <c r="A119" s="114">
        <v>66</v>
      </c>
      <c r="B119" s="114" t="s">
        <v>172</v>
      </c>
      <c r="C119" s="115">
        <v>0</v>
      </c>
      <c r="D119" s="115">
        <v>43660</v>
      </c>
      <c r="E119" s="115">
        <v>6420054</v>
      </c>
      <c r="F119" s="115">
        <v>284019</v>
      </c>
      <c r="G119" s="115">
        <v>0</v>
      </c>
      <c r="H119" s="115">
        <v>1536830</v>
      </c>
      <c r="I119" s="115">
        <v>0</v>
      </c>
      <c r="J119" s="115">
        <v>3314</v>
      </c>
      <c r="K119" s="115">
        <f t="shared" si="7"/>
        <v>8287877</v>
      </c>
      <c r="L119" s="115">
        <v>1433196</v>
      </c>
      <c r="M119" s="115">
        <v>0</v>
      </c>
      <c r="N119" s="115">
        <v>555122</v>
      </c>
      <c r="O119" s="121">
        <v>353083</v>
      </c>
      <c r="P119" s="115">
        <v>0</v>
      </c>
      <c r="Q119" s="115">
        <f t="shared" si="8"/>
        <v>2341401</v>
      </c>
      <c r="R119" s="115">
        <v>122288.13</v>
      </c>
    </row>
    <row r="120" spans="1:18" s="70" customFormat="1" ht="13" x14ac:dyDescent="0.25">
      <c r="A120" s="117">
        <v>67</v>
      </c>
      <c r="B120" s="117" t="s">
        <v>252</v>
      </c>
      <c r="C120" s="118">
        <v>14500</v>
      </c>
      <c r="D120" s="118">
        <v>228563</v>
      </c>
      <c r="E120" s="118">
        <v>0</v>
      </c>
      <c r="F120" s="118">
        <v>24157</v>
      </c>
      <c r="G120" s="118">
        <v>0</v>
      </c>
      <c r="H120" s="118">
        <v>412947</v>
      </c>
      <c r="I120" s="118">
        <v>0</v>
      </c>
      <c r="J120" s="118">
        <v>54500</v>
      </c>
      <c r="K120" s="118">
        <f t="shared" si="7"/>
        <v>734667</v>
      </c>
      <c r="L120" s="118">
        <v>641510</v>
      </c>
      <c r="M120" s="118">
        <v>0</v>
      </c>
      <c r="N120" s="118">
        <v>1110335</v>
      </c>
      <c r="O120" s="122">
        <v>1672209</v>
      </c>
      <c r="P120" s="118">
        <v>0</v>
      </c>
      <c r="Q120" s="118">
        <f t="shared" si="8"/>
        <v>3424054</v>
      </c>
      <c r="R120" s="118">
        <v>438852.92</v>
      </c>
    </row>
    <row r="121" spans="1:18" s="70" customFormat="1" ht="13" x14ac:dyDescent="0.25">
      <c r="A121" s="114">
        <v>68</v>
      </c>
      <c r="B121" s="114" t="s">
        <v>176</v>
      </c>
      <c r="C121" s="115">
        <v>0</v>
      </c>
      <c r="D121" s="115">
        <v>1042347</v>
      </c>
      <c r="E121" s="115">
        <v>0</v>
      </c>
      <c r="F121" s="115">
        <v>0</v>
      </c>
      <c r="G121" s="115">
        <v>0</v>
      </c>
      <c r="H121" s="115">
        <v>2175949</v>
      </c>
      <c r="I121" s="115">
        <v>0</v>
      </c>
      <c r="J121" s="115">
        <v>0</v>
      </c>
      <c r="K121" s="115">
        <f t="shared" si="7"/>
        <v>3218296</v>
      </c>
      <c r="L121" s="115">
        <v>3068755</v>
      </c>
      <c r="M121" s="115">
        <v>0</v>
      </c>
      <c r="N121" s="115">
        <v>149541</v>
      </c>
      <c r="O121" s="121">
        <v>0</v>
      </c>
      <c r="P121" s="115">
        <v>0</v>
      </c>
      <c r="Q121" s="115">
        <f t="shared" si="8"/>
        <v>3218296</v>
      </c>
      <c r="R121" s="115">
        <v>5594709.6299999999</v>
      </c>
    </row>
    <row r="122" spans="1:18" s="70" customFormat="1" ht="13" x14ac:dyDescent="0.25">
      <c r="A122" s="117">
        <v>69</v>
      </c>
      <c r="B122" s="117" t="s">
        <v>178</v>
      </c>
      <c r="C122" s="118">
        <v>4336395</v>
      </c>
      <c r="D122" s="118">
        <v>50148</v>
      </c>
      <c r="E122" s="118">
        <v>0</v>
      </c>
      <c r="F122" s="118">
        <v>0</v>
      </c>
      <c r="G122" s="118">
        <v>0</v>
      </c>
      <c r="H122" s="118">
        <v>0</v>
      </c>
      <c r="I122" s="118">
        <v>0</v>
      </c>
      <c r="J122" s="118">
        <v>0</v>
      </c>
      <c r="K122" s="118">
        <f t="shared" si="7"/>
        <v>4386543</v>
      </c>
      <c r="L122" s="118">
        <v>2237265</v>
      </c>
      <c r="M122" s="118">
        <v>0</v>
      </c>
      <c r="N122" s="118">
        <v>2630038</v>
      </c>
      <c r="O122" s="122">
        <v>0</v>
      </c>
      <c r="P122" s="118">
        <v>0</v>
      </c>
      <c r="Q122" s="118">
        <f t="shared" si="8"/>
        <v>4867303</v>
      </c>
      <c r="R122" s="118">
        <v>1592655.06</v>
      </c>
    </row>
    <row r="123" spans="1:18" s="70" customFormat="1" ht="13" x14ac:dyDescent="0.25">
      <c r="A123" s="114">
        <v>70</v>
      </c>
      <c r="B123" s="114" t="s">
        <v>180</v>
      </c>
      <c r="C123" s="115">
        <v>45466</v>
      </c>
      <c r="D123" s="115">
        <v>0</v>
      </c>
      <c r="E123" s="115">
        <v>0</v>
      </c>
      <c r="F123" s="115">
        <v>116386</v>
      </c>
      <c r="G123" s="115">
        <v>0</v>
      </c>
      <c r="H123" s="115">
        <v>0</v>
      </c>
      <c r="I123" s="115">
        <v>0</v>
      </c>
      <c r="J123" s="115">
        <v>0</v>
      </c>
      <c r="K123" s="115">
        <f t="shared" si="7"/>
        <v>161852</v>
      </c>
      <c r="L123" s="115">
        <v>1431290</v>
      </c>
      <c r="M123" s="115">
        <v>0</v>
      </c>
      <c r="N123" s="115">
        <v>2022741</v>
      </c>
      <c r="O123" s="121">
        <v>0</v>
      </c>
      <c r="P123" s="115">
        <v>7000</v>
      </c>
      <c r="Q123" s="115">
        <f t="shared" si="8"/>
        <v>3461031</v>
      </c>
      <c r="R123" s="115">
        <v>175025.67</v>
      </c>
    </row>
    <row r="124" spans="1:18" s="70" customFormat="1" ht="13" x14ac:dyDescent="0.25">
      <c r="A124" s="117">
        <v>71</v>
      </c>
      <c r="B124" s="117" t="s">
        <v>182</v>
      </c>
      <c r="C124" s="118">
        <v>0</v>
      </c>
      <c r="D124" s="118">
        <v>0</v>
      </c>
      <c r="E124" s="118">
        <v>0</v>
      </c>
      <c r="F124" s="118">
        <v>124776</v>
      </c>
      <c r="G124" s="118">
        <v>0</v>
      </c>
      <c r="H124" s="118">
        <v>0</v>
      </c>
      <c r="I124" s="118">
        <v>0</v>
      </c>
      <c r="J124" s="118">
        <v>539534</v>
      </c>
      <c r="K124" s="118">
        <f t="shared" si="7"/>
        <v>664310</v>
      </c>
      <c r="L124" s="118">
        <v>0</v>
      </c>
      <c r="M124" s="118">
        <v>0</v>
      </c>
      <c r="N124" s="118">
        <v>1125262</v>
      </c>
      <c r="O124" s="122">
        <v>0</v>
      </c>
      <c r="P124" s="118">
        <v>0</v>
      </c>
      <c r="Q124" s="118">
        <f t="shared" si="8"/>
        <v>1125262</v>
      </c>
      <c r="R124" s="118">
        <v>561427.49</v>
      </c>
    </row>
    <row r="125" spans="1:18" s="70" customFormat="1" ht="13" x14ac:dyDescent="0.25">
      <c r="A125" s="114">
        <v>72</v>
      </c>
      <c r="B125" s="114" t="s">
        <v>184</v>
      </c>
      <c r="C125" s="115">
        <v>0</v>
      </c>
      <c r="D125" s="115">
        <v>0</v>
      </c>
      <c r="E125" s="115">
        <v>0</v>
      </c>
      <c r="F125" s="115">
        <v>332519</v>
      </c>
      <c r="G125" s="115">
        <v>0</v>
      </c>
      <c r="H125" s="115">
        <v>6464513</v>
      </c>
      <c r="I125" s="115">
        <v>0</v>
      </c>
      <c r="J125" s="115">
        <v>20000</v>
      </c>
      <c r="K125" s="115">
        <f t="shared" si="7"/>
        <v>6817032</v>
      </c>
      <c r="L125" s="115">
        <v>1991753</v>
      </c>
      <c r="M125" s="115">
        <v>0</v>
      </c>
      <c r="N125" s="115">
        <v>3662531</v>
      </c>
      <c r="O125" s="121">
        <v>70787</v>
      </c>
      <c r="P125" s="115">
        <v>0</v>
      </c>
      <c r="Q125" s="115">
        <f t="shared" si="8"/>
        <v>5725071</v>
      </c>
      <c r="R125" s="115">
        <v>128092.62</v>
      </c>
    </row>
    <row r="126" spans="1:18" s="70" customFormat="1" ht="13" x14ac:dyDescent="0.25">
      <c r="A126" s="117">
        <v>73</v>
      </c>
      <c r="B126" s="117" t="s">
        <v>186</v>
      </c>
      <c r="C126" s="118">
        <v>57958000</v>
      </c>
      <c r="D126" s="118">
        <v>48757000</v>
      </c>
      <c r="E126" s="118">
        <v>184995000</v>
      </c>
      <c r="F126" s="118">
        <v>13463000</v>
      </c>
      <c r="G126" s="118">
        <v>0</v>
      </c>
      <c r="H126" s="118">
        <v>173363000</v>
      </c>
      <c r="I126" s="118">
        <v>49678000</v>
      </c>
      <c r="J126" s="118">
        <v>14391000</v>
      </c>
      <c r="K126" s="118">
        <f t="shared" si="7"/>
        <v>542605000</v>
      </c>
      <c r="L126" s="118">
        <v>129870000</v>
      </c>
      <c r="M126" s="118">
        <v>133382000</v>
      </c>
      <c r="N126" s="118">
        <v>63857000</v>
      </c>
      <c r="O126" s="122">
        <v>46636000</v>
      </c>
      <c r="P126" s="118">
        <v>0</v>
      </c>
      <c r="Q126" s="118">
        <f t="shared" si="8"/>
        <v>373745000</v>
      </c>
      <c r="R126" s="118">
        <v>94274972.810000002</v>
      </c>
    </row>
    <row r="127" spans="1:18" s="70" customFormat="1" ht="13" x14ac:dyDescent="0.25">
      <c r="A127" s="114">
        <v>74</v>
      </c>
      <c r="B127" s="114" t="s">
        <v>188</v>
      </c>
      <c r="C127" s="115">
        <v>0</v>
      </c>
      <c r="D127" s="115">
        <v>0</v>
      </c>
      <c r="E127" s="115">
        <v>0</v>
      </c>
      <c r="F127" s="115">
        <v>0</v>
      </c>
      <c r="G127" s="115">
        <v>0</v>
      </c>
      <c r="H127" s="115">
        <v>2826701</v>
      </c>
      <c r="I127" s="115">
        <v>0</v>
      </c>
      <c r="J127" s="115">
        <v>0</v>
      </c>
      <c r="K127" s="115">
        <f t="shared" si="7"/>
        <v>2826701</v>
      </c>
      <c r="L127" s="115">
        <v>0</v>
      </c>
      <c r="M127" s="115">
        <v>0</v>
      </c>
      <c r="N127" s="115">
        <v>2826701</v>
      </c>
      <c r="O127" s="121">
        <v>0</v>
      </c>
      <c r="P127" s="115">
        <v>0</v>
      </c>
      <c r="Q127" s="115">
        <f t="shared" si="8"/>
        <v>2826701</v>
      </c>
      <c r="R127" s="115">
        <v>153715.06</v>
      </c>
    </row>
    <row r="128" spans="1:18" s="70" customFormat="1" ht="13" x14ac:dyDescent="0.25">
      <c r="A128" s="117">
        <v>75</v>
      </c>
      <c r="B128" s="117" t="s">
        <v>190</v>
      </c>
      <c r="C128" s="118">
        <v>0</v>
      </c>
      <c r="D128" s="118">
        <v>0</v>
      </c>
      <c r="E128" s="118">
        <v>0</v>
      </c>
      <c r="F128" s="118">
        <v>0</v>
      </c>
      <c r="G128" s="118">
        <v>0</v>
      </c>
      <c r="H128" s="118">
        <v>526591</v>
      </c>
      <c r="I128" s="118">
        <v>0</v>
      </c>
      <c r="J128" s="118">
        <v>0</v>
      </c>
      <c r="K128" s="118">
        <f t="shared" si="7"/>
        <v>526591</v>
      </c>
      <c r="L128" s="118">
        <v>0</v>
      </c>
      <c r="M128" s="118">
        <v>0</v>
      </c>
      <c r="N128" s="118">
        <v>526591</v>
      </c>
      <c r="O128" s="122">
        <v>0</v>
      </c>
      <c r="P128" s="118">
        <v>0</v>
      </c>
      <c r="Q128" s="118">
        <f t="shared" si="8"/>
        <v>526591</v>
      </c>
      <c r="R128" s="118">
        <v>87962.57</v>
      </c>
    </row>
    <row r="129" spans="1:18" s="70" customFormat="1" ht="13" x14ac:dyDescent="0.25">
      <c r="A129" s="114">
        <v>76</v>
      </c>
      <c r="B129" s="114" t="s">
        <v>63</v>
      </c>
      <c r="C129" s="115">
        <v>0</v>
      </c>
      <c r="D129" s="115">
        <v>0</v>
      </c>
      <c r="E129" s="115">
        <v>0</v>
      </c>
      <c r="F129" s="115">
        <v>0</v>
      </c>
      <c r="G129" s="115">
        <v>0</v>
      </c>
      <c r="H129" s="115">
        <v>0</v>
      </c>
      <c r="I129" s="115">
        <v>0</v>
      </c>
      <c r="J129" s="115">
        <v>0</v>
      </c>
      <c r="K129" s="115">
        <f t="shared" si="7"/>
        <v>0</v>
      </c>
      <c r="L129" s="115">
        <v>0</v>
      </c>
      <c r="M129" s="115">
        <v>0</v>
      </c>
      <c r="N129" s="115">
        <v>59159</v>
      </c>
      <c r="O129" s="121">
        <v>0</v>
      </c>
      <c r="P129" s="115">
        <v>0</v>
      </c>
      <c r="Q129" s="115">
        <f t="shared" si="8"/>
        <v>59159</v>
      </c>
      <c r="R129" s="115">
        <v>-3890.25</v>
      </c>
    </row>
    <row r="130" spans="1:18" s="70" customFormat="1" ht="13" x14ac:dyDescent="0.25">
      <c r="A130" s="117">
        <v>77</v>
      </c>
      <c r="B130" s="117" t="s">
        <v>65</v>
      </c>
      <c r="C130" s="118">
        <v>496921</v>
      </c>
      <c r="D130" s="118">
        <v>0</v>
      </c>
      <c r="E130" s="118">
        <v>0</v>
      </c>
      <c r="F130" s="118">
        <v>723079</v>
      </c>
      <c r="G130" s="118">
        <v>372949</v>
      </c>
      <c r="H130" s="118">
        <v>12837519</v>
      </c>
      <c r="I130" s="118">
        <v>0</v>
      </c>
      <c r="J130" s="118">
        <v>5740012</v>
      </c>
      <c r="K130" s="118">
        <f t="shared" si="7"/>
        <v>20170480</v>
      </c>
      <c r="L130" s="118">
        <v>8865445</v>
      </c>
      <c r="M130" s="118">
        <v>0</v>
      </c>
      <c r="N130" s="118">
        <v>20082568</v>
      </c>
      <c r="O130" s="122">
        <v>1064863</v>
      </c>
      <c r="P130" s="118">
        <v>0</v>
      </c>
      <c r="Q130" s="118">
        <f t="shared" si="8"/>
        <v>30012876</v>
      </c>
      <c r="R130" s="118">
        <v>6222599.6199999992</v>
      </c>
    </row>
    <row r="131" spans="1:18" s="70" customFormat="1" ht="13" x14ac:dyDescent="0.25">
      <c r="A131" s="114">
        <v>78</v>
      </c>
      <c r="B131" s="114" t="s">
        <v>194</v>
      </c>
      <c r="C131" s="115">
        <v>2409570</v>
      </c>
      <c r="D131" s="115">
        <v>320311</v>
      </c>
      <c r="E131" s="115">
        <v>15820506</v>
      </c>
      <c r="F131" s="115">
        <v>390572</v>
      </c>
      <c r="G131" s="115">
        <v>0</v>
      </c>
      <c r="H131" s="115">
        <v>1429934</v>
      </c>
      <c r="I131" s="115">
        <v>0</v>
      </c>
      <c r="J131" s="115">
        <v>0</v>
      </c>
      <c r="K131" s="115">
        <f t="shared" si="7"/>
        <v>20370893</v>
      </c>
      <c r="L131" s="115">
        <v>15686248</v>
      </c>
      <c r="M131" s="115">
        <v>0</v>
      </c>
      <c r="N131" s="115">
        <v>1950990</v>
      </c>
      <c r="O131" s="121">
        <v>-750900</v>
      </c>
      <c r="P131" s="115">
        <v>0</v>
      </c>
      <c r="Q131" s="115">
        <f t="shared" si="8"/>
        <v>16886338</v>
      </c>
      <c r="R131" s="115">
        <v>540306.78999999992</v>
      </c>
    </row>
    <row r="132" spans="1:18" s="70" customFormat="1" ht="13" x14ac:dyDescent="0.25">
      <c r="A132" s="117">
        <v>79</v>
      </c>
      <c r="B132" s="117" t="s">
        <v>196</v>
      </c>
      <c r="C132" s="118">
        <v>0</v>
      </c>
      <c r="D132" s="118">
        <v>0</v>
      </c>
      <c r="E132" s="118">
        <v>7962427</v>
      </c>
      <c r="F132" s="118">
        <v>1385292</v>
      </c>
      <c r="G132" s="118">
        <v>0</v>
      </c>
      <c r="H132" s="118">
        <v>24281250</v>
      </c>
      <c r="I132" s="118">
        <v>0</v>
      </c>
      <c r="J132" s="118">
        <v>-420404</v>
      </c>
      <c r="K132" s="118">
        <f t="shared" si="7"/>
        <v>33208565</v>
      </c>
      <c r="L132" s="118">
        <v>11396460</v>
      </c>
      <c r="M132" s="118">
        <v>0</v>
      </c>
      <c r="N132" s="118">
        <v>14866434</v>
      </c>
      <c r="O132" s="122">
        <v>0</v>
      </c>
      <c r="P132" s="118">
        <v>0</v>
      </c>
      <c r="Q132" s="118">
        <f t="shared" si="8"/>
        <v>26262894</v>
      </c>
      <c r="R132" s="118">
        <v>1831816.3699999999</v>
      </c>
    </row>
    <row r="133" spans="1:18" s="70" customFormat="1" ht="13" x14ac:dyDescent="0.25">
      <c r="A133" s="114">
        <v>80</v>
      </c>
      <c r="B133" s="114" t="s">
        <v>198</v>
      </c>
      <c r="C133" s="115">
        <v>0</v>
      </c>
      <c r="D133" s="115">
        <v>0</v>
      </c>
      <c r="E133" s="115">
        <v>0</v>
      </c>
      <c r="F133" s="115">
        <v>0</v>
      </c>
      <c r="G133" s="115">
        <v>0</v>
      </c>
      <c r="H133" s="115">
        <v>0</v>
      </c>
      <c r="I133" s="115">
        <v>0</v>
      </c>
      <c r="J133" s="115">
        <v>0</v>
      </c>
      <c r="K133" s="115">
        <f t="shared" si="7"/>
        <v>0</v>
      </c>
      <c r="L133" s="115">
        <v>0</v>
      </c>
      <c r="M133" s="115">
        <v>0</v>
      </c>
      <c r="N133" s="115">
        <v>9691787</v>
      </c>
      <c r="O133" s="121">
        <v>0</v>
      </c>
      <c r="P133" s="115">
        <v>0</v>
      </c>
      <c r="Q133" s="115">
        <f t="shared" si="8"/>
        <v>9691787</v>
      </c>
      <c r="R133" s="115">
        <v>1053398.3799999999</v>
      </c>
    </row>
    <row r="134" spans="1:18" s="70" customFormat="1" ht="13" x14ac:dyDescent="0.25">
      <c r="A134" s="117">
        <v>81</v>
      </c>
      <c r="B134" s="117" t="s">
        <v>200</v>
      </c>
      <c r="C134" s="118">
        <v>0</v>
      </c>
      <c r="D134" s="118">
        <v>3289020</v>
      </c>
      <c r="E134" s="118">
        <v>0</v>
      </c>
      <c r="F134" s="118">
        <v>0</v>
      </c>
      <c r="G134" s="118">
        <v>0</v>
      </c>
      <c r="H134" s="118">
        <v>363987</v>
      </c>
      <c r="I134" s="118">
        <v>0</v>
      </c>
      <c r="J134" s="118">
        <v>0</v>
      </c>
      <c r="K134" s="118">
        <f t="shared" si="7"/>
        <v>3653007</v>
      </c>
      <c r="L134" s="118">
        <v>5962815</v>
      </c>
      <c r="M134" s="118">
        <v>0</v>
      </c>
      <c r="N134" s="118">
        <v>1121045</v>
      </c>
      <c r="O134" s="122">
        <v>0</v>
      </c>
      <c r="P134" s="118">
        <v>0</v>
      </c>
      <c r="Q134" s="118">
        <f t="shared" si="8"/>
        <v>7083860</v>
      </c>
      <c r="R134" s="118">
        <v>1810941.47</v>
      </c>
    </row>
    <row r="135" spans="1:18" s="70" customFormat="1" ht="13" x14ac:dyDescent="0.25">
      <c r="A135" s="114">
        <v>82</v>
      </c>
      <c r="B135" s="114" t="s">
        <v>202</v>
      </c>
      <c r="C135" s="115">
        <v>0</v>
      </c>
      <c r="D135" s="115">
        <v>2896836</v>
      </c>
      <c r="E135" s="115">
        <v>0</v>
      </c>
      <c r="F135" s="115">
        <v>17725</v>
      </c>
      <c r="G135" s="115">
        <v>0</v>
      </c>
      <c r="H135" s="115">
        <v>0</v>
      </c>
      <c r="I135" s="115">
        <v>0</v>
      </c>
      <c r="J135" s="115">
        <v>20000</v>
      </c>
      <c r="K135" s="115">
        <f t="shared" si="7"/>
        <v>2934561</v>
      </c>
      <c r="L135" s="115">
        <v>0</v>
      </c>
      <c r="M135" s="115">
        <v>0</v>
      </c>
      <c r="N135" s="115">
        <v>3200358</v>
      </c>
      <c r="O135" s="121">
        <v>229377</v>
      </c>
      <c r="P135" s="115">
        <v>0</v>
      </c>
      <c r="Q135" s="115">
        <f t="shared" si="8"/>
        <v>3429735</v>
      </c>
      <c r="R135" s="115">
        <v>1232858.6399999999</v>
      </c>
    </row>
    <row r="136" spans="1:18" s="70" customFormat="1" ht="13" x14ac:dyDescent="0.25">
      <c r="A136" s="117">
        <v>83</v>
      </c>
      <c r="B136" s="117" t="s">
        <v>204</v>
      </c>
      <c r="C136" s="118">
        <v>0</v>
      </c>
      <c r="D136" s="118">
        <v>0</v>
      </c>
      <c r="E136" s="118">
        <v>13351210</v>
      </c>
      <c r="F136" s="118">
        <v>0</v>
      </c>
      <c r="G136" s="118">
        <v>0</v>
      </c>
      <c r="H136" s="118">
        <v>0</v>
      </c>
      <c r="I136" s="118">
        <v>0</v>
      </c>
      <c r="J136" s="118">
        <v>0</v>
      </c>
      <c r="K136" s="118">
        <f t="shared" si="7"/>
        <v>13351210</v>
      </c>
      <c r="L136" s="118">
        <v>0</v>
      </c>
      <c r="M136" s="118">
        <v>0</v>
      </c>
      <c r="N136" s="118">
        <v>0</v>
      </c>
      <c r="O136" s="122">
        <v>13351210</v>
      </c>
      <c r="P136" s="118">
        <v>0</v>
      </c>
      <c r="Q136" s="118">
        <f t="shared" si="8"/>
        <v>13351210</v>
      </c>
      <c r="R136" s="118">
        <v>121819.05999999998</v>
      </c>
    </row>
    <row r="137" spans="1:18" s="70" customFormat="1" ht="13" x14ac:dyDescent="0.25">
      <c r="A137" s="114">
        <v>84</v>
      </c>
      <c r="B137" s="114" t="s">
        <v>206</v>
      </c>
      <c r="C137" s="115">
        <v>0</v>
      </c>
      <c r="D137" s="115">
        <v>0</v>
      </c>
      <c r="E137" s="115">
        <v>0</v>
      </c>
      <c r="F137" s="115">
        <v>718625</v>
      </c>
      <c r="G137" s="115">
        <v>0</v>
      </c>
      <c r="H137" s="115">
        <v>0</v>
      </c>
      <c r="I137" s="115">
        <v>2310210</v>
      </c>
      <c r="J137" s="115">
        <v>0</v>
      </c>
      <c r="K137" s="115">
        <f t="shared" si="7"/>
        <v>3028835</v>
      </c>
      <c r="L137" s="115">
        <v>0</v>
      </c>
      <c r="M137" s="115">
        <v>0</v>
      </c>
      <c r="N137" s="115">
        <v>12989174</v>
      </c>
      <c r="O137" s="121">
        <v>0</v>
      </c>
      <c r="P137" s="115">
        <v>0</v>
      </c>
      <c r="Q137" s="115">
        <f t="shared" si="8"/>
        <v>12989174</v>
      </c>
      <c r="R137" s="115">
        <v>381916.77999999997</v>
      </c>
    </row>
    <row r="138" spans="1:18" s="70" customFormat="1" ht="13" x14ac:dyDescent="0.25">
      <c r="A138" s="117">
        <v>85</v>
      </c>
      <c r="B138" s="117" t="s">
        <v>208</v>
      </c>
      <c r="C138" s="118">
        <v>7670565</v>
      </c>
      <c r="D138" s="118">
        <v>852388</v>
      </c>
      <c r="E138" s="118">
        <v>64117277</v>
      </c>
      <c r="F138" s="118">
        <v>6340034</v>
      </c>
      <c r="G138" s="118">
        <v>0</v>
      </c>
      <c r="H138" s="118">
        <v>19321306</v>
      </c>
      <c r="I138" s="118">
        <v>0</v>
      </c>
      <c r="J138" s="118">
        <v>1256486</v>
      </c>
      <c r="K138" s="118">
        <f t="shared" si="7"/>
        <v>99558056</v>
      </c>
      <c r="L138" s="118">
        <v>35599853</v>
      </c>
      <c r="M138" s="118">
        <v>0</v>
      </c>
      <c r="N138" s="118">
        <v>3131120</v>
      </c>
      <c r="O138" s="122">
        <v>19358548</v>
      </c>
      <c r="P138" s="118">
        <v>0</v>
      </c>
      <c r="Q138" s="118">
        <f t="shared" si="8"/>
        <v>58089521</v>
      </c>
      <c r="R138" s="118">
        <v>636607.34000000008</v>
      </c>
    </row>
    <row r="139" spans="1:18" s="70" customFormat="1" ht="13" x14ac:dyDescent="0.25">
      <c r="A139" s="114">
        <v>86</v>
      </c>
      <c r="B139" s="114" t="s">
        <v>210</v>
      </c>
      <c r="C139" s="115">
        <v>0</v>
      </c>
      <c r="D139" s="115">
        <v>0</v>
      </c>
      <c r="E139" s="115">
        <v>7304484</v>
      </c>
      <c r="F139" s="115">
        <v>5900301</v>
      </c>
      <c r="G139" s="115">
        <v>0</v>
      </c>
      <c r="H139" s="115">
        <v>12794903</v>
      </c>
      <c r="I139" s="115">
        <v>0</v>
      </c>
      <c r="J139" s="115">
        <v>0</v>
      </c>
      <c r="K139" s="115">
        <f t="shared" si="7"/>
        <v>25999688</v>
      </c>
      <c r="L139" s="115">
        <v>44489807</v>
      </c>
      <c r="M139" s="115">
        <v>0</v>
      </c>
      <c r="N139" s="115">
        <v>6967779</v>
      </c>
      <c r="O139" s="121">
        <v>0</v>
      </c>
      <c r="P139" s="115">
        <v>0</v>
      </c>
      <c r="Q139" s="115">
        <f t="shared" si="8"/>
        <v>51457586</v>
      </c>
      <c r="R139" s="115">
        <v>5416711.8799999999</v>
      </c>
    </row>
    <row r="140" spans="1:18" s="70" customFormat="1" ht="13" x14ac:dyDescent="0.25">
      <c r="A140" s="117">
        <v>87</v>
      </c>
      <c r="B140" s="117" t="s">
        <v>212</v>
      </c>
      <c r="C140" s="118">
        <v>0</v>
      </c>
      <c r="D140" s="118">
        <v>0</v>
      </c>
      <c r="E140" s="118">
        <v>0</v>
      </c>
      <c r="F140" s="118">
        <v>0</v>
      </c>
      <c r="G140" s="118">
        <v>0</v>
      </c>
      <c r="H140" s="118">
        <v>0</v>
      </c>
      <c r="I140" s="118">
        <v>0</v>
      </c>
      <c r="J140" s="118">
        <v>0</v>
      </c>
      <c r="K140" s="118">
        <f t="shared" si="7"/>
        <v>0</v>
      </c>
      <c r="L140" s="118">
        <v>0</v>
      </c>
      <c r="M140" s="118">
        <v>0</v>
      </c>
      <c r="N140" s="118">
        <v>0</v>
      </c>
      <c r="O140" s="122">
        <v>0</v>
      </c>
      <c r="P140" s="118">
        <v>0</v>
      </c>
      <c r="Q140" s="118">
        <f t="shared" si="8"/>
        <v>0</v>
      </c>
      <c r="R140" s="118">
        <v>187622.56</v>
      </c>
    </row>
    <row r="141" spans="1:18" s="70" customFormat="1" ht="13" x14ac:dyDescent="0.25">
      <c r="A141" s="114">
        <v>88</v>
      </c>
      <c r="B141" s="114" t="s">
        <v>214</v>
      </c>
      <c r="C141" s="115">
        <v>0</v>
      </c>
      <c r="D141" s="115">
        <v>0</v>
      </c>
      <c r="E141" s="115">
        <v>0</v>
      </c>
      <c r="F141" s="115">
        <v>442903</v>
      </c>
      <c r="G141" s="115">
        <v>0</v>
      </c>
      <c r="H141" s="115">
        <v>0</v>
      </c>
      <c r="I141" s="115">
        <v>0</v>
      </c>
      <c r="J141" s="115">
        <v>0</v>
      </c>
      <c r="K141" s="115">
        <f t="shared" si="7"/>
        <v>442903</v>
      </c>
      <c r="L141" s="115">
        <v>0</v>
      </c>
      <c r="M141" s="115">
        <v>0</v>
      </c>
      <c r="N141" s="115">
        <v>302435</v>
      </c>
      <c r="O141" s="121">
        <v>2085848</v>
      </c>
      <c r="P141" s="115">
        <v>0</v>
      </c>
      <c r="Q141" s="115">
        <f t="shared" si="8"/>
        <v>2388283</v>
      </c>
      <c r="R141" s="115">
        <v>470083.13</v>
      </c>
    </row>
    <row r="142" spans="1:18" s="70" customFormat="1" ht="13" x14ac:dyDescent="0.25">
      <c r="A142" s="117">
        <v>89</v>
      </c>
      <c r="B142" s="117" t="s">
        <v>216</v>
      </c>
      <c r="C142" s="118">
        <v>0</v>
      </c>
      <c r="D142" s="118">
        <v>0</v>
      </c>
      <c r="E142" s="118">
        <v>0</v>
      </c>
      <c r="F142" s="118">
        <v>0</v>
      </c>
      <c r="G142" s="118">
        <v>0</v>
      </c>
      <c r="H142" s="118">
        <v>0</v>
      </c>
      <c r="I142" s="118">
        <v>0</v>
      </c>
      <c r="J142" s="118">
        <v>0</v>
      </c>
      <c r="K142" s="118">
        <f t="shared" si="7"/>
        <v>0</v>
      </c>
      <c r="L142" s="118">
        <v>0</v>
      </c>
      <c r="M142" s="118">
        <v>0</v>
      </c>
      <c r="N142" s="118">
        <v>0</v>
      </c>
      <c r="O142" s="122">
        <v>0</v>
      </c>
      <c r="P142" s="118">
        <v>0</v>
      </c>
      <c r="Q142" s="118">
        <f t="shared" si="8"/>
        <v>0</v>
      </c>
      <c r="R142" s="118">
        <v>934445.4</v>
      </c>
    </row>
    <row r="143" spans="1:18" s="70" customFormat="1" ht="13" x14ac:dyDescent="0.25">
      <c r="A143" s="114">
        <v>90</v>
      </c>
      <c r="B143" s="114" t="s">
        <v>218</v>
      </c>
      <c r="C143" s="121">
        <v>0</v>
      </c>
      <c r="D143" s="121">
        <v>0</v>
      </c>
      <c r="E143" s="121">
        <v>0</v>
      </c>
      <c r="F143" s="121">
        <v>0</v>
      </c>
      <c r="G143" s="121">
        <v>0</v>
      </c>
      <c r="H143" s="121">
        <v>0</v>
      </c>
      <c r="I143" s="121">
        <v>0</v>
      </c>
      <c r="J143" s="121">
        <v>0</v>
      </c>
      <c r="K143" s="121">
        <f t="shared" si="7"/>
        <v>0</v>
      </c>
      <c r="L143" s="121">
        <v>0</v>
      </c>
      <c r="M143" s="121">
        <v>0</v>
      </c>
      <c r="N143" s="121">
        <v>0</v>
      </c>
      <c r="O143" s="121">
        <v>0</v>
      </c>
      <c r="P143" s="121">
        <v>0</v>
      </c>
      <c r="Q143" s="121">
        <f t="shared" si="8"/>
        <v>0</v>
      </c>
      <c r="R143" s="115">
        <v>636551.55999999994</v>
      </c>
    </row>
    <row r="144" spans="1:18" s="70" customFormat="1" ht="13" x14ac:dyDescent="0.25">
      <c r="A144" s="117">
        <v>91</v>
      </c>
      <c r="B144" s="117" t="s">
        <v>220</v>
      </c>
      <c r="C144" s="118">
        <v>274300</v>
      </c>
      <c r="D144" s="118">
        <v>0</v>
      </c>
      <c r="E144" s="118">
        <v>19916716</v>
      </c>
      <c r="F144" s="118">
        <v>306708</v>
      </c>
      <c r="G144" s="118">
        <v>0</v>
      </c>
      <c r="H144" s="118">
        <v>5917885</v>
      </c>
      <c r="I144" s="118">
        <v>0</v>
      </c>
      <c r="J144" s="118">
        <v>11051</v>
      </c>
      <c r="K144" s="118">
        <f t="shared" si="7"/>
        <v>26426660</v>
      </c>
      <c r="L144" s="118">
        <v>5497489</v>
      </c>
      <c r="M144" s="118">
        <v>0</v>
      </c>
      <c r="N144" s="118">
        <v>17929171</v>
      </c>
      <c r="O144" s="122">
        <v>0</v>
      </c>
      <c r="P144" s="118">
        <v>3000000</v>
      </c>
      <c r="Q144" s="118">
        <f t="shared" si="8"/>
        <v>26426660</v>
      </c>
      <c r="R144" s="118">
        <v>713889.73</v>
      </c>
    </row>
    <row r="145" spans="1:18" s="70" customFormat="1" ht="13" x14ac:dyDescent="0.25">
      <c r="A145" s="114">
        <v>92</v>
      </c>
      <c r="B145" s="114" t="s">
        <v>222</v>
      </c>
      <c r="C145" s="115">
        <v>0</v>
      </c>
      <c r="D145" s="115">
        <v>0</v>
      </c>
      <c r="E145" s="115">
        <v>0</v>
      </c>
      <c r="F145" s="115">
        <v>7882</v>
      </c>
      <c r="G145" s="115">
        <v>0</v>
      </c>
      <c r="H145" s="115">
        <v>0</v>
      </c>
      <c r="I145" s="115">
        <v>0</v>
      </c>
      <c r="J145" s="115">
        <v>0</v>
      </c>
      <c r="K145" s="115">
        <f t="shared" si="7"/>
        <v>7882</v>
      </c>
      <c r="L145" s="115">
        <v>4063673</v>
      </c>
      <c r="M145" s="115">
        <v>457236</v>
      </c>
      <c r="N145" s="115">
        <v>2077515</v>
      </c>
      <c r="O145" s="121">
        <v>0</v>
      </c>
      <c r="P145" s="115">
        <v>0</v>
      </c>
      <c r="Q145" s="115">
        <f t="shared" si="8"/>
        <v>6598424</v>
      </c>
      <c r="R145" s="115">
        <v>195615.03</v>
      </c>
    </row>
    <row r="146" spans="1:18" s="70" customFormat="1" ht="13" x14ac:dyDescent="0.25">
      <c r="A146" s="117">
        <v>93</v>
      </c>
      <c r="B146" s="117" t="s">
        <v>224</v>
      </c>
      <c r="C146" s="118">
        <v>0</v>
      </c>
      <c r="D146" s="118">
        <v>460017</v>
      </c>
      <c r="E146" s="118">
        <v>0</v>
      </c>
      <c r="F146" s="118">
        <v>0</v>
      </c>
      <c r="G146" s="118">
        <v>0</v>
      </c>
      <c r="H146" s="118">
        <v>0</v>
      </c>
      <c r="I146" s="118">
        <v>0</v>
      </c>
      <c r="J146" s="118">
        <v>0</v>
      </c>
      <c r="K146" s="118">
        <f t="shared" si="7"/>
        <v>460017</v>
      </c>
      <c r="L146" s="118">
        <v>0</v>
      </c>
      <c r="M146" s="118">
        <v>0</v>
      </c>
      <c r="N146" s="118">
        <v>0</v>
      </c>
      <c r="O146" s="122">
        <v>460017</v>
      </c>
      <c r="P146" s="118">
        <v>0</v>
      </c>
      <c r="Q146" s="118">
        <f t="shared" si="8"/>
        <v>460017</v>
      </c>
      <c r="R146" s="118">
        <v>42508.119999999995</v>
      </c>
    </row>
    <row r="147" spans="1:18" s="70" customFormat="1" ht="13" x14ac:dyDescent="0.25">
      <c r="A147" s="114">
        <v>94</v>
      </c>
      <c r="B147" s="114" t="s">
        <v>226</v>
      </c>
      <c r="C147" s="115">
        <v>5410000</v>
      </c>
      <c r="D147" s="115">
        <v>4796321</v>
      </c>
      <c r="E147" s="115">
        <v>2900000</v>
      </c>
      <c r="F147" s="115">
        <v>0</v>
      </c>
      <c r="G147" s="115">
        <v>0</v>
      </c>
      <c r="H147" s="115">
        <v>9927197</v>
      </c>
      <c r="I147" s="115">
        <v>0</v>
      </c>
      <c r="J147" s="115">
        <v>0</v>
      </c>
      <c r="K147" s="115">
        <f t="shared" si="7"/>
        <v>23033518</v>
      </c>
      <c r="L147" s="115">
        <v>15648401</v>
      </c>
      <c r="M147" s="115">
        <v>0</v>
      </c>
      <c r="N147" s="115">
        <v>7385117</v>
      </c>
      <c r="O147" s="121">
        <v>0</v>
      </c>
      <c r="P147" s="115">
        <v>0</v>
      </c>
      <c r="Q147" s="115">
        <f t="shared" si="8"/>
        <v>23033518</v>
      </c>
      <c r="R147" s="115">
        <v>516019.25000000006</v>
      </c>
    </row>
    <row r="148" spans="1:18" s="70" customFormat="1" ht="13" x14ac:dyDescent="0.25">
      <c r="A148" s="117">
        <v>95</v>
      </c>
      <c r="B148" s="117" t="s">
        <v>228</v>
      </c>
      <c r="C148" s="122">
        <v>1441910</v>
      </c>
      <c r="D148" s="122">
        <v>3300730</v>
      </c>
      <c r="E148" s="122">
        <v>10789524</v>
      </c>
      <c r="F148" s="122">
        <v>1670362</v>
      </c>
      <c r="G148" s="122">
        <v>0</v>
      </c>
      <c r="H148" s="122">
        <v>11689702</v>
      </c>
      <c r="I148" s="122">
        <v>2570768</v>
      </c>
      <c r="J148" s="122">
        <v>1778288</v>
      </c>
      <c r="K148" s="122">
        <f t="shared" si="7"/>
        <v>33241284</v>
      </c>
      <c r="L148" s="122">
        <v>17121994</v>
      </c>
      <c r="M148" s="122">
        <v>0</v>
      </c>
      <c r="N148" s="122">
        <v>23530222</v>
      </c>
      <c r="O148" s="122">
        <v>0</v>
      </c>
      <c r="P148" s="122">
        <v>0</v>
      </c>
      <c r="Q148" s="122">
        <f t="shared" si="8"/>
        <v>40652216</v>
      </c>
      <c r="R148" s="122">
        <v>915867.98</v>
      </c>
    </row>
    <row r="149" spans="1:18" s="70" customFormat="1" ht="13.5" thickBot="1" x14ac:dyDescent="0.3">
      <c r="A149" s="146">
        <f>A148</f>
        <v>95</v>
      </c>
      <c r="B149" s="135" t="s">
        <v>247</v>
      </c>
      <c r="C149" s="127">
        <f>SUM(C54:C148)</f>
        <v>193616296</v>
      </c>
      <c r="D149" s="127">
        <f>SUM(D54:D148)</f>
        <v>193127415</v>
      </c>
      <c r="E149" s="127">
        <f>SUM(E54:E148)</f>
        <v>1921431323</v>
      </c>
      <c r="F149" s="127">
        <f>SUM(F54:F148)</f>
        <v>139762269</v>
      </c>
      <c r="G149" s="127">
        <f>SUM(G54:G148)</f>
        <v>5696120</v>
      </c>
      <c r="H149" s="127">
        <f>SUM(H54:H148)</f>
        <v>1399765777</v>
      </c>
      <c r="I149" s="127">
        <f>SUM(I54:I148)</f>
        <v>58778878</v>
      </c>
      <c r="J149" s="127">
        <f>SUM(J54:J148)</f>
        <v>225185683</v>
      </c>
      <c r="K149" s="127">
        <f>SUM(K54:K148)</f>
        <v>4137363761</v>
      </c>
      <c r="L149" s="127">
        <f>SUM(L54:L148)</f>
        <v>1410767462</v>
      </c>
      <c r="M149" s="127">
        <f>SUM(M54:M148)</f>
        <v>305474053</v>
      </c>
      <c r="N149" s="127">
        <f>SUM(N54:N148)</f>
        <v>1542304655</v>
      </c>
      <c r="O149" s="127">
        <f>SUM(O54:O148)</f>
        <v>125615288</v>
      </c>
      <c r="P149" s="127">
        <f>SUM(P54:P148)</f>
        <v>3853601</v>
      </c>
      <c r="Q149" s="127">
        <f>SUM(Q54:Q148)</f>
        <v>3388015059</v>
      </c>
      <c r="R149" s="147">
        <f>SUM(R54:R148)</f>
        <v>304348818.0999999</v>
      </c>
    </row>
    <row r="150" spans="1:18" s="70" customFormat="1" ht="15.5" x14ac:dyDescent="0.25">
      <c r="A150" s="311"/>
      <c r="B150" s="75"/>
      <c r="C150" s="72"/>
      <c r="D150" s="72"/>
      <c r="E150" s="72"/>
      <c r="F150" s="72"/>
      <c r="G150" s="72"/>
      <c r="H150" s="72"/>
      <c r="I150" s="72"/>
      <c r="J150" s="72"/>
      <c r="K150" s="72"/>
      <c r="L150" s="72"/>
      <c r="M150" s="72"/>
      <c r="N150" s="72"/>
      <c r="O150" s="72"/>
      <c r="P150" s="72"/>
      <c r="Q150" s="72"/>
      <c r="R150" s="72"/>
    </row>
    <row r="151" spans="1:18" s="70" customFormat="1" ht="13" x14ac:dyDescent="0.25">
      <c r="B151" s="75"/>
      <c r="C151" s="72"/>
      <c r="D151" s="72"/>
      <c r="E151" s="72"/>
      <c r="F151" s="72"/>
      <c r="G151" s="72"/>
      <c r="H151" s="72"/>
      <c r="I151" s="72"/>
      <c r="J151" s="72"/>
      <c r="K151" s="72"/>
      <c r="L151" s="72"/>
      <c r="M151" s="72"/>
      <c r="N151" s="72"/>
      <c r="O151" s="72"/>
      <c r="P151" s="72"/>
      <c r="Q151" s="72"/>
      <c r="R151" s="72"/>
    </row>
    <row r="152" spans="1:18" s="340" customFormat="1" ht="15.5" x14ac:dyDescent="0.25">
      <c r="A152" s="311" t="str">
        <f>A1</f>
        <v>AMENDED COMPARATIVE REPORT</v>
      </c>
      <c r="B152" s="311"/>
      <c r="C152" s="311"/>
      <c r="D152" s="311"/>
      <c r="E152" s="311"/>
      <c r="F152" s="311"/>
      <c r="G152" s="311"/>
      <c r="H152" s="311"/>
      <c r="I152" s="311"/>
      <c r="J152" s="311"/>
      <c r="K152" s="311"/>
      <c r="L152" s="311"/>
      <c r="M152" s="311"/>
      <c r="N152" s="311"/>
      <c r="O152" s="311"/>
      <c r="P152" s="311"/>
      <c r="Q152" s="311"/>
      <c r="R152" s="311"/>
    </row>
    <row r="153" spans="1:18" s="340" customFormat="1" ht="15.5" x14ac:dyDescent="0.25">
      <c r="A153" s="313" t="str">
        <f>A2</f>
        <v>EXHIBIT D: CAPITAL PROJECTS FOR GENERAL GOVERNMENT</v>
      </c>
      <c r="B153" s="313"/>
      <c r="C153" s="313"/>
      <c r="D153" s="313"/>
      <c r="E153" s="313"/>
      <c r="F153" s="313"/>
      <c r="G153" s="313"/>
      <c r="H153" s="313"/>
      <c r="I153" s="313"/>
      <c r="J153" s="313"/>
      <c r="K153" s="313"/>
      <c r="L153" s="313"/>
      <c r="M153" s="313"/>
      <c r="N153" s="313"/>
      <c r="O153" s="313"/>
      <c r="P153" s="313"/>
      <c r="Q153" s="313"/>
      <c r="R153" s="313"/>
    </row>
    <row r="154" spans="1:18" s="340" customFormat="1" ht="15.5" x14ac:dyDescent="0.25">
      <c r="A154" s="313" t="str">
        <f>A3</f>
        <v>FOR THE YEAR ENDED JUNE 30, 2024</v>
      </c>
      <c r="B154" s="313"/>
      <c r="C154" s="313"/>
      <c r="D154" s="313"/>
      <c r="E154" s="313"/>
      <c r="F154" s="313"/>
      <c r="G154" s="313"/>
      <c r="H154" s="313"/>
      <c r="I154" s="313"/>
      <c r="J154" s="313"/>
      <c r="K154" s="313"/>
      <c r="L154" s="313"/>
      <c r="M154" s="313"/>
      <c r="N154" s="313"/>
      <c r="O154" s="313"/>
      <c r="P154" s="313"/>
      <c r="Q154" s="313"/>
      <c r="R154" s="313"/>
    </row>
    <row r="155" spans="1:18" s="70" customFormat="1" ht="13.5" thickBot="1" x14ac:dyDescent="0.3"/>
    <row r="156" spans="1:18" s="70" customFormat="1" ht="14.5" x14ac:dyDescent="0.35">
      <c r="A156" s="89"/>
      <c r="B156" s="89"/>
      <c r="C156" s="445" t="s">
        <v>305</v>
      </c>
      <c r="D156" s="446"/>
      <c r="E156" s="446"/>
      <c r="F156" s="446"/>
      <c r="G156" s="446"/>
      <c r="H156" s="446"/>
      <c r="I156" s="446"/>
      <c r="J156" s="446"/>
      <c r="K156" s="447"/>
      <c r="L156" s="445" t="s">
        <v>329</v>
      </c>
      <c r="M156" s="446"/>
      <c r="N156" s="446"/>
      <c r="O156" s="446"/>
      <c r="P156" s="446"/>
      <c r="Q156" s="447"/>
      <c r="R156" s="190" t="s">
        <v>363</v>
      </c>
    </row>
    <row r="157" spans="1:18" s="70" customFormat="1" ht="58" x14ac:dyDescent="0.35">
      <c r="A157" s="141" t="s">
        <v>0</v>
      </c>
      <c r="B157" s="214" t="s">
        <v>333</v>
      </c>
      <c r="C157" s="142" t="s">
        <v>323</v>
      </c>
      <c r="D157" s="142" t="s">
        <v>324</v>
      </c>
      <c r="E157" s="142" t="s">
        <v>327</v>
      </c>
      <c r="F157" s="142" t="s">
        <v>325</v>
      </c>
      <c r="G157" s="142" t="s">
        <v>326</v>
      </c>
      <c r="H157" s="142" t="s">
        <v>328</v>
      </c>
      <c r="I157" s="142" t="s">
        <v>308</v>
      </c>
      <c r="J157" s="142" t="s">
        <v>334</v>
      </c>
      <c r="K157" s="142" t="s">
        <v>335</v>
      </c>
      <c r="L157" s="142" t="s">
        <v>238</v>
      </c>
      <c r="M157" s="142" t="s">
        <v>239</v>
      </c>
      <c r="N157" s="142" t="s">
        <v>240</v>
      </c>
      <c r="O157" s="142" t="s">
        <v>336</v>
      </c>
      <c r="P157" s="142" t="s">
        <v>310</v>
      </c>
      <c r="Q157" s="142" t="s">
        <v>313</v>
      </c>
      <c r="R157" s="142" t="s">
        <v>331</v>
      </c>
    </row>
    <row r="158" spans="1:18" s="70" customFormat="1" ht="13" x14ac:dyDescent="0.25">
      <c r="A158" s="117">
        <v>1</v>
      </c>
      <c r="B158" s="117" t="s">
        <v>254</v>
      </c>
      <c r="C158" s="137">
        <v>0</v>
      </c>
      <c r="D158" s="137">
        <v>0</v>
      </c>
      <c r="E158" s="137">
        <v>0</v>
      </c>
      <c r="F158" s="137">
        <v>0</v>
      </c>
      <c r="G158" s="137">
        <v>0</v>
      </c>
      <c r="H158" s="137">
        <v>0</v>
      </c>
      <c r="I158" s="137">
        <v>0</v>
      </c>
      <c r="J158" s="137">
        <v>0</v>
      </c>
      <c r="K158" s="137">
        <f t="shared" ref="K158:K194" si="9">SUM(C158:J158)</f>
        <v>0</v>
      </c>
      <c r="L158" s="137">
        <v>0</v>
      </c>
      <c r="M158" s="137">
        <v>0</v>
      </c>
      <c r="N158" s="137">
        <v>930902</v>
      </c>
      <c r="O158" s="137">
        <v>0</v>
      </c>
      <c r="P158" s="137">
        <v>0</v>
      </c>
      <c r="Q158" s="137">
        <f t="shared" ref="Q158:Q194" si="10">SUM(L158:P158)</f>
        <v>930902</v>
      </c>
      <c r="R158" s="137">
        <v>363988.55000000005</v>
      </c>
    </row>
    <row r="159" spans="1:18" s="70" customFormat="1" ht="13" x14ac:dyDescent="0.25">
      <c r="A159" s="114">
        <v>2</v>
      </c>
      <c r="B159" s="114" t="s">
        <v>255</v>
      </c>
      <c r="C159" s="115">
        <v>104444</v>
      </c>
      <c r="D159" s="115">
        <v>0</v>
      </c>
      <c r="E159" s="115">
        <v>0</v>
      </c>
      <c r="F159" s="115">
        <v>227121</v>
      </c>
      <c r="G159" s="115">
        <v>696085</v>
      </c>
      <c r="H159" s="115">
        <v>0</v>
      </c>
      <c r="I159" s="115">
        <v>0</v>
      </c>
      <c r="J159" s="115">
        <v>26723</v>
      </c>
      <c r="K159" s="115">
        <f t="shared" si="9"/>
        <v>1054373</v>
      </c>
      <c r="L159" s="115">
        <v>0</v>
      </c>
      <c r="M159" s="115">
        <v>423300</v>
      </c>
      <c r="N159" s="115">
        <v>887950</v>
      </c>
      <c r="O159" s="121">
        <v>0</v>
      </c>
      <c r="P159" s="115">
        <v>0</v>
      </c>
      <c r="Q159" s="115">
        <f t="shared" si="10"/>
        <v>1311250</v>
      </c>
      <c r="R159" s="115">
        <v>0</v>
      </c>
    </row>
    <row r="160" spans="1:18" s="70" customFormat="1" ht="13" x14ac:dyDescent="0.25">
      <c r="A160" s="117">
        <v>3</v>
      </c>
      <c r="B160" s="117" t="s">
        <v>90</v>
      </c>
      <c r="C160" s="118">
        <v>0</v>
      </c>
      <c r="D160" s="118">
        <v>0</v>
      </c>
      <c r="E160" s="118">
        <v>0</v>
      </c>
      <c r="F160" s="118">
        <v>0</v>
      </c>
      <c r="G160" s="118">
        <v>0</v>
      </c>
      <c r="H160" s="118">
        <v>0</v>
      </c>
      <c r="I160" s="118">
        <v>0</v>
      </c>
      <c r="J160" s="118">
        <v>0</v>
      </c>
      <c r="K160" s="118">
        <f t="shared" si="9"/>
        <v>0</v>
      </c>
      <c r="L160" s="118">
        <v>0</v>
      </c>
      <c r="M160" s="118">
        <v>0</v>
      </c>
      <c r="N160" s="118">
        <v>0</v>
      </c>
      <c r="O160" s="122">
        <v>0</v>
      </c>
      <c r="P160" s="118">
        <v>0</v>
      </c>
      <c r="Q160" s="118">
        <f t="shared" si="10"/>
        <v>0</v>
      </c>
      <c r="R160" s="118">
        <v>0</v>
      </c>
    </row>
    <row r="161" spans="1:18" s="70" customFormat="1" ht="13" x14ac:dyDescent="0.25">
      <c r="A161" s="114">
        <v>4</v>
      </c>
      <c r="B161" s="114" t="s">
        <v>256</v>
      </c>
      <c r="C161" s="115">
        <v>0</v>
      </c>
      <c r="D161" s="115">
        <v>0</v>
      </c>
      <c r="E161" s="115">
        <v>0</v>
      </c>
      <c r="F161" s="115">
        <v>0</v>
      </c>
      <c r="G161" s="115">
        <v>0</v>
      </c>
      <c r="H161" s="115">
        <v>0</v>
      </c>
      <c r="I161" s="115">
        <v>0</v>
      </c>
      <c r="J161" s="115">
        <v>0</v>
      </c>
      <c r="K161" s="115">
        <f t="shared" si="9"/>
        <v>0</v>
      </c>
      <c r="L161" s="115">
        <v>0</v>
      </c>
      <c r="M161" s="115">
        <v>0</v>
      </c>
      <c r="N161" s="115">
        <v>0</v>
      </c>
      <c r="O161" s="121">
        <v>0</v>
      </c>
      <c r="P161" s="115">
        <v>0</v>
      </c>
      <c r="Q161" s="115">
        <f t="shared" si="10"/>
        <v>0</v>
      </c>
      <c r="R161" s="115">
        <v>1179.2</v>
      </c>
    </row>
    <row r="162" spans="1:18" s="70" customFormat="1" ht="13" x14ac:dyDescent="0.25">
      <c r="A162" s="117">
        <v>5</v>
      </c>
      <c r="B162" s="117" t="s">
        <v>257</v>
      </c>
      <c r="C162" s="118">
        <v>0</v>
      </c>
      <c r="D162" s="118">
        <v>0</v>
      </c>
      <c r="E162" s="118">
        <v>0</v>
      </c>
      <c r="F162" s="118">
        <v>0</v>
      </c>
      <c r="G162" s="118">
        <v>0</v>
      </c>
      <c r="H162" s="118">
        <v>0</v>
      </c>
      <c r="I162" s="118">
        <v>0</v>
      </c>
      <c r="J162" s="118">
        <v>0</v>
      </c>
      <c r="K162" s="118">
        <f t="shared" si="9"/>
        <v>0</v>
      </c>
      <c r="L162" s="118">
        <v>0</v>
      </c>
      <c r="M162" s="118">
        <v>0</v>
      </c>
      <c r="N162" s="118">
        <v>0</v>
      </c>
      <c r="O162" s="122">
        <v>0</v>
      </c>
      <c r="P162" s="118">
        <v>0</v>
      </c>
      <c r="Q162" s="118">
        <f t="shared" si="10"/>
        <v>0</v>
      </c>
      <c r="R162" s="118"/>
    </row>
    <row r="163" spans="1:18" s="70" customFormat="1" ht="13" x14ac:dyDescent="0.25">
      <c r="A163" s="114">
        <v>6</v>
      </c>
      <c r="B163" s="114" t="s">
        <v>258</v>
      </c>
      <c r="C163" s="115">
        <v>0</v>
      </c>
      <c r="D163" s="115">
        <v>0</v>
      </c>
      <c r="E163" s="115">
        <v>0</v>
      </c>
      <c r="F163" s="115">
        <v>0</v>
      </c>
      <c r="G163" s="115">
        <v>0</v>
      </c>
      <c r="H163" s="115">
        <v>0</v>
      </c>
      <c r="I163" s="115">
        <v>0</v>
      </c>
      <c r="J163" s="115">
        <v>0</v>
      </c>
      <c r="K163" s="115">
        <f t="shared" si="9"/>
        <v>0</v>
      </c>
      <c r="L163" s="115">
        <v>0</v>
      </c>
      <c r="M163" s="115">
        <v>0</v>
      </c>
      <c r="N163" s="115">
        <v>0</v>
      </c>
      <c r="O163" s="121">
        <v>0</v>
      </c>
      <c r="P163" s="115">
        <v>0</v>
      </c>
      <c r="Q163" s="115">
        <f t="shared" si="10"/>
        <v>0</v>
      </c>
      <c r="R163" s="115"/>
    </row>
    <row r="164" spans="1:18" s="70" customFormat="1" ht="13" x14ac:dyDescent="0.25">
      <c r="A164" s="117">
        <v>7</v>
      </c>
      <c r="B164" s="117" t="s">
        <v>259</v>
      </c>
      <c r="C164" s="118">
        <v>0</v>
      </c>
      <c r="D164" s="118">
        <v>0</v>
      </c>
      <c r="E164" s="118">
        <v>0</v>
      </c>
      <c r="F164" s="118">
        <v>0</v>
      </c>
      <c r="G164" s="118">
        <v>0</v>
      </c>
      <c r="H164" s="118">
        <v>238553</v>
      </c>
      <c r="I164" s="118">
        <v>0</v>
      </c>
      <c r="J164" s="118">
        <v>200000</v>
      </c>
      <c r="K164" s="118">
        <f t="shared" si="9"/>
        <v>438553</v>
      </c>
      <c r="L164" s="118">
        <v>0</v>
      </c>
      <c r="M164" s="118">
        <v>79490</v>
      </c>
      <c r="N164" s="118">
        <v>359063</v>
      </c>
      <c r="O164" s="122">
        <v>0</v>
      </c>
      <c r="P164" s="118">
        <v>0</v>
      </c>
      <c r="Q164" s="118">
        <f t="shared" si="10"/>
        <v>438553</v>
      </c>
      <c r="R164" s="118">
        <v>503.13</v>
      </c>
    </row>
    <row r="165" spans="1:18" s="70" customFormat="1" ht="13" x14ac:dyDescent="0.25">
      <c r="A165" s="114">
        <v>8</v>
      </c>
      <c r="B165" s="114" t="s">
        <v>260</v>
      </c>
      <c r="C165" s="115">
        <v>0</v>
      </c>
      <c r="D165" s="115">
        <v>0</v>
      </c>
      <c r="E165" s="115">
        <v>0</v>
      </c>
      <c r="F165" s="115">
        <v>0</v>
      </c>
      <c r="G165" s="115">
        <v>0</v>
      </c>
      <c r="H165" s="115">
        <v>0</v>
      </c>
      <c r="I165" s="115">
        <v>0</v>
      </c>
      <c r="J165" s="115">
        <v>0</v>
      </c>
      <c r="K165" s="115">
        <f t="shared" si="9"/>
        <v>0</v>
      </c>
      <c r="L165" s="115">
        <v>0</v>
      </c>
      <c r="M165" s="115">
        <v>10963</v>
      </c>
      <c r="N165" s="115">
        <v>1104703</v>
      </c>
      <c r="O165" s="121">
        <v>0</v>
      </c>
      <c r="P165" s="115">
        <v>0</v>
      </c>
      <c r="Q165" s="115">
        <f t="shared" si="10"/>
        <v>1115666</v>
      </c>
      <c r="R165" s="115">
        <v>416703.91000000003</v>
      </c>
    </row>
    <row r="166" spans="1:18" s="70" customFormat="1" ht="13" x14ac:dyDescent="0.25">
      <c r="A166" s="117">
        <v>9</v>
      </c>
      <c r="B166" s="117" t="s">
        <v>261</v>
      </c>
      <c r="C166" s="118">
        <v>0</v>
      </c>
      <c r="D166" s="118">
        <v>0</v>
      </c>
      <c r="E166" s="118">
        <v>0</v>
      </c>
      <c r="F166" s="118">
        <v>0</v>
      </c>
      <c r="G166" s="118">
        <v>0</v>
      </c>
      <c r="H166" s="118">
        <v>0</v>
      </c>
      <c r="I166" s="118">
        <v>0</v>
      </c>
      <c r="J166" s="118">
        <v>0</v>
      </c>
      <c r="K166" s="118">
        <f t="shared" si="9"/>
        <v>0</v>
      </c>
      <c r="L166" s="118">
        <v>0</v>
      </c>
      <c r="M166" s="118">
        <v>0</v>
      </c>
      <c r="N166" s="118">
        <v>0</v>
      </c>
      <c r="O166" s="122">
        <v>0</v>
      </c>
      <c r="P166" s="118">
        <v>0</v>
      </c>
      <c r="Q166" s="118">
        <f t="shared" si="10"/>
        <v>0</v>
      </c>
      <c r="R166" s="118"/>
    </row>
    <row r="167" spans="1:18" s="70" customFormat="1" ht="13" x14ac:dyDescent="0.25">
      <c r="A167" s="114">
        <v>10</v>
      </c>
      <c r="B167" s="114" t="s">
        <v>262</v>
      </c>
      <c r="C167" s="115">
        <v>125091</v>
      </c>
      <c r="D167" s="115">
        <v>1968900</v>
      </c>
      <c r="E167" s="115">
        <v>0</v>
      </c>
      <c r="F167" s="115">
        <v>0</v>
      </c>
      <c r="G167" s="115">
        <v>0</v>
      </c>
      <c r="H167" s="115">
        <v>1598746</v>
      </c>
      <c r="I167" s="115">
        <v>0</v>
      </c>
      <c r="J167" s="115">
        <v>82857</v>
      </c>
      <c r="K167" s="115">
        <f t="shared" si="9"/>
        <v>3775594</v>
      </c>
      <c r="L167" s="115">
        <v>0</v>
      </c>
      <c r="M167" s="115">
        <v>3694765</v>
      </c>
      <c r="N167" s="115">
        <v>80829</v>
      </c>
      <c r="O167" s="121">
        <v>0</v>
      </c>
      <c r="P167" s="115">
        <v>0</v>
      </c>
      <c r="Q167" s="115">
        <f t="shared" si="10"/>
        <v>3775594</v>
      </c>
      <c r="R167" s="115">
        <v>2815731.32</v>
      </c>
    </row>
    <row r="168" spans="1:18" s="70" customFormat="1" ht="13" x14ac:dyDescent="0.25">
      <c r="A168" s="117">
        <v>11</v>
      </c>
      <c r="B168" s="117" t="s">
        <v>263</v>
      </c>
      <c r="C168" s="118">
        <v>0</v>
      </c>
      <c r="D168" s="118">
        <v>0</v>
      </c>
      <c r="E168" s="118">
        <v>0</v>
      </c>
      <c r="F168" s="118">
        <v>0</v>
      </c>
      <c r="G168" s="118">
        <v>0</v>
      </c>
      <c r="H168" s="118">
        <v>0</v>
      </c>
      <c r="I168" s="118">
        <v>0</v>
      </c>
      <c r="J168" s="118">
        <v>0</v>
      </c>
      <c r="K168" s="118">
        <f t="shared" si="9"/>
        <v>0</v>
      </c>
      <c r="L168" s="118">
        <v>0</v>
      </c>
      <c r="M168" s="118">
        <v>0</v>
      </c>
      <c r="N168" s="118">
        <v>0</v>
      </c>
      <c r="O168" s="122">
        <v>0</v>
      </c>
      <c r="P168" s="118">
        <v>0</v>
      </c>
      <c r="Q168" s="118">
        <f t="shared" si="10"/>
        <v>0</v>
      </c>
      <c r="R168" s="118"/>
    </row>
    <row r="169" spans="1:18" s="70" customFormat="1" ht="13" x14ac:dyDescent="0.25">
      <c r="A169" s="114">
        <v>12</v>
      </c>
      <c r="B169" s="114" t="s">
        <v>264</v>
      </c>
      <c r="C169" s="115">
        <v>0</v>
      </c>
      <c r="D169" s="115">
        <v>0</v>
      </c>
      <c r="E169" s="115">
        <v>0</v>
      </c>
      <c r="F169" s="115">
        <v>0</v>
      </c>
      <c r="G169" s="115">
        <v>2736</v>
      </c>
      <c r="H169" s="115">
        <v>664983</v>
      </c>
      <c r="I169" s="115">
        <v>0</v>
      </c>
      <c r="J169" s="115">
        <v>0</v>
      </c>
      <c r="K169" s="115">
        <f t="shared" si="9"/>
        <v>667719</v>
      </c>
      <c r="L169" s="115">
        <v>0</v>
      </c>
      <c r="M169" s="115">
        <v>0</v>
      </c>
      <c r="N169" s="115">
        <v>533372</v>
      </c>
      <c r="O169" s="121">
        <v>295825</v>
      </c>
      <c r="P169" s="115">
        <v>0</v>
      </c>
      <c r="Q169" s="115">
        <f t="shared" si="10"/>
        <v>829197</v>
      </c>
      <c r="R169" s="115">
        <v>-4949.12</v>
      </c>
    </row>
    <row r="170" spans="1:18" s="70" customFormat="1" ht="13" x14ac:dyDescent="0.25">
      <c r="A170" s="117">
        <v>13</v>
      </c>
      <c r="B170" s="117" t="s">
        <v>104</v>
      </c>
      <c r="C170" s="118">
        <v>312224</v>
      </c>
      <c r="D170" s="118">
        <v>1317210</v>
      </c>
      <c r="E170" s="118">
        <v>0</v>
      </c>
      <c r="F170" s="118">
        <v>0</v>
      </c>
      <c r="G170" s="118">
        <v>0</v>
      </c>
      <c r="H170" s="118">
        <v>0</v>
      </c>
      <c r="I170" s="118">
        <v>0</v>
      </c>
      <c r="J170" s="118">
        <v>0</v>
      </c>
      <c r="K170" s="118">
        <f t="shared" si="9"/>
        <v>1629434</v>
      </c>
      <c r="L170" s="118">
        <v>0</v>
      </c>
      <c r="M170" s="118">
        <v>1317210</v>
      </c>
      <c r="N170" s="118">
        <v>3167084</v>
      </c>
      <c r="O170" s="122">
        <v>0</v>
      </c>
      <c r="P170" s="118">
        <v>0</v>
      </c>
      <c r="Q170" s="118">
        <f t="shared" si="10"/>
        <v>4484294</v>
      </c>
      <c r="R170" s="118">
        <v>-68126.47</v>
      </c>
    </row>
    <row r="171" spans="1:18" s="70" customFormat="1" ht="13" x14ac:dyDescent="0.25">
      <c r="A171" s="114">
        <v>14</v>
      </c>
      <c r="B171" s="114" t="s">
        <v>265</v>
      </c>
      <c r="C171" s="115">
        <v>0</v>
      </c>
      <c r="D171" s="115">
        <v>0</v>
      </c>
      <c r="E171" s="115">
        <v>6625000</v>
      </c>
      <c r="F171" s="115">
        <v>148968</v>
      </c>
      <c r="G171" s="115">
        <v>0</v>
      </c>
      <c r="H171" s="115">
        <v>0</v>
      </c>
      <c r="I171" s="115">
        <v>0</v>
      </c>
      <c r="J171" s="115">
        <v>0</v>
      </c>
      <c r="K171" s="115">
        <f t="shared" si="9"/>
        <v>6773968</v>
      </c>
      <c r="L171" s="115">
        <v>0</v>
      </c>
      <c r="M171" s="115">
        <v>0</v>
      </c>
      <c r="N171" s="115">
        <v>631619</v>
      </c>
      <c r="O171" s="121">
        <v>1676237</v>
      </c>
      <c r="P171" s="115">
        <v>0</v>
      </c>
      <c r="Q171" s="115">
        <f t="shared" si="10"/>
        <v>2307856</v>
      </c>
      <c r="R171" s="115">
        <v>-684.07999999999993</v>
      </c>
    </row>
    <row r="172" spans="1:18" s="70" customFormat="1" ht="13" x14ac:dyDescent="0.25">
      <c r="A172" s="117">
        <v>15</v>
      </c>
      <c r="B172" s="117" t="s">
        <v>266</v>
      </c>
      <c r="C172" s="118">
        <v>0</v>
      </c>
      <c r="D172" s="118">
        <v>0</v>
      </c>
      <c r="E172" s="118">
        <v>0</v>
      </c>
      <c r="F172" s="118">
        <v>0</v>
      </c>
      <c r="G172" s="118">
        <v>0</v>
      </c>
      <c r="H172" s="118">
        <v>0</v>
      </c>
      <c r="I172" s="118">
        <v>0</v>
      </c>
      <c r="J172" s="118">
        <v>0</v>
      </c>
      <c r="K172" s="118">
        <f t="shared" si="9"/>
        <v>0</v>
      </c>
      <c r="L172" s="118">
        <v>0</v>
      </c>
      <c r="M172" s="118">
        <v>0</v>
      </c>
      <c r="N172" s="118">
        <v>0</v>
      </c>
      <c r="O172" s="122">
        <v>0</v>
      </c>
      <c r="P172" s="118">
        <v>0</v>
      </c>
      <c r="Q172" s="118">
        <f t="shared" si="10"/>
        <v>0</v>
      </c>
      <c r="R172" s="118">
        <v>122.64</v>
      </c>
    </row>
    <row r="173" spans="1:18" s="70" customFormat="1" ht="13" x14ac:dyDescent="0.25">
      <c r="A173" s="114">
        <v>16</v>
      </c>
      <c r="B173" s="114" t="s">
        <v>267</v>
      </c>
      <c r="C173" s="115">
        <v>0</v>
      </c>
      <c r="D173" s="115">
        <v>0</v>
      </c>
      <c r="E173" s="115">
        <v>0</v>
      </c>
      <c r="F173" s="115">
        <v>0</v>
      </c>
      <c r="G173" s="115">
        <v>0</v>
      </c>
      <c r="H173" s="115">
        <v>0</v>
      </c>
      <c r="I173" s="115">
        <v>0</v>
      </c>
      <c r="J173" s="115">
        <v>0</v>
      </c>
      <c r="K173" s="115">
        <f t="shared" si="9"/>
        <v>0</v>
      </c>
      <c r="L173" s="115">
        <v>0</v>
      </c>
      <c r="M173" s="115">
        <v>0</v>
      </c>
      <c r="N173" s="115">
        <v>1686725</v>
      </c>
      <c r="O173" s="121">
        <v>0</v>
      </c>
      <c r="P173" s="115">
        <v>0</v>
      </c>
      <c r="Q173" s="115">
        <f t="shared" si="10"/>
        <v>1686725</v>
      </c>
      <c r="R173" s="115">
        <v>64895.96</v>
      </c>
    </row>
    <row r="174" spans="1:18" s="70" customFormat="1" ht="13" x14ac:dyDescent="0.25">
      <c r="A174" s="117">
        <v>17</v>
      </c>
      <c r="B174" s="117" t="s">
        <v>268</v>
      </c>
      <c r="C174" s="118">
        <v>11254450</v>
      </c>
      <c r="D174" s="118">
        <v>0</v>
      </c>
      <c r="E174" s="118">
        <v>0</v>
      </c>
      <c r="F174" s="118">
        <v>0</v>
      </c>
      <c r="G174" s="118">
        <v>0</v>
      </c>
      <c r="H174" s="118">
        <v>0</v>
      </c>
      <c r="I174" s="118">
        <v>0</v>
      </c>
      <c r="J174" s="118">
        <v>224996</v>
      </c>
      <c r="K174" s="118">
        <f t="shared" si="9"/>
        <v>11479446</v>
      </c>
      <c r="L174" s="118">
        <v>0</v>
      </c>
      <c r="M174" s="118">
        <v>5962592</v>
      </c>
      <c r="N174" s="118">
        <v>4106013</v>
      </c>
      <c r="O174" s="122">
        <v>0</v>
      </c>
      <c r="P174" s="118">
        <v>0</v>
      </c>
      <c r="Q174" s="118">
        <f t="shared" si="10"/>
        <v>10068605</v>
      </c>
      <c r="R174" s="118">
        <v>494176.45999999996</v>
      </c>
    </row>
    <row r="175" spans="1:18" s="70" customFormat="1" ht="13" x14ac:dyDescent="0.25">
      <c r="A175" s="114">
        <v>18</v>
      </c>
      <c r="B175" s="114" t="s">
        <v>269</v>
      </c>
      <c r="C175" s="115">
        <v>6083756</v>
      </c>
      <c r="D175" s="115">
        <v>1109521</v>
      </c>
      <c r="E175" s="115">
        <v>28416687</v>
      </c>
      <c r="F175" s="115">
        <v>807470</v>
      </c>
      <c r="G175" s="115">
        <v>0</v>
      </c>
      <c r="H175" s="115">
        <v>3413331</v>
      </c>
      <c r="I175" s="115">
        <v>1218203</v>
      </c>
      <c r="J175" s="115">
        <v>1391059</v>
      </c>
      <c r="K175" s="115">
        <f t="shared" si="9"/>
        <v>42440027</v>
      </c>
      <c r="L175" s="115">
        <v>0</v>
      </c>
      <c r="M175" s="115">
        <v>18268994</v>
      </c>
      <c r="N175" s="115">
        <v>1722642</v>
      </c>
      <c r="O175" s="121">
        <v>0</v>
      </c>
      <c r="P175" s="115">
        <v>0</v>
      </c>
      <c r="Q175" s="115">
        <f t="shared" si="10"/>
        <v>19991636</v>
      </c>
      <c r="R175" s="115">
        <v>1020053.6399999999</v>
      </c>
    </row>
    <row r="176" spans="1:18" s="70" customFormat="1" ht="13" x14ac:dyDescent="0.25">
      <c r="A176" s="117">
        <v>19</v>
      </c>
      <c r="B176" s="117" t="s">
        <v>270</v>
      </c>
      <c r="C176" s="118">
        <v>0</v>
      </c>
      <c r="D176" s="118">
        <v>92971</v>
      </c>
      <c r="E176" s="118">
        <v>0</v>
      </c>
      <c r="F176" s="118">
        <v>0</v>
      </c>
      <c r="G176" s="118">
        <v>0</v>
      </c>
      <c r="H176" s="118">
        <v>0</v>
      </c>
      <c r="I176" s="118">
        <v>0</v>
      </c>
      <c r="J176" s="118">
        <v>0</v>
      </c>
      <c r="K176" s="118">
        <f t="shared" si="9"/>
        <v>92971</v>
      </c>
      <c r="L176" s="118">
        <v>0</v>
      </c>
      <c r="M176" s="118">
        <v>0</v>
      </c>
      <c r="N176" s="118">
        <v>562001</v>
      </c>
      <c r="O176" s="122">
        <v>0</v>
      </c>
      <c r="P176" s="118">
        <v>0</v>
      </c>
      <c r="Q176" s="118">
        <f t="shared" si="10"/>
        <v>562001</v>
      </c>
      <c r="R176" s="118">
        <v>97853.89</v>
      </c>
    </row>
    <row r="177" spans="1:18" s="70" customFormat="1" ht="13" x14ac:dyDescent="0.25">
      <c r="A177" s="114">
        <v>20</v>
      </c>
      <c r="B177" s="114" t="s">
        <v>271</v>
      </c>
      <c r="C177" s="115">
        <v>0</v>
      </c>
      <c r="D177" s="115">
        <v>0</v>
      </c>
      <c r="E177" s="115">
        <v>0</v>
      </c>
      <c r="F177" s="115">
        <v>0</v>
      </c>
      <c r="G177" s="115">
        <v>0</v>
      </c>
      <c r="H177" s="115">
        <v>0</v>
      </c>
      <c r="I177" s="115">
        <v>0</v>
      </c>
      <c r="J177" s="115">
        <v>0</v>
      </c>
      <c r="K177" s="115">
        <f t="shared" si="9"/>
        <v>0</v>
      </c>
      <c r="L177" s="115">
        <v>0</v>
      </c>
      <c r="M177" s="115">
        <v>0</v>
      </c>
      <c r="N177" s="115">
        <v>0</v>
      </c>
      <c r="O177" s="121">
        <v>0</v>
      </c>
      <c r="P177" s="115">
        <v>0</v>
      </c>
      <c r="Q177" s="115">
        <f t="shared" si="10"/>
        <v>0</v>
      </c>
      <c r="R177" s="115"/>
    </row>
    <row r="178" spans="1:18" s="70" customFormat="1" ht="13" x14ac:dyDescent="0.25">
      <c r="A178" s="117">
        <v>21</v>
      </c>
      <c r="B178" s="117" t="s">
        <v>172</v>
      </c>
      <c r="C178" s="118">
        <v>0</v>
      </c>
      <c r="D178" s="118">
        <v>0</v>
      </c>
      <c r="E178" s="118">
        <v>0</v>
      </c>
      <c r="F178" s="118">
        <v>0</v>
      </c>
      <c r="G178" s="118">
        <v>0</v>
      </c>
      <c r="H178" s="118">
        <v>0</v>
      </c>
      <c r="I178" s="118">
        <v>0</v>
      </c>
      <c r="J178" s="118">
        <v>0</v>
      </c>
      <c r="K178" s="118">
        <f t="shared" si="9"/>
        <v>0</v>
      </c>
      <c r="L178" s="118">
        <v>0</v>
      </c>
      <c r="M178" s="118">
        <v>0</v>
      </c>
      <c r="N178" s="118">
        <v>0</v>
      </c>
      <c r="O178" s="122">
        <v>0</v>
      </c>
      <c r="P178" s="118">
        <v>0</v>
      </c>
      <c r="Q178" s="118">
        <f t="shared" si="10"/>
        <v>0</v>
      </c>
      <c r="R178" s="118">
        <v>6008.75</v>
      </c>
    </row>
    <row r="179" spans="1:18" s="70" customFormat="1" ht="13" x14ac:dyDescent="0.25">
      <c r="A179" s="114">
        <v>22</v>
      </c>
      <c r="B179" s="114" t="s">
        <v>188</v>
      </c>
      <c r="C179" s="115">
        <v>0</v>
      </c>
      <c r="D179" s="115">
        <v>0</v>
      </c>
      <c r="E179" s="115">
        <v>0</v>
      </c>
      <c r="F179" s="115">
        <v>0</v>
      </c>
      <c r="G179" s="115">
        <v>0</v>
      </c>
      <c r="H179" s="115">
        <v>0</v>
      </c>
      <c r="I179" s="115">
        <v>0</v>
      </c>
      <c r="J179" s="115">
        <v>0</v>
      </c>
      <c r="K179" s="115">
        <f t="shared" si="9"/>
        <v>0</v>
      </c>
      <c r="L179" s="115">
        <v>0</v>
      </c>
      <c r="M179" s="115">
        <v>0</v>
      </c>
      <c r="N179" s="115">
        <v>0</v>
      </c>
      <c r="O179" s="121">
        <v>0</v>
      </c>
      <c r="P179" s="115">
        <v>0</v>
      </c>
      <c r="Q179" s="115">
        <f t="shared" si="10"/>
        <v>0</v>
      </c>
      <c r="R179" s="115">
        <v>291668.60000000003</v>
      </c>
    </row>
    <row r="180" spans="1:18" s="70" customFormat="1" ht="13" x14ac:dyDescent="0.25">
      <c r="A180" s="117">
        <v>23</v>
      </c>
      <c r="B180" s="134" t="s">
        <v>272</v>
      </c>
      <c r="C180" s="118">
        <v>0</v>
      </c>
      <c r="D180" s="118">
        <v>0</v>
      </c>
      <c r="E180" s="118">
        <v>0</v>
      </c>
      <c r="F180" s="118">
        <v>0</v>
      </c>
      <c r="G180" s="118">
        <v>0</v>
      </c>
      <c r="H180" s="118">
        <v>482490</v>
      </c>
      <c r="I180" s="118">
        <v>0</v>
      </c>
      <c r="J180" s="118">
        <v>0</v>
      </c>
      <c r="K180" s="118">
        <f t="shared" si="9"/>
        <v>482490</v>
      </c>
      <c r="L180" s="118">
        <v>0</v>
      </c>
      <c r="M180" s="118">
        <v>0</v>
      </c>
      <c r="N180" s="118">
        <v>482490</v>
      </c>
      <c r="O180" s="122">
        <v>0</v>
      </c>
      <c r="P180" s="118">
        <v>0</v>
      </c>
      <c r="Q180" s="118">
        <f t="shared" si="10"/>
        <v>482490</v>
      </c>
      <c r="R180" s="118">
        <v>184449.06</v>
      </c>
    </row>
    <row r="181" spans="1:18" s="70" customFormat="1" ht="13" x14ac:dyDescent="0.25">
      <c r="A181" s="114">
        <v>24</v>
      </c>
      <c r="B181" s="114" t="s">
        <v>273</v>
      </c>
      <c r="C181" s="115">
        <v>0</v>
      </c>
      <c r="D181" s="115">
        <v>0</v>
      </c>
      <c r="E181" s="115">
        <v>0</v>
      </c>
      <c r="F181" s="115">
        <v>0</v>
      </c>
      <c r="G181" s="115">
        <v>0</v>
      </c>
      <c r="H181" s="115">
        <v>366121</v>
      </c>
      <c r="I181" s="115">
        <v>0</v>
      </c>
      <c r="J181" s="115">
        <v>0</v>
      </c>
      <c r="K181" s="115">
        <f t="shared" si="9"/>
        <v>366121</v>
      </c>
      <c r="L181" s="115">
        <v>0</v>
      </c>
      <c r="M181" s="115">
        <v>0</v>
      </c>
      <c r="N181" s="115">
        <v>366121</v>
      </c>
      <c r="O181" s="121">
        <v>0</v>
      </c>
      <c r="P181" s="115">
        <v>0</v>
      </c>
      <c r="Q181" s="115">
        <f t="shared" si="10"/>
        <v>366121</v>
      </c>
      <c r="R181" s="115">
        <v>-36086.32</v>
      </c>
    </row>
    <row r="182" spans="1:18" s="70" customFormat="1" ht="13" x14ac:dyDescent="0.25">
      <c r="A182" s="117">
        <v>25</v>
      </c>
      <c r="B182" s="117" t="s">
        <v>274</v>
      </c>
      <c r="C182" s="118">
        <v>0</v>
      </c>
      <c r="D182" s="118">
        <v>0</v>
      </c>
      <c r="E182" s="118">
        <v>0</v>
      </c>
      <c r="F182" s="118">
        <v>0</v>
      </c>
      <c r="G182" s="118">
        <v>0</v>
      </c>
      <c r="H182" s="118">
        <v>1146648</v>
      </c>
      <c r="I182" s="118">
        <v>0</v>
      </c>
      <c r="J182" s="118">
        <v>0</v>
      </c>
      <c r="K182" s="118">
        <f t="shared" si="9"/>
        <v>1146648</v>
      </c>
      <c r="L182" s="118">
        <v>0</v>
      </c>
      <c r="M182" s="118">
        <v>0</v>
      </c>
      <c r="N182" s="118">
        <v>39704</v>
      </c>
      <c r="O182" s="122">
        <v>1106944</v>
      </c>
      <c r="P182" s="118">
        <v>0</v>
      </c>
      <c r="Q182" s="118">
        <f t="shared" si="10"/>
        <v>1146648</v>
      </c>
      <c r="R182" s="118">
        <v>0</v>
      </c>
    </row>
    <row r="183" spans="1:18" s="70" customFormat="1" ht="13" x14ac:dyDescent="0.25">
      <c r="A183" s="114">
        <v>26</v>
      </c>
      <c r="B183" s="114" t="s">
        <v>275</v>
      </c>
      <c r="C183" s="115">
        <v>6422</v>
      </c>
      <c r="D183" s="115">
        <v>539321</v>
      </c>
      <c r="E183" s="115">
        <v>0</v>
      </c>
      <c r="F183" s="115">
        <v>0</v>
      </c>
      <c r="G183" s="115">
        <v>0</v>
      </c>
      <c r="H183" s="115">
        <v>0</v>
      </c>
      <c r="I183" s="115">
        <v>0</v>
      </c>
      <c r="J183" s="115">
        <v>0</v>
      </c>
      <c r="K183" s="115">
        <f t="shared" si="9"/>
        <v>545743</v>
      </c>
      <c r="L183" s="115">
        <v>0</v>
      </c>
      <c r="M183" s="115">
        <v>104970</v>
      </c>
      <c r="N183" s="115">
        <v>942648</v>
      </c>
      <c r="O183" s="121">
        <v>0</v>
      </c>
      <c r="P183" s="115">
        <v>0</v>
      </c>
      <c r="Q183" s="115">
        <f t="shared" si="10"/>
        <v>1047618</v>
      </c>
      <c r="R183" s="115">
        <v>14923.570000000002</v>
      </c>
    </row>
    <row r="184" spans="1:18" s="70" customFormat="1" ht="13" x14ac:dyDescent="0.25">
      <c r="A184" s="117">
        <v>27</v>
      </c>
      <c r="B184" s="117" t="s">
        <v>276</v>
      </c>
      <c r="C184" s="118">
        <v>0</v>
      </c>
      <c r="D184" s="118">
        <v>0</v>
      </c>
      <c r="E184" s="118">
        <v>0</v>
      </c>
      <c r="F184" s="118">
        <v>0</v>
      </c>
      <c r="G184" s="118">
        <v>0</v>
      </c>
      <c r="H184" s="118">
        <v>0</v>
      </c>
      <c r="I184" s="118">
        <v>0</v>
      </c>
      <c r="J184" s="118">
        <v>0</v>
      </c>
      <c r="K184" s="118">
        <f t="shared" si="9"/>
        <v>0</v>
      </c>
      <c r="L184" s="118">
        <v>0</v>
      </c>
      <c r="M184" s="118">
        <v>0</v>
      </c>
      <c r="N184" s="118">
        <v>0</v>
      </c>
      <c r="O184" s="122">
        <v>0</v>
      </c>
      <c r="P184" s="118">
        <v>0</v>
      </c>
      <c r="Q184" s="118">
        <f t="shared" si="10"/>
        <v>0</v>
      </c>
      <c r="R184" s="118">
        <v>4564.04</v>
      </c>
    </row>
    <row r="185" spans="1:18" s="70" customFormat="1" ht="13" x14ac:dyDescent="0.25">
      <c r="A185" s="114">
        <v>28</v>
      </c>
      <c r="B185" s="114" t="s">
        <v>277</v>
      </c>
      <c r="C185" s="115">
        <v>0</v>
      </c>
      <c r="D185" s="115">
        <v>0</v>
      </c>
      <c r="E185" s="115">
        <v>0</v>
      </c>
      <c r="F185" s="115">
        <v>0</v>
      </c>
      <c r="G185" s="115">
        <v>0</v>
      </c>
      <c r="H185" s="115">
        <v>0</v>
      </c>
      <c r="I185" s="115">
        <v>0</v>
      </c>
      <c r="J185" s="115">
        <v>0</v>
      </c>
      <c r="K185" s="115">
        <f t="shared" si="9"/>
        <v>0</v>
      </c>
      <c r="L185" s="115">
        <v>0</v>
      </c>
      <c r="M185" s="115">
        <v>0</v>
      </c>
      <c r="N185" s="115">
        <v>0</v>
      </c>
      <c r="O185" s="121">
        <v>0</v>
      </c>
      <c r="P185" s="115">
        <v>0</v>
      </c>
      <c r="Q185" s="115">
        <f t="shared" si="10"/>
        <v>0</v>
      </c>
      <c r="R185" s="115"/>
    </row>
    <row r="186" spans="1:18" s="70" customFormat="1" ht="13" x14ac:dyDescent="0.25">
      <c r="A186" s="117">
        <v>29</v>
      </c>
      <c r="B186" s="117" t="s">
        <v>278</v>
      </c>
      <c r="C186" s="118">
        <v>0</v>
      </c>
      <c r="D186" s="118">
        <v>46014</v>
      </c>
      <c r="E186" s="118">
        <v>0</v>
      </c>
      <c r="F186" s="118">
        <v>0</v>
      </c>
      <c r="G186" s="118">
        <v>0</v>
      </c>
      <c r="H186" s="118">
        <v>0</v>
      </c>
      <c r="I186" s="118">
        <v>0</v>
      </c>
      <c r="J186" s="118">
        <v>0</v>
      </c>
      <c r="K186" s="118">
        <f t="shared" si="9"/>
        <v>46014</v>
      </c>
      <c r="L186" s="118">
        <v>0</v>
      </c>
      <c r="M186" s="118">
        <v>0</v>
      </c>
      <c r="N186" s="118">
        <v>46014</v>
      </c>
      <c r="O186" s="122">
        <v>0</v>
      </c>
      <c r="P186" s="118">
        <v>0</v>
      </c>
      <c r="Q186" s="118">
        <f t="shared" si="10"/>
        <v>46014</v>
      </c>
      <c r="R186" s="118">
        <v>263.03000000000003</v>
      </c>
    </row>
    <row r="187" spans="1:18" s="70" customFormat="1" ht="13" x14ac:dyDescent="0.25">
      <c r="A187" s="114">
        <v>30</v>
      </c>
      <c r="B187" s="114" t="s">
        <v>216</v>
      </c>
      <c r="C187" s="115">
        <v>0</v>
      </c>
      <c r="D187" s="115">
        <v>0</v>
      </c>
      <c r="E187" s="115">
        <v>0</v>
      </c>
      <c r="F187" s="115">
        <v>0</v>
      </c>
      <c r="G187" s="115">
        <v>0</v>
      </c>
      <c r="H187" s="115">
        <v>604792</v>
      </c>
      <c r="I187" s="115">
        <v>0</v>
      </c>
      <c r="J187" s="115">
        <v>0</v>
      </c>
      <c r="K187" s="115">
        <f t="shared" si="9"/>
        <v>604792</v>
      </c>
      <c r="L187" s="115">
        <v>0</v>
      </c>
      <c r="M187" s="115">
        <v>0</v>
      </c>
      <c r="N187" s="115">
        <v>604792</v>
      </c>
      <c r="O187" s="121">
        <v>0</v>
      </c>
      <c r="P187" s="115">
        <v>0</v>
      </c>
      <c r="Q187" s="115">
        <f t="shared" si="10"/>
        <v>604792</v>
      </c>
      <c r="R187" s="115">
        <v>1323.69</v>
      </c>
    </row>
    <row r="188" spans="1:18" s="70" customFormat="1" ht="13" x14ac:dyDescent="0.25">
      <c r="A188" s="117">
        <v>31</v>
      </c>
      <c r="B188" s="117" t="s">
        <v>279</v>
      </c>
      <c r="C188" s="118">
        <v>0</v>
      </c>
      <c r="D188" s="118">
        <v>0</v>
      </c>
      <c r="E188" s="118">
        <v>2635665</v>
      </c>
      <c r="F188" s="118">
        <v>831175</v>
      </c>
      <c r="G188" s="118">
        <v>0</v>
      </c>
      <c r="H188" s="118">
        <v>0</v>
      </c>
      <c r="I188" s="118">
        <v>0</v>
      </c>
      <c r="J188" s="118">
        <v>3167373</v>
      </c>
      <c r="K188" s="118">
        <f t="shared" si="9"/>
        <v>6634213</v>
      </c>
      <c r="L188" s="118">
        <v>0</v>
      </c>
      <c r="M188" s="118">
        <v>0</v>
      </c>
      <c r="N188" s="118">
        <v>1221173</v>
      </c>
      <c r="O188" s="122">
        <v>10830526</v>
      </c>
      <c r="P188" s="118">
        <v>0</v>
      </c>
      <c r="Q188" s="118">
        <f t="shared" si="10"/>
        <v>12051699</v>
      </c>
      <c r="R188" s="118">
        <v>909782.14</v>
      </c>
    </row>
    <row r="189" spans="1:18" s="70" customFormat="1" ht="13" x14ac:dyDescent="0.25">
      <c r="A189" s="114">
        <v>32</v>
      </c>
      <c r="B189" s="114" t="s">
        <v>280</v>
      </c>
      <c r="C189" s="115">
        <v>0</v>
      </c>
      <c r="D189" s="115">
        <v>0</v>
      </c>
      <c r="E189" s="115">
        <v>0</v>
      </c>
      <c r="F189" s="115">
        <v>0</v>
      </c>
      <c r="G189" s="115">
        <v>0</v>
      </c>
      <c r="H189" s="115">
        <v>0</v>
      </c>
      <c r="I189" s="115">
        <v>0</v>
      </c>
      <c r="J189" s="115">
        <v>0</v>
      </c>
      <c r="K189" s="115">
        <f t="shared" si="9"/>
        <v>0</v>
      </c>
      <c r="L189" s="115">
        <v>0</v>
      </c>
      <c r="M189" s="115">
        <v>0</v>
      </c>
      <c r="N189" s="115">
        <v>0</v>
      </c>
      <c r="O189" s="121">
        <v>0</v>
      </c>
      <c r="P189" s="115">
        <v>0</v>
      </c>
      <c r="Q189" s="115">
        <f t="shared" si="10"/>
        <v>0</v>
      </c>
      <c r="R189" s="115"/>
    </row>
    <row r="190" spans="1:18" s="70" customFormat="1" ht="13" x14ac:dyDescent="0.25">
      <c r="A190" s="117">
        <v>33</v>
      </c>
      <c r="B190" s="117" t="s">
        <v>281</v>
      </c>
      <c r="C190" s="118">
        <v>0</v>
      </c>
      <c r="D190" s="118">
        <v>0</v>
      </c>
      <c r="E190" s="118">
        <v>0</v>
      </c>
      <c r="F190" s="118">
        <v>0</v>
      </c>
      <c r="G190" s="118">
        <v>0</v>
      </c>
      <c r="H190" s="118">
        <v>0</v>
      </c>
      <c r="I190" s="118">
        <v>0</v>
      </c>
      <c r="J190" s="118">
        <v>0</v>
      </c>
      <c r="K190" s="118">
        <f t="shared" si="9"/>
        <v>0</v>
      </c>
      <c r="L190" s="118">
        <v>0</v>
      </c>
      <c r="M190" s="118">
        <v>0</v>
      </c>
      <c r="N190" s="118">
        <v>0</v>
      </c>
      <c r="O190" s="122">
        <v>0</v>
      </c>
      <c r="P190" s="118">
        <v>0</v>
      </c>
      <c r="Q190" s="118">
        <f t="shared" si="10"/>
        <v>0</v>
      </c>
      <c r="R190" s="118">
        <v>220.16000000000003</v>
      </c>
    </row>
    <row r="191" spans="1:18" s="70" customFormat="1" ht="13" x14ac:dyDescent="0.25">
      <c r="A191" s="114">
        <v>34</v>
      </c>
      <c r="B191" s="114" t="s">
        <v>282</v>
      </c>
      <c r="C191" s="115">
        <v>0</v>
      </c>
      <c r="D191" s="115">
        <v>0</v>
      </c>
      <c r="E191" s="115">
        <v>0</v>
      </c>
      <c r="F191" s="115">
        <v>0</v>
      </c>
      <c r="G191" s="115">
        <v>0</v>
      </c>
      <c r="H191" s="115">
        <v>8712</v>
      </c>
      <c r="I191" s="115">
        <v>0</v>
      </c>
      <c r="J191" s="115">
        <v>0</v>
      </c>
      <c r="K191" s="115">
        <f t="shared" si="9"/>
        <v>8712</v>
      </c>
      <c r="L191" s="115">
        <v>0</v>
      </c>
      <c r="M191" s="115">
        <v>0</v>
      </c>
      <c r="N191" s="115">
        <v>8712</v>
      </c>
      <c r="O191" s="121">
        <v>0</v>
      </c>
      <c r="P191" s="115">
        <v>0</v>
      </c>
      <c r="Q191" s="115">
        <f t="shared" si="10"/>
        <v>8712</v>
      </c>
      <c r="R191" s="115">
        <v>0</v>
      </c>
    </row>
    <row r="192" spans="1:18" s="70" customFormat="1" ht="13" x14ac:dyDescent="0.25">
      <c r="A192" s="117">
        <v>35</v>
      </c>
      <c r="B192" s="117" t="s">
        <v>224</v>
      </c>
      <c r="C192" s="118">
        <v>0</v>
      </c>
      <c r="D192" s="118">
        <v>0</v>
      </c>
      <c r="E192" s="118">
        <v>0</v>
      </c>
      <c r="F192" s="118">
        <v>0</v>
      </c>
      <c r="G192" s="118">
        <v>0</v>
      </c>
      <c r="H192" s="118">
        <v>1615608</v>
      </c>
      <c r="I192" s="118">
        <v>0</v>
      </c>
      <c r="J192" s="118">
        <v>0</v>
      </c>
      <c r="K192" s="118">
        <f t="shared" si="9"/>
        <v>1615608</v>
      </c>
      <c r="L192" s="118">
        <v>0</v>
      </c>
      <c r="M192" s="118">
        <v>1299387</v>
      </c>
      <c r="N192" s="118">
        <v>316221</v>
      </c>
      <c r="O192" s="122">
        <v>0</v>
      </c>
      <c r="P192" s="118">
        <v>0</v>
      </c>
      <c r="Q192" s="118">
        <f t="shared" si="10"/>
        <v>1615608</v>
      </c>
      <c r="R192" s="118">
        <v>675257.56</v>
      </c>
    </row>
    <row r="193" spans="1:25" s="70" customFormat="1" ht="13" x14ac:dyDescent="0.25">
      <c r="A193" s="114">
        <v>36</v>
      </c>
      <c r="B193" s="114" t="s">
        <v>283</v>
      </c>
      <c r="C193" s="115">
        <v>349921</v>
      </c>
      <c r="D193" s="115">
        <v>114563</v>
      </c>
      <c r="E193" s="115">
        <v>0</v>
      </c>
      <c r="F193" s="115">
        <v>0</v>
      </c>
      <c r="G193" s="115">
        <v>0</v>
      </c>
      <c r="H193" s="115">
        <v>607212</v>
      </c>
      <c r="I193" s="115">
        <v>0</v>
      </c>
      <c r="J193" s="115">
        <v>0</v>
      </c>
      <c r="K193" s="115">
        <f t="shared" si="9"/>
        <v>1071696</v>
      </c>
      <c r="L193" s="115">
        <v>0</v>
      </c>
      <c r="M193" s="115">
        <v>0</v>
      </c>
      <c r="N193" s="115">
        <v>1071696</v>
      </c>
      <c r="O193" s="121">
        <v>0</v>
      </c>
      <c r="P193" s="115">
        <v>0</v>
      </c>
      <c r="Q193" s="115">
        <f t="shared" si="10"/>
        <v>1071696</v>
      </c>
      <c r="R193" s="115">
        <v>0</v>
      </c>
    </row>
    <row r="194" spans="1:25" s="70" customFormat="1" ht="13" x14ac:dyDescent="0.25">
      <c r="A194" s="117">
        <v>37</v>
      </c>
      <c r="B194" s="117" t="s">
        <v>284</v>
      </c>
      <c r="C194" s="122">
        <v>0</v>
      </c>
      <c r="D194" s="122">
        <v>0</v>
      </c>
      <c r="E194" s="122">
        <v>0</v>
      </c>
      <c r="F194" s="122">
        <v>0</v>
      </c>
      <c r="G194" s="122">
        <v>0</v>
      </c>
      <c r="H194" s="122">
        <v>0</v>
      </c>
      <c r="I194" s="122">
        <v>0</v>
      </c>
      <c r="J194" s="122">
        <v>0</v>
      </c>
      <c r="K194" s="122">
        <f t="shared" si="9"/>
        <v>0</v>
      </c>
      <c r="L194" s="122">
        <v>0</v>
      </c>
      <c r="M194" s="122">
        <v>0</v>
      </c>
      <c r="N194" s="122">
        <v>0</v>
      </c>
      <c r="O194" s="122">
        <v>0</v>
      </c>
      <c r="P194" s="122">
        <v>0</v>
      </c>
      <c r="Q194" s="122">
        <f t="shared" si="10"/>
        <v>0</v>
      </c>
      <c r="R194" s="122">
        <v>235632.5</v>
      </c>
    </row>
    <row r="195" spans="1:25" s="70" customFormat="1" ht="13.5" thickBot="1" x14ac:dyDescent="0.3">
      <c r="A195" s="146">
        <f>A194</f>
        <v>37</v>
      </c>
      <c r="B195" s="135" t="s">
        <v>247</v>
      </c>
      <c r="C195" s="127">
        <f t="shared" ref="C195:R195" si="11">SUM(C158:C194)</f>
        <v>18236308</v>
      </c>
      <c r="D195" s="127">
        <f t="shared" si="11"/>
        <v>5188500</v>
      </c>
      <c r="E195" s="127">
        <f t="shared" si="11"/>
        <v>37677352</v>
      </c>
      <c r="F195" s="127">
        <f t="shared" si="11"/>
        <v>2014734</v>
      </c>
      <c r="G195" s="127">
        <f t="shared" si="11"/>
        <v>698821</v>
      </c>
      <c r="H195" s="127">
        <f t="shared" si="11"/>
        <v>10747196</v>
      </c>
      <c r="I195" s="127">
        <f t="shared" si="11"/>
        <v>1218203</v>
      </c>
      <c r="J195" s="127">
        <f t="shared" si="11"/>
        <v>5093008</v>
      </c>
      <c r="K195" s="127">
        <f t="shared" si="11"/>
        <v>80874122</v>
      </c>
      <c r="L195" s="127">
        <f t="shared" si="11"/>
        <v>0</v>
      </c>
      <c r="M195" s="127">
        <f t="shared" si="11"/>
        <v>31161671</v>
      </c>
      <c r="N195" s="127">
        <f t="shared" si="11"/>
        <v>20872474</v>
      </c>
      <c r="O195" s="127">
        <f t="shared" si="11"/>
        <v>13909532</v>
      </c>
      <c r="P195" s="127">
        <f t="shared" si="11"/>
        <v>0</v>
      </c>
      <c r="Q195" s="127">
        <f t="shared" si="11"/>
        <v>65943677</v>
      </c>
      <c r="R195" s="147">
        <f t="shared" si="11"/>
        <v>7489455.8099999987</v>
      </c>
    </row>
    <row r="196" spans="1:25" s="70" customFormat="1" ht="13" x14ac:dyDescent="0.25">
      <c r="A196" s="91"/>
    </row>
    <row r="197" spans="1:25" s="83" customFormat="1" ht="13.5" thickBot="1" x14ac:dyDescent="0.3">
      <c r="A197" s="205">
        <f>(A45+A149+A195)</f>
        <v>170</v>
      </c>
      <c r="B197" s="206" t="s">
        <v>285</v>
      </c>
      <c r="C197" s="253">
        <f>(C45+C149+C195)</f>
        <v>409575241</v>
      </c>
      <c r="D197" s="253">
        <f>(D45+D149+D195)</f>
        <v>294010601</v>
      </c>
      <c r="E197" s="253">
        <f>(E45+E149+E195)</f>
        <v>2974992817</v>
      </c>
      <c r="F197" s="253">
        <f>(F45+F149+F195)</f>
        <v>201123835</v>
      </c>
      <c r="G197" s="253">
        <f>(G45+G149+G195)</f>
        <v>7412896</v>
      </c>
      <c r="H197" s="253">
        <f>(H45+H149+H195)</f>
        <v>2073615178</v>
      </c>
      <c r="I197" s="253">
        <f>(I45+I149+I195)</f>
        <v>79846773</v>
      </c>
      <c r="J197" s="253">
        <f>(J45+J149+J195)</f>
        <v>285964175</v>
      </c>
      <c r="K197" s="253">
        <f>(K45+K149+K195)</f>
        <v>6326541516</v>
      </c>
      <c r="L197" s="253">
        <f>(L45+L149+L195)</f>
        <v>1930814954.1500001</v>
      </c>
      <c r="M197" s="253">
        <f>(M45+M149+M195)</f>
        <v>566620595</v>
      </c>
      <c r="N197" s="253">
        <f>(N45+N149+N195)</f>
        <v>2542365363</v>
      </c>
      <c r="O197" s="253">
        <f>(O45+O149+O195)</f>
        <v>272865655</v>
      </c>
      <c r="P197" s="253">
        <f>(P45+P149+P195)</f>
        <v>4065603</v>
      </c>
      <c r="Q197" s="253">
        <f>(Q45+Q149+Q195)</f>
        <v>5316732170.1499996</v>
      </c>
      <c r="R197" s="253">
        <f>(R45+R149+R195)</f>
        <v>461761392.97999984</v>
      </c>
    </row>
    <row r="198" spans="1:25" s="70" customFormat="1" ht="13.5" thickTop="1" x14ac:dyDescent="0.25"/>
    <row r="199" spans="1:25" s="70" customFormat="1" ht="13.5" thickBot="1" x14ac:dyDescent="0.3"/>
    <row r="200" spans="1:25" s="70" customFormat="1" ht="13" x14ac:dyDescent="0.25">
      <c r="A200" s="220" t="s">
        <v>484</v>
      </c>
      <c r="B200" s="327"/>
      <c r="C200" s="327"/>
      <c r="D200" s="327"/>
      <c r="E200" s="327"/>
      <c r="F200" s="327"/>
      <c r="G200" s="327"/>
      <c r="H200" s="327"/>
      <c r="I200" s="327"/>
      <c r="J200" s="327"/>
      <c r="K200" s="327"/>
      <c r="L200" s="327"/>
      <c r="M200" s="327"/>
      <c r="N200" s="328"/>
      <c r="U200" s="168"/>
      <c r="Y200" s="168"/>
    </row>
    <row r="201" spans="1:25" s="70" customFormat="1" ht="29.25" customHeight="1" thickBot="1" x14ac:dyDescent="0.35">
      <c r="A201" s="410" t="s">
        <v>540</v>
      </c>
      <c r="B201" s="411"/>
      <c r="C201" s="411"/>
      <c r="D201" s="411"/>
      <c r="E201" s="411"/>
      <c r="F201" s="411"/>
      <c r="G201" s="411"/>
      <c r="H201" s="411"/>
      <c r="I201" s="411"/>
      <c r="J201" s="411"/>
      <c r="K201" s="411"/>
      <c r="L201" s="411"/>
      <c r="M201" s="411"/>
      <c r="N201" s="412"/>
      <c r="U201" s="168"/>
      <c r="Y201" s="168"/>
    </row>
    <row r="202" spans="1:25" s="70" customFormat="1" ht="13" x14ac:dyDescent="0.25">
      <c r="A202" s="67"/>
      <c r="B202" s="68"/>
      <c r="C202" s="67"/>
      <c r="D202" s="67"/>
      <c r="E202" s="67"/>
      <c r="F202" s="67"/>
      <c r="G202" s="67"/>
      <c r="H202" s="67"/>
      <c r="I202" s="67"/>
      <c r="J202" s="67"/>
      <c r="K202" s="67"/>
      <c r="L202" s="67"/>
      <c r="M202" s="67"/>
      <c r="N202" s="67"/>
      <c r="O202" s="67"/>
      <c r="P202" s="67"/>
      <c r="Q202" s="67"/>
      <c r="R202" s="67"/>
    </row>
    <row r="203" spans="1:25" s="70" customFormat="1" ht="13" x14ac:dyDescent="0.25">
      <c r="A203" s="67"/>
      <c r="B203" s="68"/>
      <c r="C203" s="67"/>
      <c r="D203" s="67"/>
      <c r="E203" s="67"/>
      <c r="F203" s="67"/>
      <c r="G203" s="67"/>
      <c r="H203" s="67"/>
      <c r="I203" s="67"/>
      <c r="J203" s="67"/>
      <c r="K203" s="67"/>
      <c r="L203" s="67"/>
      <c r="M203" s="67"/>
      <c r="N203" s="67"/>
      <c r="O203" s="67"/>
      <c r="P203" s="67"/>
      <c r="Q203" s="67"/>
      <c r="R203" s="67"/>
    </row>
    <row r="204" spans="1:25" s="70" customFormat="1" ht="13" x14ac:dyDescent="0.25">
      <c r="A204" s="67"/>
      <c r="B204" s="68"/>
      <c r="C204" s="67"/>
      <c r="D204" s="67"/>
      <c r="E204" s="67"/>
      <c r="F204" s="67"/>
      <c r="G204" s="67"/>
      <c r="H204" s="67"/>
      <c r="I204" s="67"/>
      <c r="J204" s="67"/>
      <c r="K204" s="67"/>
      <c r="L204" s="67"/>
      <c r="M204" s="67"/>
      <c r="N204" s="67"/>
      <c r="O204" s="67"/>
      <c r="P204" s="67"/>
      <c r="Q204" s="67"/>
      <c r="R204" s="67"/>
    </row>
    <row r="205" spans="1:25" s="70" customFormat="1" ht="13" x14ac:dyDescent="0.25">
      <c r="A205" s="67"/>
      <c r="B205" s="68"/>
      <c r="C205" s="67"/>
      <c r="D205" s="67"/>
      <c r="E205" s="67"/>
      <c r="F205" s="67"/>
      <c r="G205" s="67"/>
      <c r="H205" s="67"/>
      <c r="I205" s="67"/>
      <c r="J205" s="67"/>
      <c r="K205" s="67"/>
      <c r="L205" s="67"/>
      <c r="M205" s="67"/>
      <c r="N205" s="67"/>
      <c r="O205" s="67"/>
      <c r="P205" s="67"/>
      <c r="Q205" s="67"/>
      <c r="R205" s="67"/>
    </row>
    <row r="206" spans="1:25" s="70" customFormat="1" ht="13" x14ac:dyDescent="0.25">
      <c r="A206" s="67"/>
      <c r="B206" s="68"/>
      <c r="C206" s="67"/>
      <c r="D206" s="67"/>
      <c r="E206" s="67"/>
      <c r="F206" s="67"/>
      <c r="G206" s="67"/>
      <c r="H206" s="67"/>
      <c r="I206" s="67"/>
      <c r="J206" s="67"/>
      <c r="K206" s="67"/>
      <c r="L206" s="67"/>
      <c r="M206" s="67"/>
      <c r="N206" s="67"/>
      <c r="O206" s="67"/>
      <c r="P206" s="67"/>
      <c r="Q206" s="67"/>
      <c r="R206" s="67"/>
    </row>
    <row r="207" spans="1:25" s="70" customFormat="1" ht="13" x14ac:dyDescent="0.25">
      <c r="A207" s="67"/>
      <c r="B207" s="68"/>
      <c r="C207" s="67"/>
      <c r="D207" s="67"/>
      <c r="E207" s="67"/>
      <c r="F207" s="67"/>
      <c r="G207" s="67"/>
      <c r="H207" s="67"/>
      <c r="I207" s="67"/>
      <c r="J207" s="67"/>
      <c r="K207" s="67"/>
      <c r="L207" s="67"/>
      <c r="M207" s="67"/>
      <c r="N207" s="67"/>
      <c r="O207" s="67"/>
      <c r="P207" s="67"/>
      <c r="Q207" s="67"/>
      <c r="R207" s="67"/>
    </row>
    <row r="208" spans="1:25" s="70" customFormat="1" ht="13" x14ac:dyDescent="0.25">
      <c r="A208" s="67"/>
      <c r="B208" s="68"/>
      <c r="C208" s="67"/>
      <c r="D208" s="67"/>
      <c r="E208" s="67"/>
      <c r="F208" s="67"/>
      <c r="G208" s="67"/>
      <c r="H208" s="67"/>
      <c r="I208" s="67"/>
      <c r="J208" s="67"/>
      <c r="K208" s="67"/>
      <c r="L208" s="67"/>
      <c r="M208" s="67"/>
      <c r="N208" s="67"/>
      <c r="O208" s="67"/>
      <c r="P208" s="67"/>
      <c r="Q208" s="67"/>
      <c r="R208" s="67"/>
    </row>
    <row r="209" spans="1:18" s="70" customFormat="1" ht="13" x14ac:dyDescent="0.25">
      <c r="A209" s="67"/>
      <c r="B209" s="68"/>
      <c r="C209" s="67"/>
      <c r="D209" s="67"/>
      <c r="E209" s="67"/>
      <c r="F209" s="67"/>
      <c r="G209" s="67"/>
      <c r="H209" s="67"/>
      <c r="I209" s="67"/>
      <c r="J209" s="67"/>
      <c r="K209" s="67"/>
      <c r="L209" s="67"/>
      <c r="M209" s="67"/>
      <c r="N209" s="67"/>
      <c r="O209" s="67"/>
      <c r="P209" s="67"/>
      <c r="Q209" s="67"/>
      <c r="R209" s="67"/>
    </row>
    <row r="210" spans="1:18" s="70" customFormat="1" ht="13" x14ac:dyDescent="0.25">
      <c r="A210" s="67"/>
      <c r="B210" s="68"/>
      <c r="C210" s="67"/>
      <c r="D210" s="67"/>
      <c r="E210" s="67"/>
      <c r="F210" s="67"/>
      <c r="G210" s="67"/>
      <c r="H210" s="67"/>
      <c r="I210" s="67"/>
      <c r="J210" s="67"/>
      <c r="K210" s="67"/>
      <c r="L210" s="67"/>
      <c r="M210" s="67"/>
      <c r="N210" s="67"/>
      <c r="O210" s="67"/>
      <c r="P210" s="67"/>
      <c r="Q210" s="67"/>
      <c r="R210" s="67"/>
    </row>
    <row r="211" spans="1:18" s="70" customFormat="1" ht="13" x14ac:dyDescent="0.25">
      <c r="A211" s="67"/>
      <c r="B211" s="68"/>
      <c r="C211" s="67"/>
      <c r="D211" s="67"/>
      <c r="E211" s="67"/>
      <c r="F211" s="67"/>
      <c r="G211" s="67"/>
      <c r="H211" s="67"/>
      <c r="I211" s="67"/>
      <c r="J211" s="67"/>
      <c r="K211" s="67"/>
      <c r="L211" s="67"/>
      <c r="M211" s="67"/>
      <c r="N211" s="67"/>
      <c r="O211" s="67"/>
      <c r="P211" s="67"/>
      <c r="Q211" s="67"/>
      <c r="R211" s="67"/>
    </row>
    <row r="212" spans="1:18" s="70" customFormat="1" ht="13" x14ac:dyDescent="0.25">
      <c r="A212" s="79"/>
      <c r="B212" s="65"/>
      <c r="C212" s="65"/>
      <c r="D212" s="65"/>
      <c r="E212" s="65"/>
      <c r="F212" s="65"/>
      <c r="G212" s="65"/>
      <c r="H212" s="65"/>
      <c r="I212" s="65"/>
      <c r="J212" s="65"/>
      <c r="K212" s="65"/>
      <c r="L212" s="65"/>
      <c r="M212" s="65"/>
      <c r="N212" s="65"/>
      <c r="O212" s="65"/>
      <c r="P212" s="65"/>
      <c r="Q212" s="65"/>
      <c r="R212" s="65"/>
    </row>
    <row r="213" spans="1:18" s="70" customFormat="1" ht="13" x14ac:dyDescent="0.25">
      <c r="A213" s="68"/>
      <c r="B213" s="68"/>
      <c r="C213" s="68"/>
      <c r="D213" s="68"/>
      <c r="E213" s="68"/>
      <c r="F213" s="68"/>
      <c r="G213" s="68"/>
      <c r="H213" s="68"/>
      <c r="I213" s="68"/>
      <c r="J213" s="68"/>
      <c r="K213" s="68"/>
      <c r="L213" s="68"/>
      <c r="M213" s="68"/>
      <c r="N213" s="68"/>
      <c r="O213" s="68"/>
      <c r="P213" s="68"/>
      <c r="Q213" s="68"/>
      <c r="R213" s="68"/>
    </row>
    <row r="214" spans="1:18" s="70" customFormat="1" ht="13" x14ac:dyDescent="0.25">
      <c r="A214" s="68"/>
      <c r="B214" s="68"/>
      <c r="C214" s="68"/>
      <c r="D214" s="68"/>
      <c r="E214" s="68"/>
      <c r="F214" s="68"/>
      <c r="G214" s="68"/>
      <c r="H214" s="68"/>
      <c r="I214" s="68"/>
      <c r="J214" s="68"/>
      <c r="K214" s="68"/>
      <c r="L214" s="68"/>
      <c r="M214" s="68"/>
      <c r="N214" s="68"/>
      <c r="O214" s="68"/>
      <c r="P214" s="68"/>
      <c r="Q214" s="68"/>
      <c r="R214" s="68"/>
    </row>
    <row r="215" spans="1:18" s="70" customFormat="1" ht="13" x14ac:dyDescent="0.25">
      <c r="A215" s="68"/>
      <c r="B215" s="68"/>
      <c r="C215" s="68"/>
      <c r="D215" s="68"/>
      <c r="E215" s="68"/>
      <c r="F215" s="68"/>
      <c r="G215" s="68"/>
      <c r="H215" s="68"/>
      <c r="I215" s="68"/>
      <c r="J215" s="68"/>
      <c r="K215" s="68"/>
      <c r="L215" s="68"/>
      <c r="M215" s="68"/>
      <c r="N215" s="68"/>
      <c r="O215" s="68"/>
      <c r="P215" s="68"/>
      <c r="Q215" s="68"/>
      <c r="R215" s="68"/>
    </row>
    <row r="216" spans="1:18" s="70" customFormat="1" ht="13" x14ac:dyDescent="0.25">
      <c r="A216" s="68"/>
      <c r="B216" s="68"/>
      <c r="C216" s="68"/>
      <c r="D216" s="68"/>
      <c r="E216" s="68"/>
      <c r="F216" s="68"/>
      <c r="G216" s="68"/>
      <c r="H216" s="68"/>
      <c r="I216" s="68"/>
      <c r="J216" s="68"/>
      <c r="K216" s="68"/>
      <c r="L216" s="68"/>
      <c r="M216" s="68"/>
      <c r="N216" s="68"/>
      <c r="O216" s="68"/>
      <c r="P216" s="68"/>
      <c r="Q216" s="68"/>
      <c r="R216" s="68"/>
    </row>
    <row r="217" spans="1:18" s="70" customFormat="1" ht="13" x14ac:dyDescent="0.25">
      <c r="A217" s="68"/>
      <c r="B217" s="68"/>
      <c r="C217" s="68"/>
      <c r="D217" s="68"/>
      <c r="E217" s="68"/>
      <c r="F217" s="68"/>
      <c r="G217" s="68"/>
      <c r="H217" s="68"/>
      <c r="I217" s="68"/>
      <c r="J217" s="68"/>
      <c r="K217" s="68"/>
      <c r="L217" s="68"/>
      <c r="M217" s="68"/>
      <c r="N217" s="68"/>
      <c r="O217" s="68"/>
      <c r="P217" s="68"/>
      <c r="Q217" s="68"/>
      <c r="R217" s="68"/>
    </row>
    <row r="218" spans="1:18" s="70" customFormat="1" ht="13" x14ac:dyDescent="0.25">
      <c r="A218" s="68"/>
      <c r="B218" s="68"/>
      <c r="C218" s="68"/>
      <c r="D218" s="68"/>
      <c r="E218" s="68"/>
      <c r="F218" s="68"/>
      <c r="G218" s="68"/>
      <c r="H218" s="68"/>
      <c r="I218" s="68"/>
      <c r="J218" s="68"/>
      <c r="K218" s="68"/>
      <c r="L218" s="68"/>
      <c r="M218" s="68"/>
      <c r="N218" s="68"/>
      <c r="O218" s="68"/>
      <c r="P218" s="68"/>
      <c r="Q218" s="68"/>
      <c r="R218" s="68"/>
    </row>
    <row r="219" spans="1:18" s="70" customFormat="1" ht="13" x14ac:dyDescent="0.25">
      <c r="A219" s="68"/>
      <c r="B219" s="68"/>
      <c r="C219" s="68"/>
      <c r="D219" s="68"/>
      <c r="E219" s="68"/>
      <c r="F219" s="68"/>
      <c r="G219" s="68"/>
      <c r="H219" s="68"/>
      <c r="I219" s="68"/>
      <c r="J219" s="68"/>
      <c r="K219" s="68"/>
      <c r="L219" s="68"/>
      <c r="M219" s="68"/>
      <c r="N219" s="68"/>
      <c r="O219" s="68"/>
      <c r="P219" s="68"/>
      <c r="Q219" s="68"/>
      <c r="R219" s="68"/>
    </row>
    <row r="220" spans="1:18" s="70" customFormat="1" ht="13" x14ac:dyDescent="0.25">
      <c r="A220" s="68"/>
      <c r="B220" s="68"/>
      <c r="C220" s="68"/>
      <c r="D220" s="68"/>
      <c r="E220" s="68"/>
      <c r="F220" s="68"/>
      <c r="G220" s="68"/>
      <c r="H220" s="68"/>
      <c r="I220" s="68"/>
      <c r="J220" s="68"/>
      <c r="K220" s="68"/>
      <c r="L220" s="68"/>
      <c r="M220" s="68"/>
      <c r="N220" s="68"/>
      <c r="O220" s="68"/>
      <c r="P220" s="68"/>
      <c r="Q220" s="68"/>
      <c r="R220" s="68"/>
    </row>
    <row r="221" spans="1:18" s="70" customFormat="1" ht="13" x14ac:dyDescent="0.25">
      <c r="A221" s="68"/>
      <c r="B221" s="68"/>
      <c r="C221" s="68"/>
      <c r="D221" s="68"/>
      <c r="E221" s="68"/>
      <c r="F221" s="68"/>
      <c r="G221" s="68"/>
      <c r="H221" s="68"/>
      <c r="I221" s="68"/>
      <c r="J221" s="68"/>
      <c r="K221" s="68"/>
      <c r="L221" s="68"/>
      <c r="M221" s="68"/>
      <c r="N221" s="68"/>
      <c r="O221" s="68"/>
      <c r="P221" s="68"/>
      <c r="Q221" s="68"/>
      <c r="R221" s="68"/>
    </row>
    <row r="222" spans="1:18" s="70" customFormat="1" ht="13" x14ac:dyDescent="0.25">
      <c r="A222" s="68"/>
      <c r="B222" s="68"/>
      <c r="C222" s="68"/>
      <c r="D222" s="68"/>
      <c r="E222" s="68"/>
      <c r="F222" s="68"/>
      <c r="G222" s="68"/>
      <c r="H222" s="68"/>
      <c r="I222" s="68"/>
      <c r="J222" s="68"/>
      <c r="K222" s="68"/>
      <c r="L222" s="68"/>
      <c r="M222" s="68"/>
      <c r="N222" s="68"/>
      <c r="O222" s="68"/>
      <c r="P222" s="68"/>
      <c r="Q222" s="68"/>
      <c r="R222" s="68"/>
    </row>
    <row r="223" spans="1:18" s="70" customFormat="1" ht="13" x14ac:dyDescent="0.25">
      <c r="A223" s="68"/>
      <c r="B223" s="68"/>
      <c r="C223" s="68"/>
      <c r="D223" s="68"/>
      <c r="E223" s="68"/>
      <c r="F223" s="68"/>
      <c r="G223" s="68"/>
      <c r="H223" s="68"/>
      <c r="I223" s="68"/>
      <c r="J223" s="68"/>
      <c r="K223" s="68"/>
      <c r="L223" s="68"/>
      <c r="M223" s="68"/>
      <c r="N223" s="68"/>
      <c r="O223" s="68"/>
      <c r="P223" s="68"/>
      <c r="Q223" s="68"/>
      <c r="R223" s="68"/>
    </row>
    <row r="224" spans="1:18" s="70" customFormat="1" ht="13" x14ac:dyDescent="0.25">
      <c r="A224" s="68"/>
      <c r="B224" s="68"/>
      <c r="C224" s="68"/>
      <c r="D224" s="68"/>
      <c r="E224" s="68"/>
      <c r="F224" s="68"/>
      <c r="G224" s="68"/>
      <c r="H224" s="68"/>
      <c r="I224" s="68"/>
      <c r="J224" s="68"/>
      <c r="K224" s="68"/>
      <c r="L224" s="68"/>
      <c r="M224" s="68"/>
      <c r="N224" s="68"/>
      <c r="O224" s="68"/>
      <c r="P224" s="68"/>
      <c r="Q224" s="68"/>
      <c r="R224" s="68"/>
    </row>
    <row r="225" spans="1:18" s="70" customFormat="1" ht="13" x14ac:dyDescent="0.25">
      <c r="A225" s="68"/>
      <c r="B225" s="68"/>
      <c r="C225" s="68"/>
      <c r="D225" s="68"/>
      <c r="E225" s="68"/>
      <c r="F225" s="68"/>
      <c r="G225" s="68"/>
      <c r="H225" s="68"/>
      <c r="I225" s="68"/>
      <c r="J225" s="68"/>
      <c r="K225" s="68"/>
      <c r="L225" s="68"/>
      <c r="M225" s="68"/>
      <c r="N225" s="68"/>
      <c r="O225" s="68"/>
      <c r="P225" s="68"/>
      <c r="Q225" s="68"/>
      <c r="R225" s="68"/>
    </row>
    <row r="226" spans="1:18" s="70" customFormat="1" ht="13" x14ac:dyDescent="0.25">
      <c r="A226" s="68"/>
      <c r="B226" s="68"/>
      <c r="C226" s="68"/>
      <c r="D226" s="68"/>
      <c r="E226" s="68"/>
      <c r="F226" s="68"/>
      <c r="G226" s="68"/>
      <c r="H226" s="68"/>
      <c r="I226" s="68"/>
      <c r="J226" s="68"/>
      <c r="K226" s="68"/>
      <c r="L226" s="68"/>
      <c r="M226" s="68"/>
      <c r="N226" s="68"/>
      <c r="O226" s="68"/>
      <c r="P226" s="68"/>
      <c r="Q226" s="68"/>
      <c r="R226" s="68"/>
    </row>
    <row r="227" spans="1:18" s="70" customFormat="1" ht="13" x14ac:dyDescent="0.25">
      <c r="A227" s="68"/>
      <c r="B227" s="68"/>
      <c r="C227" s="68"/>
      <c r="D227" s="68"/>
      <c r="E227" s="68"/>
      <c r="F227" s="68"/>
      <c r="G227" s="68"/>
      <c r="H227" s="68"/>
      <c r="I227" s="68"/>
      <c r="J227" s="68"/>
      <c r="K227" s="68"/>
      <c r="L227" s="68"/>
      <c r="M227" s="68"/>
      <c r="N227" s="68"/>
      <c r="O227" s="68"/>
      <c r="P227" s="68"/>
      <c r="Q227" s="68"/>
      <c r="R227" s="68"/>
    </row>
    <row r="228" spans="1:18" s="70" customFormat="1" ht="13" x14ac:dyDescent="0.25">
      <c r="A228" s="68"/>
      <c r="B228" s="68"/>
      <c r="C228" s="68"/>
      <c r="D228" s="68"/>
      <c r="E228" s="68"/>
      <c r="F228" s="68"/>
      <c r="G228" s="68"/>
      <c r="H228" s="68"/>
      <c r="I228" s="68"/>
      <c r="J228" s="68"/>
      <c r="K228" s="68"/>
      <c r="L228" s="68"/>
      <c r="M228" s="68"/>
      <c r="N228" s="68"/>
      <c r="O228" s="68"/>
      <c r="P228" s="68"/>
      <c r="Q228" s="68"/>
      <c r="R228" s="68"/>
    </row>
    <row r="229" spans="1:18" s="70" customFormat="1" ht="13" x14ac:dyDescent="0.25">
      <c r="A229" s="68"/>
      <c r="B229" s="68"/>
      <c r="C229" s="68"/>
      <c r="D229" s="68"/>
      <c r="E229" s="68"/>
      <c r="F229" s="68"/>
      <c r="G229" s="68"/>
      <c r="H229" s="68"/>
      <c r="I229" s="68"/>
      <c r="J229" s="68"/>
      <c r="K229" s="68"/>
      <c r="L229" s="68"/>
      <c r="M229" s="68"/>
      <c r="N229" s="68"/>
      <c r="O229" s="68"/>
      <c r="P229" s="68"/>
      <c r="Q229" s="68"/>
      <c r="R229" s="68"/>
    </row>
    <row r="230" spans="1:18" s="70" customFormat="1" ht="13" x14ac:dyDescent="0.25">
      <c r="A230" s="68"/>
      <c r="B230" s="68"/>
      <c r="C230" s="68"/>
      <c r="D230" s="68"/>
      <c r="E230" s="68"/>
      <c r="F230" s="68"/>
      <c r="G230" s="68"/>
      <c r="H230" s="68"/>
      <c r="I230" s="68"/>
      <c r="J230" s="68"/>
      <c r="K230" s="68"/>
      <c r="L230" s="68"/>
      <c r="M230" s="68"/>
      <c r="N230" s="68"/>
      <c r="O230" s="68"/>
      <c r="P230" s="68"/>
      <c r="Q230" s="68"/>
      <c r="R230" s="68"/>
    </row>
    <row r="231" spans="1:18" s="70" customFormat="1" ht="13" x14ac:dyDescent="0.25">
      <c r="A231" s="68"/>
      <c r="B231" s="68"/>
      <c r="C231" s="68"/>
      <c r="D231" s="68"/>
      <c r="E231" s="68"/>
      <c r="F231" s="68"/>
      <c r="G231" s="68"/>
      <c r="H231" s="68"/>
      <c r="I231" s="68"/>
      <c r="J231" s="68"/>
      <c r="K231" s="68"/>
      <c r="L231" s="68"/>
      <c r="M231" s="68"/>
      <c r="N231" s="68"/>
      <c r="O231" s="68"/>
      <c r="P231" s="68"/>
      <c r="Q231" s="68"/>
      <c r="R231" s="68"/>
    </row>
    <row r="232" spans="1:18" s="70" customFormat="1" ht="13" x14ac:dyDescent="0.25">
      <c r="A232" s="68"/>
      <c r="B232" s="68"/>
      <c r="C232" s="68"/>
      <c r="D232" s="68"/>
      <c r="E232" s="68"/>
      <c r="F232" s="68"/>
      <c r="G232" s="68"/>
      <c r="H232" s="68"/>
      <c r="I232" s="68"/>
      <c r="J232" s="68"/>
      <c r="K232" s="68"/>
      <c r="L232" s="68"/>
      <c r="M232" s="68"/>
      <c r="N232" s="68"/>
      <c r="O232" s="68"/>
      <c r="P232" s="68"/>
      <c r="Q232" s="68"/>
      <c r="R232" s="68"/>
    </row>
    <row r="233" spans="1:18" s="70" customFormat="1" ht="13" x14ac:dyDescent="0.25">
      <c r="A233" s="68"/>
      <c r="B233" s="68"/>
      <c r="C233" s="68"/>
      <c r="D233" s="68"/>
      <c r="E233" s="68"/>
      <c r="F233" s="68"/>
      <c r="G233" s="68"/>
      <c r="H233" s="68"/>
      <c r="I233" s="68"/>
      <c r="J233" s="68"/>
      <c r="K233" s="68"/>
      <c r="L233" s="68"/>
      <c r="M233" s="68"/>
      <c r="N233" s="68"/>
      <c r="O233" s="68"/>
      <c r="P233" s="68"/>
      <c r="Q233" s="68"/>
      <c r="R233" s="68"/>
    </row>
    <row r="234" spans="1:18" s="70" customFormat="1" ht="13" x14ac:dyDescent="0.25">
      <c r="A234" s="68"/>
      <c r="B234" s="68"/>
      <c r="C234" s="68"/>
      <c r="D234" s="68"/>
      <c r="E234" s="68"/>
      <c r="F234" s="68"/>
      <c r="G234" s="68"/>
      <c r="H234" s="68"/>
      <c r="I234" s="68"/>
      <c r="J234" s="68"/>
      <c r="K234" s="68"/>
      <c r="L234" s="68"/>
      <c r="M234" s="68"/>
      <c r="N234" s="68"/>
      <c r="O234" s="68"/>
      <c r="P234" s="68"/>
      <c r="Q234" s="68"/>
      <c r="R234" s="68"/>
    </row>
    <row r="235" spans="1:18" ht="3.5" customHeight="1" x14ac:dyDescent="0.25"/>
    <row r="236" spans="1:18" ht="8.9" customHeight="1" x14ac:dyDescent="0.25"/>
    <row r="237" spans="1:18" ht="8.9" customHeight="1" x14ac:dyDescent="0.25"/>
    <row r="238" spans="1:18" ht="8.9" customHeight="1" x14ac:dyDescent="0.25"/>
    <row r="239" spans="1:18" ht="8.9" customHeight="1" x14ac:dyDescent="0.25"/>
    <row r="240" spans="1:18" ht="8.9" customHeight="1" x14ac:dyDescent="0.25"/>
    <row r="241" spans="1:21" ht="11" customHeight="1" x14ac:dyDescent="0.25"/>
    <row r="242" spans="1:21" ht="7.25" customHeight="1" x14ac:dyDescent="0.25"/>
    <row r="243" spans="1:21" ht="8.9" hidden="1" customHeight="1" x14ac:dyDescent="0.25"/>
    <row r="244" spans="1:21" ht="10.5" hidden="1" customHeight="1" x14ac:dyDescent="0.25"/>
    <row r="245" spans="1:21" ht="8.9" customHeight="1" x14ac:dyDescent="0.25"/>
    <row r="246" spans="1:21" s="65" customFormat="1" ht="9.75" customHeight="1" x14ac:dyDescent="0.25">
      <c r="A246" s="68"/>
      <c r="B246" s="68"/>
      <c r="C246" s="68"/>
      <c r="D246" s="68"/>
      <c r="E246" s="68"/>
      <c r="F246" s="68"/>
      <c r="G246" s="68"/>
      <c r="H246" s="68"/>
      <c r="I246" s="68"/>
      <c r="J246" s="68"/>
      <c r="K246" s="68"/>
      <c r="L246" s="68"/>
      <c r="M246" s="68"/>
      <c r="N246" s="68"/>
      <c r="O246" s="68"/>
      <c r="P246" s="68"/>
      <c r="Q246" s="68"/>
      <c r="R246" s="68"/>
      <c r="U246" s="86"/>
    </row>
  </sheetData>
  <mergeCells count="7">
    <mergeCell ref="A201:N201"/>
    <mergeCell ref="L5:Q5"/>
    <mergeCell ref="C5:K5"/>
    <mergeCell ref="C52:K52"/>
    <mergeCell ref="L52:Q52"/>
    <mergeCell ref="C156:K156"/>
    <mergeCell ref="L156:Q156"/>
  </mergeCells>
  <printOptions gridLinesSet="0"/>
  <pageMargins left="0.25" right="0.25" top="0.75" bottom="0.75" header="0.3" footer="0.3"/>
  <pageSetup paperSize="3" scale="79" fitToHeight="0" pageOrder="overThenDown" orientation="landscape" r:id="rId1"/>
  <headerFooter alignWithMargins="0"/>
  <rowBreaks count="2" manualBreakCount="2">
    <brk id="46" max="16383" man="1"/>
    <brk id="15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20C47-B5A9-498B-A9FC-62161A55C623}">
  <sheetPr transitionEvaluation="1" codeName="Sheet2">
    <tabColor rgb="FF0070C0"/>
    <pageSetUpPr fitToPage="1"/>
  </sheetPr>
  <dimension ref="A1:Y247"/>
  <sheetViews>
    <sheetView showGridLines="0" zoomScaleNormal="100" workbookViewId="0"/>
  </sheetViews>
  <sheetFormatPr defaultColWidth="12.6328125" defaultRowHeight="9.75" customHeight="1" x14ac:dyDescent="0.25"/>
  <cols>
    <col min="1" max="1" width="4.6328125" style="68" customWidth="1"/>
    <col min="2" max="3" width="13.90625" style="68" customWidth="1"/>
    <col min="4" max="4" width="18.6328125" style="68" customWidth="1"/>
    <col min="5" max="5" width="18.08984375" style="68" customWidth="1"/>
    <col min="6" max="6" width="14.6328125" style="68" customWidth="1"/>
    <col min="7" max="7" width="16.453125" style="68" customWidth="1"/>
    <col min="8" max="8" width="15.08984375" style="68" customWidth="1"/>
    <col min="9" max="9" width="16.6328125" style="68" customWidth="1"/>
    <col min="10" max="10" width="15.90625" style="68" customWidth="1"/>
    <col min="11" max="13" width="14.453125" style="68" customWidth="1"/>
    <col min="14" max="14" width="15" style="68" customWidth="1"/>
    <col min="15" max="15" width="13.6328125" style="68" customWidth="1"/>
    <col min="16" max="16" width="14.08984375" style="68" customWidth="1"/>
    <col min="17" max="17" width="12.08984375" style="68" customWidth="1"/>
    <col min="18" max="18" width="14.08984375" style="68" customWidth="1"/>
    <col min="19" max="19" width="24.54296875" style="68" customWidth="1"/>
    <col min="20" max="16384" width="12.6328125" style="68"/>
  </cols>
  <sheetData>
    <row r="1" spans="1:18" s="340" customFormat="1" ht="15.5" x14ac:dyDescent="0.25">
      <c r="A1" s="311" t="s">
        <v>547</v>
      </c>
      <c r="B1" s="311"/>
      <c r="C1" s="311"/>
      <c r="D1" s="311"/>
      <c r="E1" s="311"/>
      <c r="F1" s="311"/>
      <c r="G1" s="311"/>
      <c r="H1" s="311"/>
      <c r="I1" s="311"/>
      <c r="J1" s="311"/>
      <c r="K1" s="311"/>
      <c r="L1" s="311"/>
      <c r="M1" s="311"/>
      <c r="N1" s="311"/>
      <c r="O1" s="311"/>
      <c r="P1" s="311"/>
      <c r="Q1" s="311"/>
      <c r="R1" s="311"/>
    </row>
    <row r="2" spans="1:18" s="340" customFormat="1" ht="15.5" x14ac:dyDescent="0.25">
      <c r="A2" s="313" t="s">
        <v>359</v>
      </c>
      <c r="B2" s="313"/>
      <c r="C2" s="313"/>
      <c r="D2" s="313"/>
      <c r="E2" s="313"/>
      <c r="F2" s="313"/>
      <c r="G2" s="313"/>
      <c r="H2" s="313"/>
      <c r="I2" s="313"/>
      <c r="J2" s="313"/>
      <c r="K2" s="313"/>
      <c r="L2" s="313"/>
      <c r="M2" s="313"/>
      <c r="N2" s="313"/>
      <c r="O2" s="313"/>
      <c r="P2" s="313"/>
      <c r="Q2" s="313"/>
      <c r="R2" s="313"/>
    </row>
    <row r="3" spans="1:18" s="340" customFormat="1" ht="15.5" x14ac:dyDescent="0.25">
      <c r="A3" s="313" t="s">
        <v>531</v>
      </c>
      <c r="B3" s="313"/>
      <c r="C3" s="313"/>
      <c r="D3" s="313"/>
      <c r="E3" s="313"/>
      <c r="F3" s="313"/>
      <c r="G3" s="313"/>
      <c r="H3" s="313"/>
      <c r="I3" s="313"/>
      <c r="J3" s="313"/>
      <c r="K3" s="313"/>
      <c r="L3" s="313"/>
      <c r="M3" s="313"/>
      <c r="N3" s="313"/>
      <c r="O3" s="313"/>
      <c r="P3" s="313"/>
      <c r="Q3" s="313"/>
      <c r="R3" s="313"/>
    </row>
    <row r="4" spans="1:18" customFormat="1" ht="13" thickBot="1" x14ac:dyDescent="0.3"/>
    <row r="5" spans="1:18" customFormat="1" ht="14.5" x14ac:dyDescent="0.35">
      <c r="A5" s="88"/>
      <c r="B5" s="88"/>
      <c r="C5" s="433" t="s">
        <v>305</v>
      </c>
      <c r="D5" s="434"/>
      <c r="E5" s="435"/>
      <c r="F5" s="88"/>
      <c r="G5" s="433" t="s">
        <v>321</v>
      </c>
      <c r="H5" s="434"/>
      <c r="I5" s="434"/>
      <c r="J5" s="434"/>
      <c r="K5" s="434"/>
      <c r="L5" s="434"/>
      <c r="M5" s="434"/>
      <c r="N5" s="434"/>
      <c r="O5" s="434"/>
      <c r="P5" s="434"/>
      <c r="Q5" s="435"/>
      <c r="R5" s="93"/>
    </row>
    <row r="6" spans="1:18" s="92" customFormat="1" ht="76.5" customHeight="1" x14ac:dyDescent="0.35">
      <c r="A6" s="140" t="s">
        <v>0</v>
      </c>
      <c r="B6" s="351" t="s">
        <v>1</v>
      </c>
      <c r="C6" s="140" t="s">
        <v>306</v>
      </c>
      <c r="D6" s="140" t="s">
        <v>307</v>
      </c>
      <c r="E6" s="140" t="s">
        <v>308</v>
      </c>
      <c r="F6" s="140" t="s">
        <v>309</v>
      </c>
      <c r="G6" s="140" t="s">
        <v>315</v>
      </c>
      <c r="H6" s="140" t="s">
        <v>314</v>
      </c>
      <c r="I6" s="140" t="s">
        <v>316</v>
      </c>
      <c r="J6" s="140" t="s">
        <v>317</v>
      </c>
      <c r="K6" s="140" t="s">
        <v>319</v>
      </c>
      <c r="L6" s="140" t="s">
        <v>318</v>
      </c>
      <c r="M6" s="140" t="s">
        <v>320</v>
      </c>
      <c r="N6" s="140" t="s">
        <v>322</v>
      </c>
      <c r="O6" s="140" t="s">
        <v>310</v>
      </c>
      <c r="P6" s="140" t="s">
        <v>311</v>
      </c>
      <c r="Q6" s="140" t="s">
        <v>312</v>
      </c>
      <c r="R6" s="140" t="s">
        <v>313</v>
      </c>
    </row>
    <row r="7" spans="1:18" s="70" customFormat="1" ht="13" x14ac:dyDescent="0.25">
      <c r="A7" s="117">
        <v>1</v>
      </c>
      <c r="B7" s="117" t="s">
        <v>5</v>
      </c>
      <c r="C7" s="137">
        <v>0</v>
      </c>
      <c r="D7" s="137">
        <v>114387068</v>
      </c>
      <c r="E7" s="137">
        <v>0</v>
      </c>
      <c r="F7" s="137">
        <f t="shared" ref="F7:F44" si="0">SUM(C7:E7)</f>
        <v>114387068</v>
      </c>
      <c r="G7" s="137">
        <v>12589834</v>
      </c>
      <c r="H7" s="137">
        <v>1816886</v>
      </c>
      <c r="I7" s="137">
        <v>60554142</v>
      </c>
      <c r="J7" s="137">
        <f t="shared" ref="J7:J44" si="1">SUM(G7:I7)</f>
        <v>74960862</v>
      </c>
      <c r="K7" s="137">
        <v>3837050</v>
      </c>
      <c r="L7" s="137">
        <v>847306</v>
      </c>
      <c r="M7" s="137">
        <v>34741850</v>
      </c>
      <c r="N7" s="137">
        <f t="shared" ref="N7:N44" si="2">SUM(K7:M7)</f>
        <v>39426206</v>
      </c>
      <c r="O7" s="137">
        <v>0</v>
      </c>
      <c r="P7" s="137">
        <v>0</v>
      </c>
      <c r="Q7" s="137">
        <v>0</v>
      </c>
      <c r="R7" s="137">
        <f t="shared" ref="R7:R44" si="3">(J7+N7+O7+P7+Q7)</f>
        <v>114387068</v>
      </c>
    </row>
    <row r="8" spans="1:18" s="70" customFormat="1" ht="13" x14ac:dyDescent="0.25">
      <c r="A8" s="114">
        <v>2</v>
      </c>
      <c r="B8" s="114" t="s">
        <v>7</v>
      </c>
      <c r="C8" s="115">
        <v>31203130</v>
      </c>
      <c r="D8" s="115">
        <v>-17756366</v>
      </c>
      <c r="E8" s="115">
        <v>0</v>
      </c>
      <c r="F8" s="115">
        <f t="shared" si="0"/>
        <v>13446764</v>
      </c>
      <c r="G8" s="115">
        <v>991325</v>
      </c>
      <c r="H8" s="115">
        <v>0</v>
      </c>
      <c r="I8" s="115">
        <v>4473476</v>
      </c>
      <c r="J8" s="115">
        <f t="shared" si="1"/>
        <v>5464801</v>
      </c>
      <c r="K8" s="115">
        <v>1382979</v>
      </c>
      <c r="L8" s="115">
        <v>0</v>
      </c>
      <c r="M8" s="115">
        <v>4100634</v>
      </c>
      <c r="N8" s="115">
        <f t="shared" si="2"/>
        <v>5483613</v>
      </c>
      <c r="O8" s="115">
        <v>0</v>
      </c>
      <c r="P8" s="115">
        <v>0</v>
      </c>
      <c r="Q8" s="115">
        <v>2498350</v>
      </c>
      <c r="R8" s="115">
        <f t="shared" si="3"/>
        <v>13446764</v>
      </c>
    </row>
    <row r="9" spans="1:18" s="70" customFormat="1" ht="13" x14ac:dyDescent="0.25">
      <c r="A9" s="117">
        <v>3</v>
      </c>
      <c r="B9" s="117" t="s">
        <v>9</v>
      </c>
      <c r="C9" s="118">
        <v>0</v>
      </c>
      <c r="D9" s="118">
        <v>0</v>
      </c>
      <c r="E9" s="118">
        <v>0</v>
      </c>
      <c r="F9" s="118">
        <f t="shared" si="0"/>
        <v>0</v>
      </c>
      <c r="G9" s="118">
        <v>69415</v>
      </c>
      <c r="H9" s="118">
        <v>0</v>
      </c>
      <c r="I9" s="118">
        <v>183256</v>
      </c>
      <c r="J9" s="118">
        <f t="shared" si="1"/>
        <v>252671</v>
      </c>
      <c r="K9" s="118">
        <v>30049</v>
      </c>
      <c r="L9" s="118">
        <v>0</v>
      </c>
      <c r="M9" s="118">
        <v>161630</v>
      </c>
      <c r="N9" s="118">
        <f t="shared" si="2"/>
        <v>191679</v>
      </c>
      <c r="O9" s="118">
        <v>0</v>
      </c>
      <c r="P9" s="118">
        <v>0</v>
      </c>
      <c r="Q9" s="118">
        <v>0</v>
      </c>
      <c r="R9" s="118">
        <f t="shared" si="3"/>
        <v>444350</v>
      </c>
    </row>
    <row r="10" spans="1:18" s="70" customFormat="1" ht="13" x14ac:dyDescent="0.25">
      <c r="A10" s="114">
        <v>4</v>
      </c>
      <c r="B10" s="114" t="s">
        <v>11</v>
      </c>
      <c r="C10" s="115">
        <v>834691</v>
      </c>
      <c r="D10" s="115">
        <v>13559019</v>
      </c>
      <c r="E10" s="115">
        <v>0</v>
      </c>
      <c r="F10" s="115">
        <f t="shared" si="0"/>
        <v>14393710</v>
      </c>
      <c r="G10" s="115">
        <v>1906475</v>
      </c>
      <c r="H10" s="115">
        <v>2588646</v>
      </c>
      <c r="I10" s="115">
        <v>5381601</v>
      </c>
      <c r="J10" s="115">
        <f t="shared" si="1"/>
        <v>9876722</v>
      </c>
      <c r="K10" s="115">
        <v>784474</v>
      </c>
      <c r="L10" s="115">
        <v>1065173</v>
      </c>
      <c r="M10" s="115">
        <v>2214415</v>
      </c>
      <c r="N10" s="115">
        <f t="shared" si="2"/>
        <v>4064062</v>
      </c>
      <c r="O10" s="115">
        <v>0</v>
      </c>
      <c r="P10" s="115">
        <v>0</v>
      </c>
      <c r="Q10" s="115">
        <v>27920</v>
      </c>
      <c r="R10" s="115">
        <f t="shared" si="3"/>
        <v>13968704</v>
      </c>
    </row>
    <row r="11" spans="1:18" s="70" customFormat="1" ht="13" x14ac:dyDescent="0.25">
      <c r="A11" s="117">
        <v>5</v>
      </c>
      <c r="B11" s="117" t="s">
        <v>13</v>
      </c>
      <c r="C11" s="118">
        <v>4105148</v>
      </c>
      <c r="D11" s="118">
        <v>57662925</v>
      </c>
      <c r="E11" s="118">
        <v>0</v>
      </c>
      <c r="F11" s="118">
        <f t="shared" si="0"/>
        <v>61768073</v>
      </c>
      <c r="G11" s="118">
        <v>23606769</v>
      </c>
      <c r="H11" s="118">
        <v>1673423</v>
      </c>
      <c r="I11" s="118">
        <v>10531710</v>
      </c>
      <c r="J11" s="118">
        <f t="shared" si="1"/>
        <v>35811902</v>
      </c>
      <c r="K11" s="118">
        <v>6928685</v>
      </c>
      <c r="L11" s="118">
        <v>833644</v>
      </c>
      <c r="M11" s="118">
        <v>4679100</v>
      </c>
      <c r="N11" s="118">
        <f t="shared" si="2"/>
        <v>12441429</v>
      </c>
      <c r="O11" s="118">
        <v>0</v>
      </c>
      <c r="P11" s="118">
        <v>0</v>
      </c>
      <c r="Q11" s="118">
        <v>22457</v>
      </c>
      <c r="R11" s="118">
        <f t="shared" si="3"/>
        <v>48275788</v>
      </c>
    </row>
    <row r="12" spans="1:18" s="70" customFormat="1" ht="13" x14ac:dyDescent="0.25">
      <c r="A12" s="114">
        <v>6</v>
      </c>
      <c r="B12" s="114" t="s">
        <v>15</v>
      </c>
      <c r="C12" s="115">
        <v>0</v>
      </c>
      <c r="D12" s="115">
        <v>0</v>
      </c>
      <c r="E12" s="115">
        <v>0</v>
      </c>
      <c r="F12" s="115">
        <f t="shared" si="0"/>
        <v>0</v>
      </c>
      <c r="G12" s="115">
        <v>0</v>
      </c>
      <c r="H12" s="115">
        <v>0</v>
      </c>
      <c r="I12" s="115">
        <v>0</v>
      </c>
      <c r="J12" s="115">
        <f t="shared" si="1"/>
        <v>0</v>
      </c>
      <c r="K12" s="115">
        <v>0</v>
      </c>
      <c r="L12" s="115">
        <v>0</v>
      </c>
      <c r="M12" s="115">
        <v>0</v>
      </c>
      <c r="N12" s="115">
        <f t="shared" si="2"/>
        <v>0</v>
      </c>
      <c r="O12" s="115">
        <v>0</v>
      </c>
      <c r="P12" s="115">
        <v>0</v>
      </c>
      <c r="Q12" s="115">
        <v>0</v>
      </c>
      <c r="R12" s="115">
        <f t="shared" si="3"/>
        <v>0</v>
      </c>
    </row>
    <row r="13" spans="1:18" s="70" customFormat="1" ht="13" x14ac:dyDescent="0.25">
      <c r="A13" s="117">
        <v>7</v>
      </c>
      <c r="B13" s="117" t="s">
        <v>246</v>
      </c>
      <c r="C13" s="118">
        <v>26094</v>
      </c>
      <c r="D13" s="118">
        <v>2222444</v>
      </c>
      <c r="E13" s="118">
        <v>0</v>
      </c>
      <c r="F13" s="118">
        <f t="shared" si="0"/>
        <v>2248538</v>
      </c>
      <c r="G13" s="118">
        <v>1000000</v>
      </c>
      <c r="H13" s="118">
        <v>0</v>
      </c>
      <c r="I13" s="118">
        <v>561449</v>
      </c>
      <c r="J13" s="118">
        <f t="shared" si="1"/>
        <v>1561449</v>
      </c>
      <c r="K13" s="118">
        <v>518889</v>
      </c>
      <c r="L13" s="118">
        <v>0</v>
      </c>
      <c r="M13" s="118">
        <v>168200</v>
      </c>
      <c r="N13" s="118">
        <f t="shared" si="2"/>
        <v>687089</v>
      </c>
      <c r="O13" s="118">
        <v>0</v>
      </c>
      <c r="P13" s="118">
        <v>0</v>
      </c>
      <c r="Q13" s="118">
        <v>0</v>
      </c>
      <c r="R13" s="118">
        <f t="shared" si="3"/>
        <v>2248538</v>
      </c>
    </row>
    <row r="14" spans="1:18" s="70" customFormat="1" ht="13" x14ac:dyDescent="0.25">
      <c r="A14" s="114">
        <v>8</v>
      </c>
      <c r="B14" s="114" t="s">
        <v>19</v>
      </c>
      <c r="C14" s="115">
        <v>0</v>
      </c>
      <c r="D14" s="115">
        <v>0</v>
      </c>
      <c r="E14" s="115">
        <v>0</v>
      </c>
      <c r="F14" s="115">
        <f t="shared" si="0"/>
        <v>0</v>
      </c>
      <c r="G14" s="115">
        <v>3373605</v>
      </c>
      <c r="H14" s="115">
        <v>60001</v>
      </c>
      <c r="I14" s="115">
        <v>5853348</v>
      </c>
      <c r="J14" s="115">
        <f t="shared" si="1"/>
        <v>9286954</v>
      </c>
      <c r="K14" s="115">
        <v>5524861</v>
      </c>
      <c r="L14" s="115">
        <v>15273</v>
      </c>
      <c r="M14" s="115">
        <v>2276797</v>
      </c>
      <c r="N14" s="115">
        <f t="shared" si="2"/>
        <v>7816931</v>
      </c>
      <c r="O14" s="115">
        <v>0</v>
      </c>
      <c r="P14" s="115">
        <v>0</v>
      </c>
      <c r="Q14" s="115">
        <v>31250</v>
      </c>
      <c r="R14" s="115">
        <f t="shared" si="3"/>
        <v>17135135</v>
      </c>
    </row>
    <row r="15" spans="1:18" s="70" customFormat="1" ht="13" x14ac:dyDescent="0.25">
      <c r="A15" s="117">
        <v>9</v>
      </c>
      <c r="B15" s="117" t="s">
        <v>21</v>
      </c>
      <c r="C15" s="118">
        <v>0</v>
      </c>
      <c r="D15" s="118">
        <v>0</v>
      </c>
      <c r="E15" s="118">
        <v>0</v>
      </c>
      <c r="F15" s="118">
        <f t="shared" si="0"/>
        <v>0</v>
      </c>
      <c r="G15" s="118">
        <v>0</v>
      </c>
      <c r="H15" s="118">
        <v>0</v>
      </c>
      <c r="I15" s="118">
        <v>0</v>
      </c>
      <c r="J15" s="118">
        <f t="shared" si="1"/>
        <v>0</v>
      </c>
      <c r="K15" s="118">
        <v>0</v>
      </c>
      <c r="L15" s="118">
        <v>0</v>
      </c>
      <c r="M15" s="118">
        <v>0</v>
      </c>
      <c r="N15" s="118">
        <f t="shared" si="2"/>
        <v>0</v>
      </c>
      <c r="O15" s="118">
        <v>0</v>
      </c>
      <c r="P15" s="118">
        <v>0</v>
      </c>
      <c r="Q15" s="118">
        <v>0</v>
      </c>
      <c r="R15" s="118">
        <f t="shared" si="3"/>
        <v>0</v>
      </c>
    </row>
    <row r="16" spans="1:18" s="70" customFormat="1" ht="13" x14ac:dyDescent="0.25">
      <c r="A16" s="114">
        <v>10</v>
      </c>
      <c r="B16" s="114" t="s">
        <v>23</v>
      </c>
      <c r="C16" s="115">
        <v>0</v>
      </c>
      <c r="D16" s="115">
        <v>0</v>
      </c>
      <c r="E16" s="115">
        <v>0</v>
      </c>
      <c r="F16" s="115">
        <f t="shared" si="0"/>
        <v>0</v>
      </c>
      <c r="G16" s="115">
        <v>2717600</v>
      </c>
      <c r="H16" s="115">
        <v>0</v>
      </c>
      <c r="I16" s="115">
        <v>5759515</v>
      </c>
      <c r="J16" s="115">
        <f t="shared" si="1"/>
        <v>8477115</v>
      </c>
      <c r="K16" s="115">
        <v>947897</v>
      </c>
      <c r="L16" s="115">
        <v>0</v>
      </c>
      <c r="M16" s="115">
        <v>1473703</v>
      </c>
      <c r="N16" s="115">
        <f t="shared" si="2"/>
        <v>2421600</v>
      </c>
      <c r="O16" s="115">
        <v>0</v>
      </c>
      <c r="P16" s="115">
        <v>0</v>
      </c>
      <c r="Q16" s="115">
        <v>484986</v>
      </c>
      <c r="R16" s="115">
        <f t="shared" si="3"/>
        <v>11383701</v>
      </c>
    </row>
    <row r="17" spans="1:18" s="70" customFormat="1" ht="13" x14ac:dyDescent="0.25">
      <c r="A17" s="117">
        <v>11</v>
      </c>
      <c r="B17" s="117" t="s">
        <v>25</v>
      </c>
      <c r="C17" s="118">
        <v>458067</v>
      </c>
      <c r="D17" s="118">
        <v>0</v>
      </c>
      <c r="E17" s="118">
        <v>0</v>
      </c>
      <c r="F17" s="118">
        <f t="shared" si="0"/>
        <v>458067</v>
      </c>
      <c r="G17" s="118">
        <v>6922218</v>
      </c>
      <c r="H17" s="118">
        <v>387662</v>
      </c>
      <c r="I17" s="118">
        <v>2138346</v>
      </c>
      <c r="J17" s="118">
        <f t="shared" si="1"/>
        <v>9448226</v>
      </c>
      <c r="K17" s="118">
        <v>3963072</v>
      </c>
      <c r="L17" s="118">
        <v>781994</v>
      </c>
      <c r="M17" s="118">
        <v>827098</v>
      </c>
      <c r="N17" s="118">
        <f t="shared" si="2"/>
        <v>5572164</v>
      </c>
      <c r="O17" s="118">
        <v>0</v>
      </c>
      <c r="P17" s="118">
        <v>0</v>
      </c>
      <c r="Q17" s="118">
        <v>0</v>
      </c>
      <c r="R17" s="118">
        <f t="shared" si="3"/>
        <v>15020390</v>
      </c>
    </row>
    <row r="18" spans="1:18" s="70" customFormat="1" ht="13" x14ac:dyDescent="0.25">
      <c r="A18" s="114">
        <v>12</v>
      </c>
      <c r="B18" s="114" t="s">
        <v>27</v>
      </c>
      <c r="C18" s="115">
        <v>0</v>
      </c>
      <c r="D18" s="115">
        <v>0</v>
      </c>
      <c r="E18" s="115">
        <v>0</v>
      </c>
      <c r="F18" s="115">
        <f t="shared" si="0"/>
        <v>0</v>
      </c>
      <c r="G18" s="115">
        <v>0</v>
      </c>
      <c r="H18" s="115">
        <v>0</v>
      </c>
      <c r="I18" s="115">
        <v>0</v>
      </c>
      <c r="J18" s="115">
        <f t="shared" si="1"/>
        <v>0</v>
      </c>
      <c r="K18" s="115">
        <v>0</v>
      </c>
      <c r="L18" s="115">
        <v>0</v>
      </c>
      <c r="M18" s="115">
        <v>0</v>
      </c>
      <c r="N18" s="115">
        <f t="shared" si="2"/>
        <v>0</v>
      </c>
      <c r="O18" s="115">
        <v>0</v>
      </c>
      <c r="P18" s="115">
        <v>0</v>
      </c>
      <c r="Q18" s="115">
        <v>0</v>
      </c>
      <c r="R18" s="115">
        <f t="shared" si="3"/>
        <v>0</v>
      </c>
    </row>
    <row r="19" spans="1:18" s="70" customFormat="1" ht="13" x14ac:dyDescent="0.25">
      <c r="A19" s="117">
        <v>13</v>
      </c>
      <c r="B19" s="117" t="s">
        <v>29</v>
      </c>
      <c r="C19" s="118">
        <v>4213951</v>
      </c>
      <c r="D19" s="118">
        <v>11931644</v>
      </c>
      <c r="E19" s="118">
        <v>0</v>
      </c>
      <c r="F19" s="118">
        <f t="shared" si="0"/>
        <v>16145595</v>
      </c>
      <c r="G19" s="118">
        <v>4484600</v>
      </c>
      <c r="H19" s="118">
        <v>0</v>
      </c>
      <c r="I19" s="118">
        <v>4273313</v>
      </c>
      <c r="J19" s="118">
        <f t="shared" si="1"/>
        <v>8757913</v>
      </c>
      <c r="K19" s="118">
        <v>3765852</v>
      </c>
      <c r="L19" s="118">
        <v>0</v>
      </c>
      <c r="M19" s="118">
        <v>2414426</v>
      </c>
      <c r="N19" s="118">
        <f t="shared" si="2"/>
        <v>6180278</v>
      </c>
      <c r="O19" s="118">
        <v>0</v>
      </c>
      <c r="P19" s="118">
        <v>0</v>
      </c>
      <c r="Q19" s="118">
        <v>0</v>
      </c>
      <c r="R19" s="118">
        <f t="shared" si="3"/>
        <v>14938191</v>
      </c>
    </row>
    <row r="20" spans="1:18" s="70" customFormat="1" ht="13" x14ac:dyDescent="0.25">
      <c r="A20" s="114">
        <v>14</v>
      </c>
      <c r="B20" s="114" t="s">
        <v>31</v>
      </c>
      <c r="C20" s="115">
        <v>0</v>
      </c>
      <c r="D20" s="115">
        <v>1471812</v>
      </c>
      <c r="E20" s="115">
        <v>0</v>
      </c>
      <c r="F20" s="115">
        <f t="shared" si="0"/>
        <v>1471812</v>
      </c>
      <c r="G20" s="115">
        <v>486497</v>
      </c>
      <c r="H20" s="115">
        <v>0</v>
      </c>
      <c r="I20" s="115">
        <v>452325</v>
      </c>
      <c r="J20" s="115">
        <f t="shared" si="1"/>
        <v>938822</v>
      </c>
      <c r="K20" s="115">
        <v>441978</v>
      </c>
      <c r="L20" s="115">
        <v>0</v>
      </c>
      <c r="M20" s="115">
        <v>91012</v>
      </c>
      <c r="N20" s="115">
        <f t="shared" si="2"/>
        <v>532990</v>
      </c>
      <c r="O20" s="115">
        <v>0</v>
      </c>
      <c r="P20" s="115">
        <v>0</v>
      </c>
      <c r="Q20" s="115">
        <v>0</v>
      </c>
      <c r="R20" s="115">
        <f t="shared" si="3"/>
        <v>1471812</v>
      </c>
    </row>
    <row r="21" spans="1:18" s="70" customFormat="1" ht="13" x14ac:dyDescent="0.25">
      <c r="A21" s="117">
        <v>15</v>
      </c>
      <c r="B21" s="117" t="s">
        <v>33</v>
      </c>
      <c r="C21" s="118">
        <v>1303043</v>
      </c>
      <c r="D21" s="118">
        <v>32571824</v>
      </c>
      <c r="E21" s="118">
        <v>0</v>
      </c>
      <c r="F21" s="118">
        <f t="shared" si="0"/>
        <v>33874867</v>
      </c>
      <c r="G21" s="118">
        <v>10619806</v>
      </c>
      <c r="H21" s="118">
        <v>0</v>
      </c>
      <c r="I21" s="118">
        <v>12258970</v>
      </c>
      <c r="J21" s="118">
        <f t="shared" si="1"/>
        <v>22878776</v>
      </c>
      <c r="K21" s="118">
        <v>4572509</v>
      </c>
      <c r="L21" s="118">
        <v>0</v>
      </c>
      <c r="M21" s="118">
        <v>6411067</v>
      </c>
      <c r="N21" s="118">
        <f t="shared" si="2"/>
        <v>10983576</v>
      </c>
      <c r="O21" s="118">
        <v>0</v>
      </c>
      <c r="P21" s="118">
        <v>0</v>
      </c>
      <c r="Q21" s="118">
        <v>0</v>
      </c>
      <c r="R21" s="118">
        <f t="shared" si="3"/>
        <v>33862352</v>
      </c>
    </row>
    <row r="22" spans="1:18" s="70" customFormat="1" ht="13" x14ac:dyDescent="0.25">
      <c r="A22" s="114">
        <v>16</v>
      </c>
      <c r="B22" s="114" t="s">
        <v>35</v>
      </c>
      <c r="C22" s="115">
        <v>0</v>
      </c>
      <c r="D22" s="115">
        <v>20045926</v>
      </c>
      <c r="E22" s="115">
        <v>778973</v>
      </c>
      <c r="F22" s="115">
        <f t="shared" si="0"/>
        <v>20824899</v>
      </c>
      <c r="G22" s="115">
        <v>8343777</v>
      </c>
      <c r="H22" s="115">
        <v>1285030</v>
      </c>
      <c r="I22" s="115">
        <v>4027102</v>
      </c>
      <c r="J22" s="115">
        <f t="shared" si="1"/>
        <v>13655909</v>
      </c>
      <c r="K22" s="115">
        <v>5255296</v>
      </c>
      <c r="L22" s="115">
        <v>651065</v>
      </c>
      <c r="M22" s="115">
        <v>1262629</v>
      </c>
      <c r="N22" s="115">
        <f t="shared" si="2"/>
        <v>7168990</v>
      </c>
      <c r="O22" s="115">
        <v>0</v>
      </c>
      <c r="P22" s="115">
        <v>0</v>
      </c>
      <c r="Q22" s="115">
        <v>0</v>
      </c>
      <c r="R22" s="115">
        <f t="shared" si="3"/>
        <v>20824899</v>
      </c>
    </row>
    <row r="23" spans="1:18" s="70" customFormat="1" ht="13" x14ac:dyDescent="0.25">
      <c r="A23" s="117">
        <v>17</v>
      </c>
      <c r="B23" s="117" t="s">
        <v>37</v>
      </c>
      <c r="C23" s="118">
        <v>0</v>
      </c>
      <c r="D23" s="118">
        <v>0</v>
      </c>
      <c r="E23" s="118">
        <v>0</v>
      </c>
      <c r="F23" s="118">
        <f t="shared" si="0"/>
        <v>0</v>
      </c>
      <c r="G23" s="118">
        <v>0</v>
      </c>
      <c r="H23" s="118">
        <v>0</v>
      </c>
      <c r="I23" s="118">
        <v>0</v>
      </c>
      <c r="J23" s="118">
        <f t="shared" si="1"/>
        <v>0</v>
      </c>
      <c r="K23" s="118">
        <v>0</v>
      </c>
      <c r="L23" s="118">
        <v>0</v>
      </c>
      <c r="M23" s="118">
        <v>0</v>
      </c>
      <c r="N23" s="118">
        <f t="shared" si="2"/>
        <v>0</v>
      </c>
      <c r="O23" s="118">
        <v>0</v>
      </c>
      <c r="P23" s="118">
        <v>0</v>
      </c>
      <c r="Q23" s="118">
        <v>0</v>
      </c>
      <c r="R23" s="118">
        <f t="shared" si="3"/>
        <v>0</v>
      </c>
    </row>
    <row r="24" spans="1:18" s="70" customFormat="1" ht="13" x14ac:dyDescent="0.25">
      <c r="A24" s="114">
        <v>18</v>
      </c>
      <c r="B24" s="114" t="s">
        <v>39</v>
      </c>
      <c r="C24" s="115">
        <v>0</v>
      </c>
      <c r="D24" s="115">
        <v>2360638</v>
      </c>
      <c r="E24" s="115">
        <v>0</v>
      </c>
      <c r="F24" s="115">
        <f t="shared" si="0"/>
        <v>2360638</v>
      </c>
      <c r="G24" s="115">
        <v>994818</v>
      </c>
      <c r="H24" s="115">
        <v>0</v>
      </c>
      <c r="I24" s="115">
        <v>843010</v>
      </c>
      <c r="J24" s="115">
        <f t="shared" si="1"/>
        <v>1837828</v>
      </c>
      <c r="K24" s="115">
        <v>389949</v>
      </c>
      <c r="L24" s="115">
        <v>0</v>
      </c>
      <c r="M24" s="115">
        <v>132861</v>
      </c>
      <c r="N24" s="115">
        <f t="shared" si="2"/>
        <v>522810</v>
      </c>
      <c r="O24" s="115">
        <v>0</v>
      </c>
      <c r="P24" s="115">
        <v>0</v>
      </c>
      <c r="Q24" s="115">
        <v>0</v>
      </c>
      <c r="R24" s="115">
        <f t="shared" si="3"/>
        <v>2360638</v>
      </c>
    </row>
    <row r="25" spans="1:18" s="70" customFormat="1" ht="13" x14ac:dyDescent="0.25">
      <c r="A25" s="117">
        <v>19</v>
      </c>
      <c r="B25" s="117" t="s">
        <v>41</v>
      </c>
      <c r="C25" s="118">
        <v>63676959</v>
      </c>
      <c r="D25" s="118">
        <v>19262525</v>
      </c>
      <c r="E25" s="118">
        <v>0</v>
      </c>
      <c r="F25" s="118">
        <f t="shared" si="0"/>
        <v>82939484</v>
      </c>
      <c r="G25" s="118">
        <v>55541397</v>
      </c>
      <c r="H25" s="118">
        <v>8268381</v>
      </c>
      <c r="I25" s="118">
        <v>12385200</v>
      </c>
      <c r="J25" s="118">
        <f t="shared" si="1"/>
        <v>76194978</v>
      </c>
      <c r="K25" s="118">
        <v>1999415</v>
      </c>
      <c r="L25" s="118">
        <v>1793556</v>
      </c>
      <c r="M25" s="118">
        <v>2380682</v>
      </c>
      <c r="N25" s="118">
        <f t="shared" si="2"/>
        <v>6173653</v>
      </c>
      <c r="O25" s="118">
        <v>0</v>
      </c>
      <c r="P25" s="118">
        <v>0</v>
      </c>
      <c r="Q25" s="118">
        <v>570853</v>
      </c>
      <c r="R25" s="118">
        <f t="shared" si="3"/>
        <v>82939484</v>
      </c>
    </row>
    <row r="26" spans="1:18" s="70" customFormat="1" ht="13" x14ac:dyDescent="0.25">
      <c r="A26" s="114">
        <v>20</v>
      </c>
      <c r="B26" s="114" t="s">
        <v>43</v>
      </c>
      <c r="C26" s="115">
        <v>0</v>
      </c>
      <c r="D26" s="115">
        <v>14087149</v>
      </c>
      <c r="E26" s="115">
        <v>0</v>
      </c>
      <c r="F26" s="115">
        <f t="shared" si="0"/>
        <v>14087149</v>
      </c>
      <c r="G26" s="115">
        <v>5263808</v>
      </c>
      <c r="H26" s="115">
        <v>1039907</v>
      </c>
      <c r="I26" s="115">
        <v>3745617</v>
      </c>
      <c r="J26" s="115">
        <f t="shared" si="1"/>
        <v>10049332</v>
      </c>
      <c r="K26" s="115">
        <v>1542590</v>
      </c>
      <c r="L26" s="115">
        <v>337249</v>
      </c>
      <c r="M26" s="115">
        <v>2003344</v>
      </c>
      <c r="N26" s="115">
        <f t="shared" si="2"/>
        <v>3883183</v>
      </c>
      <c r="O26" s="115">
        <v>0</v>
      </c>
      <c r="P26" s="115">
        <v>0</v>
      </c>
      <c r="Q26" s="115">
        <v>274647</v>
      </c>
      <c r="R26" s="115">
        <f t="shared" si="3"/>
        <v>14207162</v>
      </c>
    </row>
    <row r="27" spans="1:18" s="70" customFormat="1" ht="13" x14ac:dyDescent="0.25">
      <c r="A27" s="117">
        <v>21</v>
      </c>
      <c r="B27" s="117" t="s">
        <v>45</v>
      </c>
      <c r="C27" s="118">
        <v>0</v>
      </c>
      <c r="D27" s="118">
        <v>0</v>
      </c>
      <c r="E27" s="118">
        <v>0</v>
      </c>
      <c r="F27" s="118">
        <f t="shared" si="0"/>
        <v>0</v>
      </c>
      <c r="G27" s="118">
        <v>0</v>
      </c>
      <c r="H27" s="118">
        <v>0</v>
      </c>
      <c r="I27" s="118">
        <v>0</v>
      </c>
      <c r="J27" s="118">
        <f t="shared" si="1"/>
        <v>0</v>
      </c>
      <c r="K27" s="118">
        <v>0</v>
      </c>
      <c r="L27" s="118">
        <v>0</v>
      </c>
      <c r="M27" s="118">
        <v>0</v>
      </c>
      <c r="N27" s="118">
        <f t="shared" si="2"/>
        <v>0</v>
      </c>
      <c r="O27" s="118">
        <v>0</v>
      </c>
      <c r="P27" s="118">
        <v>0</v>
      </c>
      <c r="Q27" s="118">
        <v>0</v>
      </c>
      <c r="R27" s="118">
        <f t="shared" si="3"/>
        <v>0</v>
      </c>
    </row>
    <row r="28" spans="1:18" s="70" customFormat="1" ht="13" x14ac:dyDescent="0.25">
      <c r="A28" s="114">
        <v>22</v>
      </c>
      <c r="B28" s="114" t="s">
        <v>47</v>
      </c>
      <c r="C28" s="115">
        <v>373820</v>
      </c>
      <c r="D28" s="115">
        <v>0</v>
      </c>
      <c r="E28" s="115">
        <v>0</v>
      </c>
      <c r="F28" s="115">
        <f t="shared" si="0"/>
        <v>373820</v>
      </c>
      <c r="G28" s="115">
        <v>780079</v>
      </c>
      <c r="H28" s="115">
        <v>0</v>
      </c>
      <c r="I28" s="115">
        <v>341437</v>
      </c>
      <c r="J28" s="115">
        <f t="shared" si="1"/>
        <v>1121516</v>
      </c>
      <c r="K28" s="115">
        <v>422009</v>
      </c>
      <c r="L28" s="115">
        <v>0</v>
      </c>
      <c r="M28" s="115">
        <v>19941</v>
      </c>
      <c r="N28" s="115">
        <f t="shared" si="2"/>
        <v>441950</v>
      </c>
      <c r="O28" s="115">
        <v>0</v>
      </c>
      <c r="P28" s="115">
        <v>0</v>
      </c>
      <c r="Q28" s="115">
        <v>0</v>
      </c>
      <c r="R28" s="115">
        <f t="shared" si="3"/>
        <v>1563466</v>
      </c>
    </row>
    <row r="29" spans="1:18" s="70" customFormat="1" ht="13" x14ac:dyDescent="0.25">
      <c r="A29" s="117">
        <v>23</v>
      </c>
      <c r="B29" s="117" t="s">
        <v>49</v>
      </c>
      <c r="C29" s="118">
        <v>0</v>
      </c>
      <c r="D29" s="118">
        <v>59294619</v>
      </c>
      <c r="E29" s="118">
        <v>0</v>
      </c>
      <c r="F29" s="118">
        <f t="shared" si="0"/>
        <v>59294619</v>
      </c>
      <c r="G29" s="118">
        <v>8426895</v>
      </c>
      <c r="H29" s="118">
        <v>4815383</v>
      </c>
      <c r="I29" s="118">
        <v>28589095</v>
      </c>
      <c r="J29" s="118">
        <f t="shared" si="1"/>
        <v>41831373</v>
      </c>
      <c r="K29" s="118">
        <v>1676614</v>
      </c>
      <c r="L29" s="118">
        <v>1865915</v>
      </c>
      <c r="M29" s="118">
        <v>11308580</v>
      </c>
      <c r="N29" s="118">
        <f t="shared" si="2"/>
        <v>14851109</v>
      </c>
      <c r="O29" s="118">
        <v>0</v>
      </c>
      <c r="P29" s="118">
        <v>0</v>
      </c>
      <c r="Q29" s="118">
        <v>324314</v>
      </c>
      <c r="R29" s="118">
        <f t="shared" si="3"/>
        <v>57006796</v>
      </c>
    </row>
    <row r="30" spans="1:18" s="70" customFormat="1" ht="13" x14ac:dyDescent="0.25">
      <c r="A30" s="114">
        <v>24</v>
      </c>
      <c r="B30" s="114" t="s">
        <v>51</v>
      </c>
      <c r="C30" s="115">
        <v>0</v>
      </c>
      <c r="D30" s="115">
        <v>104284069</v>
      </c>
      <c r="E30" s="115">
        <v>0</v>
      </c>
      <c r="F30" s="115">
        <f t="shared" si="0"/>
        <v>104284069</v>
      </c>
      <c r="G30" s="115">
        <v>0</v>
      </c>
      <c r="H30" s="115">
        <v>0</v>
      </c>
      <c r="I30" s="115">
        <v>81479759</v>
      </c>
      <c r="J30" s="115">
        <f t="shared" si="1"/>
        <v>81479759</v>
      </c>
      <c r="K30" s="115">
        <v>0</v>
      </c>
      <c r="L30" s="115">
        <v>1660741</v>
      </c>
      <c r="M30" s="115">
        <v>30254026</v>
      </c>
      <c r="N30" s="115">
        <f t="shared" si="2"/>
        <v>31914767</v>
      </c>
      <c r="O30" s="115">
        <v>0</v>
      </c>
      <c r="P30" s="115">
        <v>0</v>
      </c>
      <c r="Q30" s="115">
        <v>0</v>
      </c>
      <c r="R30" s="115">
        <f t="shared" si="3"/>
        <v>113394526</v>
      </c>
    </row>
    <row r="31" spans="1:18" s="70" customFormat="1" ht="13" x14ac:dyDescent="0.25">
      <c r="A31" s="117">
        <v>25</v>
      </c>
      <c r="B31" s="117" t="s">
        <v>53</v>
      </c>
      <c r="C31" s="118">
        <v>0</v>
      </c>
      <c r="D31" s="118">
        <v>0</v>
      </c>
      <c r="E31" s="118">
        <v>0</v>
      </c>
      <c r="F31" s="118">
        <f t="shared" si="0"/>
        <v>0</v>
      </c>
      <c r="G31" s="118">
        <v>0</v>
      </c>
      <c r="H31" s="118">
        <v>0</v>
      </c>
      <c r="I31" s="118">
        <v>0</v>
      </c>
      <c r="J31" s="118">
        <f t="shared" si="1"/>
        <v>0</v>
      </c>
      <c r="K31" s="118">
        <v>0</v>
      </c>
      <c r="L31" s="118">
        <v>0</v>
      </c>
      <c r="M31" s="118">
        <v>0</v>
      </c>
      <c r="N31" s="118">
        <f t="shared" si="2"/>
        <v>0</v>
      </c>
      <c r="O31" s="118">
        <v>0</v>
      </c>
      <c r="P31" s="118">
        <v>0</v>
      </c>
      <c r="Q31" s="118">
        <v>0</v>
      </c>
      <c r="R31" s="118">
        <f t="shared" si="3"/>
        <v>0</v>
      </c>
    </row>
    <row r="32" spans="1:18" s="70" customFormat="1" ht="13" x14ac:dyDescent="0.25">
      <c r="A32" s="114">
        <v>26</v>
      </c>
      <c r="B32" s="114" t="s">
        <v>55</v>
      </c>
      <c r="C32" s="115">
        <v>0</v>
      </c>
      <c r="D32" s="115">
        <v>0</v>
      </c>
      <c r="E32" s="115">
        <v>0</v>
      </c>
      <c r="F32" s="115">
        <f t="shared" si="0"/>
        <v>0</v>
      </c>
      <c r="G32" s="115">
        <v>0</v>
      </c>
      <c r="H32" s="115">
        <v>0</v>
      </c>
      <c r="I32" s="115">
        <v>1747463</v>
      </c>
      <c r="J32" s="115">
        <f t="shared" si="1"/>
        <v>1747463</v>
      </c>
      <c r="K32" s="115">
        <v>0</v>
      </c>
      <c r="L32" s="115">
        <v>0</v>
      </c>
      <c r="M32" s="115">
        <v>2327786</v>
      </c>
      <c r="N32" s="115">
        <f t="shared" si="2"/>
        <v>2327786</v>
      </c>
      <c r="O32" s="115">
        <v>0</v>
      </c>
      <c r="P32" s="115">
        <v>0</v>
      </c>
      <c r="Q32" s="115">
        <v>0</v>
      </c>
      <c r="R32" s="115">
        <f t="shared" si="3"/>
        <v>4075249</v>
      </c>
    </row>
    <row r="33" spans="1:18" s="70" customFormat="1" ht="13" x14ac:dyDescent="0.25">
      <c r="A33" s="117">
        <v>27</v>
      </c>
      <c r="B33" s="117" t="s">
        <v>57</v>
      </c>
      <c r="C33" s="118">
        <v>82164</v>
      </c>
      <c r="D33" s="118">
        <v>4083415</v>
      </c>
      <c r="E33" s="118">
        <v>0</v>
      </c>
      <c r="F33" s="118">
        <f t="shared" si="0"/>
        <v>4165579</v>
      </c>
      <c r="G33" s="118">
        <v>34365</v>
      </c>
      <c r="H33" s="118">
        <v>0</v>
      </c>
      <c r="I33" s="118">
        <v>2658883</v>
      </c>
      <c r="J33" s="118">
        <f t="shared" si="1"/>
        <v>2693248</v>
      </c>
      <c r="K33" s="118">
        <v>8425</v>
      </c>
      <c r="L33" s="118">
        <v>0</v>
      </c>
      <c r="M33" s="118">
        <v>1281993</v>
      </c>
      <c r="N33" s="118">
        <f t="shared" si="2"/>
        <v>1290418</v>
      </c>
      <c r="O33" s="118">
        <v>0</v>
      </c>
      <c r="P33" s="118">
        <v>0</v>
      </c>
      <c r="Q33" s="118">
        <v>84964</v>
      </c>
      <c r="R33" s="118">
        <f t="shared" si="3"/>
        <v>4068630</v>
      </c>
    </row>
    <row r="34" spans="1:18" s="70" customFormat="1" ht="13" x14ac:dyDescent="0.25">
      <c r="A34" s="114">
        <v>28</v>
      </c>
      <c r="B34" s="114" t="s">
        <v>59</v>
      </c>
      <c r="C34" s="115">
        <v>38250</v>
      </c>
      <c r="D34" s="115">
        <v>0</v>
      </c>
      <c r="E34" s="115">
        <v>0</v>
      </c>
      <c r="F34" s="115">
        <f t="shared" si="0"/>
        <v>38250</v>
      </c>
      <c r="G34" s="115">
        <v>2418447</v>
      </c>
      <c r="H34" s="115">
        <v>0</v>
      </c>
      <c r="I34" s="115">
        <v>28690367</v>
      </c>
      <c r="J34" s="115">
        <f t="shared" si="1"/>
        <v>31108814</v>
      </c>
      <c r="K34" s="115">
        <v>57771</v>
      </c>
      <c r="L34" s="115">
        <v>0</v>
      </c>
      <c r="M34" s="115">
        <v>10555922</v>
      </c>
      <c r="N34" s="115">
        <f t="shared" si="2"/>
        <v>10613693</v>
      </c>
      <c r="O34" s="115">
        <v>0</v>
      </c>
      <c r="P34" s="115">
        <v>0</v>
      </c>
      <c r="Q34" s="115">
        <v>8574</v>
      </c>
      <c r="R34" s="115">
        <f t="shared" si="3"/>
        <v>41731081</v>
      </c>
    </row>
    <row r="35" spans="1:18" s="70" customFormat="1" ht="13" x14ac:dyDescent="0.25">
      <c r="A35" s="117">
        <v>29</v>
      </c>
      <c r="B35" s="117" t="s">
        <v>61</v>
      </c>
      <c r="C35" s="118">
        <v>0</v>
      </c>
      <c r="D35" s="118">
        <v>2734803</v>
      </c>
      <c r="E35" s="118">
        <v>0</v>
      </c>
      <c r="F35" s="118">
        <f t="shared" si="0"/>
        <v>2734803</v>
      </c>
      <c r="G35" s="118">
        <v>1027366</v>
      </c>
      <c r="H35" s="118">
        <v>0</v>
      </c>
      <c r="I35" s="118">
        <v>528918</v>
      </c>
      <c r="J35" s="118">
        <f t="shared" si="1"/>
        <v>1556284</v>
      </c>
      <c r="K35" s="118">
        <v>746947</v>
      </c>
      <c r="L35" s="118">
        <v>0</v>
      </c>
      <c r="M35" s="118">
        <v>407301</v>
      </c>
      <c r="N35" s="118">
        <f t="shared" si="2"/>
        <v>1154248</v>
      </c>
      <c r="O35" s="118">
        <v>0</v>
      </c>
      <c r="P35" s="118">
        <v>0</v>
      </c>
      <c r="Q35" s="118">
        <v>33950</v>
      </c>
      <c r="R35" s="118">
        <f t="shared" si="3"/>
        <v>2744482</v>
      </c>
    </row>
    <row r="36" spans="1:18" s="70" customFormat="1" ht="13" x14ac:dyDescent="0.25">
      <c r="A36" s="114">
        <v>30</v>
      </c>
      <c r="B36" s="114" t="s">
        <v>63</v>
      </c>
      <c r="C36" s="115">
        <v>197708575</v>
      </c>
      <c r="D36" s="115">
        <v>0</v>
      </c>
      <c r="E36" s="115">
        <v>1434306</v>
      </c>
      <c r="F36" s="115">
        <f t="shared" si="0"/>
        <v>199142881</v>
      </c>
      <c r="G36" s="115">
        <v>21397321</v>
      </c>
      <c r="H36" s="115">
        <v>7347434</v>
      </c>
      <c r="I36" s="115">
        <v>89040938</v>
      </c>
      <c r="J36" s="115">
        <f t="shared" si="1"/>
        <v>117785693</v>
      </c>
      <c r="K36" s="115">
        <v>11537783</v>
      </c>
      <c r="L36" s="115">
        <v>4148198</v>
      </c>
      <c r="M36" s="115">
        <v>17220370</v>
      </c>
      <c r="N36" s="115">
        <f t="shared" si="2"/>
        <v>32906351</v>
      </c>
      <c r="O36" s="115">
        <v>0</v>
      </c>
      <c r="P36" s="115">
        <v>0</v>
      </c>
      <c r="Q36" s="115">
        <v>2836345</v>
      </c>
      <c r="R36" s="115">
        <f t="shared" si="3"/>
        <v>153528389</v>
      </c>
    </row>
    <row r="37" spans="1:18" s="70" customFormat="1" ht="13" x14ac:dyDescent="0.25">
      <c r="A37" s="117">
        <v>31</v>
      </c>
      <c r="B37" s="117" t="s">
        <v>65</v>
      </c>
      <c r="C37" s="118">
        <v>140625</v>
      </c>
      <c r="D37" s="118">
        <v>27147542</v>
      </c>
      <c r="E37" s="118">
        <v>958995</v>
      </c>
      <c r="F37" s="118">
        <f t="shared" si="0"/>
        <v>28247162</v>
      </c>
      <c r="G37" s="118">
        <v>8624942</v>
      </c>
      <c r="H37" s="118">
        <v>2470377</v>
      </c>
      <c r="I37" s="118">
        <v>9104140</v>
      </c>
      <c r="J37" s="118">
        <f t="shared" si="1"/>
        <v>20199459</v>
      </c>
      <c r="K37" s="118">
        <v>3061909</v>
      </c>
      <c r="L37" s="118">
        <v>1388551</v>
      </c>
      <c r="M37" s="118">
        <v>4165629</v>
      </c>
      <c r="N37" s="118">
        <f t="shared" si="2"/>
        <v>8616089</v>
      </c>
      <c r="O37" s="118">
        <v>0</v>
      </c>
      <c r="P37" s="118">
        <v>0</v>
      </c>
      <c r="Q37" s="118">
        <v>553787</v>
      </c>
      <c r="R37" s="118">
        <f t="shared" si="3"/>
        <v>29369335</v>
      </c>
    </row>
    <row r="38" spans="1:18" s="70" customFormat="1" ht="13" x14ac:dyDescent="0.25">
      <c r="A38" s="114">
        <v>32</v>
      </c>
      <c r="B38" s="114" t="s">
        <v>67</v>
      </c>
      <c r="C38" s="115">
        <v>4291074</v>
      </c>
      <c r="D38" s="115">
        <v>5631928</v>
      </c>
      <c r="E38" s="115">
        <v>192013</v>
      </c>
      <c r="F38" s="115">
        <f t="shared" si="0"/>
        <v>10115015</v>
      </c>
      <c r="G38" s="115">
        <v>1653955</v>
      </c>
      <c r="H38" s="115">
        <v>18050</v>
      </c>
      <c r="I38" s="115">
        <v>2663935</v>
      </c>
      <c r="J38" s="115">
        <f t="shared" si="1"/>
        <v>4335940</v>
      </c>
      <c r="K38" s="115">
        <v>987738</v>
      </c>
      <c r="L38" s="115">
        <v>722</v>
      </c>
      <c r="M38" s="115">
        <v>1336322</v>
      </c>
      <c r="N38" s="115">
        <f t="shared" si="2"/>
        <v>2324782</v>
      </c>
      <c r="O38" s="115">
        <v>0</v>
      </c>
      <c r="P38" s="115">
        <v>0</v>
      </c>
      <c r="Q38" s="115">
        <v>0</v>
      </c>
      <c r="R38" s="115">
        <f t="shared" si="3"/>
        <v>6660722</v>
      </c>
    </row>
    <row r="39" spans="1:18" s="70" customFormat="1" ht="13" x14ac:dyDescent="0.25">
      <c r="A39" s="117">
        <v>33</v>
      </c>
      <c r="B39" s="117" t="s">
        <v>69</v>
      </c>
      <c r="C39" s="118">
        <v>161690</v>
      </c>
      <c r="D39" s="118">
        <v>6023490</v>
      </c>
      <c r="E39" s="118">
        <v>0</v>
      </c>
      <c r="F39" s="118">
        <f t="shared" si="0"/>
        <v>6185180</v>
      </c>
      <c r="G39" s="118">
        <v>1830291</v>
      </c>
      <c r="H39" s="118">
        <v>0</v>
      </c>
      <c r="I39" s="118">
        <v>1717028</v>
      </c>
      <c r="J39" s="118">
        <f t="shared" si="1"/>
        <v>3547319</v>
      </c>
      <c r="K39" s="118">
        <v>1760337</v>
      </c>
      <c r="L39" s="118">
        <v>0</v>
      </c>
      <c r="M39" s="118">
        <v>485433</v>
      </c>
      <c r="N39" s="118">
        <f t="shared" si="2"/>
        <v>2245770</v>
      </c>
      <c r="O39" s="118">
        <v>0</v>
      </c>
      <c r="P39" s="118">
        <v>0</v>
      </c>
      <c r="Q39" s="118">
        <v>0</v>
      </c>
      <c r="R39" s="118">
        <f t="shared" si="3"/>
        <v>5793089</v>
      </c>
    </row>
    <row r="40" spans="1:18" s="70" customFormat="1" ht="13" x14ac:dyDescent="0.25">
      <c r="A40" s="114">
        <v>34</v>
      </c>
      <c r="B40" s="114" t="s">
        <v>71</v>
      </c>
      <c r="C40" s="115">
        <v>381122</v>
      </c>
      <c r="D40" s="115">
        <v>33006181</v>
      </c>
      <c r="E40" s="115">
        <v>0</v>
      </c>
      <c r="F40" s="115">
        <f t="shared" si="0"/>
        <v>33387303</v>
      </c>
      <c r="G40" s="115">
        <v>7925496</v>
      </c>
      <c r="H40" s="115">
        <v>0</v>
      </c>
      <c r="I40" s="115">
        <v>17938740</v>
      </c>
      <c r="J40" s="115">
        <f t="shared" si="1"/>
        <v>25864236</v>
      </c>
      <c r="K40" s="115">
        <v>3582195</v>
      </c>
      <c r="L40" s="115">
        <v>0</v>
      </c>
      <c r="M40" s="115">
        <v>5979075</v>
      </c>
      <c r="N40" s="115">
        <f t="shared" si="2"/>
        <v>9561270</v>
      </c>
      <c r="O40" s="115">
        <v>0</v>
      </c>
      <c r="P40" s="115">
        <v>0</v>
      </c>
      <c r="Q40" s="115">
        <v>684572</v>
      </c>
      <c r="R40" s="115">
        <f t="shared" si="3"/>
        <v>36110078</v>
      </c>
    </row>
    <row r="41" spans="1:18" s="70" customFormat="1" ht="13" x14ac:dyDescent="0.25">
      <c r="A41" s="117">
        <v>35</v>
      </c>
      <c r="B41" s="117" t="s">
        <v>73</v>
      </c>
      <c r="C41" s="118">
        <v>65780147</v>
      </c>
      <c r="D41" s="118">
        <v>137710860</v>
      </c>
      <c r="E41" s="118">
        <v>0</v>
      </c>
      <c r="F41" s="118">
        <f t="shared" si="0"/>
        <v>203491007</v>
      </c>
      <c r="G41" s="118">
        <v>51770190</v>
      </c>
      <c r="H41" s="118">
        <v>30306042</v>
      </c>
      <c r="I41" s="118">
        <v>81037123</v>
      </c>
      <c r="J41" s="118">
        <f t="shared" si="1"/>
        <v>163113355</v>
      </c>
      <c r="K41" s="118">
        <v>13426758</v>
      </c>
      <c r="L41" s="118">
        <v>6861954</v>
      </c>
      <c r="M41" s="118">
        <v>18428320</v>
      </c>
      <c r="N41" s="118">
        <f t="shared" si="2"/>
        <v>38717032</v>
      </c>
      <c r="O41" s="118">
        <v>0</v>
      </c>
      <c r="P41" s="118">
        <v>1478174</v>
      </c>
      <c r="Q41" s="118">
        <v>3272018</v>
      </c>
      <c r="R41" s="118">
        <f t="shared" si="3"/>
        <v>206580579</v>
      </c>
    </row>
    <row r="42" spans="1:18" s="70" customFormat="1" ht="13" x14ac:dyDescent="0.25">
      <c r="A42" s="114">
        <v>36</v>
      </c>
      <c r="B42" s="114" t="s">
        <v>75</v>
      </c>
      <c r="C42" s="115">
        <v>0</v>
      </c>
      <c r="D42" s="115">
        <v>0</v>
      </c>
      <c r="E42" s="115">
        <v>0</v>
      </c>
      <c r="F42" s="115">
        <f t="shared" si="0"/>
        <v>0</v>
      </c>
      <c r="G42" s="115">
        <v>2263319</v>
      </c>
      <c r="H42" s="115">
        <v>0</v>
      </c>
      <c r="I42" s="115">
        <v>790915</v>
      </c>
      <c r="J42" s="115">
        <f t="shared" si="1"/>
        <v>3054234</v>
      </c>
      <c r="K42" s="115">
        <v>1017083</v>
      </c>
      <c r="L42" s="115">
        <v>0</v>
      </c>
      <c r="M42" s="115">
        <v>154879</v>
      </c>
      <c r="N42" s="115">
        <f t="shared" si="2"/>
        <v>1171962</v>
      </c>
      <c r="O42" s="115">
        <v>0</v>
      </c>
      <c r="P42" s="115">
        <v>0</v>
      </c>
      <c r="Q42" s="115">
        <v>0</v>
      </c>
      <c r="R42" s="115">
        <f t="shared" si="3"/>
        <v>4226196</v>
      </c>
    </row>
    <row r="43" spans="1:18" s="70" customFormat="1" ht="13" x14ac:dyDescent="0.25">
      <c r="A43" s="117">
        <v>37</v>
      </c>
      <c r="B43" s="117" t="s">
        <v>77</v>
      </c>
      <c r="C43" s="118">
        <v>0</v>
      </c>
      <c r="D43" s="118">
        <v>0</v>
      </c>
      <c r="E43" s="118">
        <v>0</v>
      </c>
      <c r="F43" s="118">
        <f t="shared" si="0"/>
        <v>0</v>
      </c>
      <c r="G43" s="118">
        <v>0</v>
      </c>
      <c r="H43" s="118">
        <v>0</v>
      </c>
      <c r="I43" s="118">
        <v>1003800</v>
      </c>
      <c r="J43" s="118">
        <f t="shared" si="1"/>
        <v>1003800</v>
      </c>
      <c r="K43" s="118">
        <v>0</v>
      </c>
      <c r="L43" s="118">
        <v>0</v>
      </c>
      <c r="M43" s="118">
        <v>1438914</v>
      </c>
      <c r="N43" s="118">
        <f t="shared" si="2"/>
        <v>1438914</v>
      </c>
      <c r="O43" s="118">
        <v>0</v>
      </c>
      <c r="P43" s="118">
        <v>0</v>
      </c>
      <c r="Q43" s="118">
        <v>189043</v>
      </c>
      <c r="R43" s="118">
        <f t="shared" si="3"/>
        <v>2631757</v>
      </c>
    </row>
    <row r="44" spans="1:18" s="70" customFormat="1" ht="13" x14ac:dyDescent="0.25">
      <c r="A44" s="114">
        <v>38</v>
      </c>
      <c r="B44" s="114" t="s">
        <v>79</v>
      </c>
      <c r="C44" s="121">
        <v>0</v>
      </c>
      <c r="D44" s="121">
        <v>0</v>
      </c>
      <c r="E44" s="121">
        <v>0</v>
      </c>
      <c r="F44" s="121">
        <f t="shared" si="0"/>
        <v>0</v>
      </c>
      <c r="G44" s="121">
        <v>7984792</v>
      </c>
      <c r="H44" s="121">
        <v>191053</v>
      </c>
      <c r="I44" s="121">
        <v>3579840</v>
      </c>
      <c r="J44" s="121">
        <f t="shared" si="1"/>
        <v>11755685</v>
      </c>
      <c r="K44" s="121">
        <v>1384587</v>
      </c>
      <c r="L44" s="121">
        <v>18</v>
      </c>
      <c r="M44" s="121">
        <v>1617037</v>
      </c>
      <c r="N44" s="121">
        <f t="shared" si="2"/>
        <v>3001642</v>
      </c>
      <c r="O44" s="121">
        <v>0</v>
      </c>
      <c r="P44" s="121">
        <v>0</v>
      </c>
      <c r="Q44" s="121">
        <v>500</v>
      </c>
      <c r="R44" s="121">
        <f t="shared" si="3"/>
        <v>14757827</v>
      </c>
    </row>
    <row r="45" spans="1:18" s="70" customFormat="1" ht="13.5" thickBot="1" x14ac:dyDescent="0.3">
      <c r="A45" s="144">
        <f>A44</f>
        <v>38</v>
      </c>
      <c r="B45" s="136" t="s">
        <v>247</v>
      </c>
      <c r="C45" s="131">
        <f t="shared" ref="C45:R45" si="4">SUM(C7:C44)</f>
        <v>374778550</v>
      </c>
      <c r="D45" s="131">
        <f t="shared" si="4"/>
        <v>651723515</v>
      </c>
      <c r="E45" s="131">
        <f t="shared" si="4"/>
        <v>3364287</v>
      </c>
      <c r="F45" s="131">
        <f t="shared" si="4"/>
        <v>1029866352</v>
      </c>
      <c r="G45" s="131">
        <f t="shared" si="4"/>
        <v>255049402</v>
      </c>
      <c r="H45" s="131">
        <f t="shared" si="4"/>
        <v>62268275</v>
      </c>
      <c r="I45" s="131">
        <f t="shared" si="4"/>
        <v>484334761</v>
      </c>
      <c r="J45" s="131">
        <f t="shared" si="4"/>
        <v>801652438</v>
      </c>
      <c r="K45" s="131">
        <f t="shared" si="4"/>
        <v>81555701</v>
      </c>
      <c r="L45" s="131">
        <f t="shared" si="4"/>
        <v>22251359</v>
      </c>
      <c r="M45" s="131">
        <f t="shared" si="4"/>
        <v>172320976</v>
      </c>
      <c r="N45" s="131">
        <f t="shared" si="4"/>
        <v>276128036</v>
      </c>
      <c r="O45" s="131">
        <f t="shared" si="4"/>
        <v>0</v>
      </c>
      <c r="P45" s="131">
        <f t="shared" si="4"/>
        <v>1478174</v>
      </c>
      <c r="Q45" s="131">
        <f t="shared" si="4"/>
        <v>11898530</v>
      </c>
      <c r="R45" s="145">
        <f t="shared" si="4"/>
        <v>1091157178</v>
      </c>
    </row>
    <row r="46" spans="1:18" s="70" customFormat="1" ht="13" x14ac:dyDescent="0.25">
      <c r="B46" s="75"/>
      <c r="C46" s="72"/>
      <c r="D46" s="72"/>
      <c r="E46" s="72"/>
      <c r="F46" s="72"/>
      <c r="G46" s="72"/>
      <c r="H46" s="72"/>
      <c r="I46" s="72"/>
      <c r="J46" s="72"/>
      <c r="K46" s="72"/>
      <c r="L46" s="72"/>
      <c r="M46" s="72"/>
      <c r="N46" s="72"/>
      <c r="O46" s="72"/>
      <c r="P46" s="72"/>
      <c r="Q46" s="72"/>
      <c r="R46" s="72"/>
    </row>
    <row r="47" spans="1:18" s="70" customFormat="1" ht="15.5" x14ac:dyDescent="0.25">
      <c r="A47" s="311"/>
    </row>
    <row r="48" spans="1:18" s="340" customFormat="1" ht="15.5" x14ac:dyDescent="0.25">
      <c r="A48" s="311" t="str">
        <f>$A$1</f>
        <v>AMENDED COMPARATIVE REPORT</v>
      </c>
      <c r="B48" s="311"/>
      <c r="C48" s="311"/>
      <c r="D48" s="311"/>
      <c r="E48" s="311"/>
      <c r="F48" s="311"/>
      <c r="G48" s="311"/>
      <c r="H48" s="311"/>
      <c r="I48" s="311"/>
      <c r="J48" s="311"/>
      <c r="K48" s="311"/>
      <c r="L48" s="311"/>
      <c r="M48" s="311"/>
      <c r="N48" s="311"/>
      <c r="O48" s="311"/>
      <c r="P48" s="311"/>
      <c r="Q48" s="311"/>
      <c r="R48" s="311"/>
    </row>
    <row r="49" spans="1:18" s="340" customFormat="1" ht="15.5" x14ac:dyDescent="0.25">
      <c r="A49" s="313" t="str">
        <f>$A$2</f>
        <v xml:space="preserve">EXHIBIT E: DEBT SERVICE FOR GENERAL GOVERNMENT </v>
      </c>
      <c r="B49" s="313"/>
      <c r="C49" s="313"/>
      <c r="D49" s="313"/>
      <c r="E49" s="313"/>
      <c r="F49" s="313"/>
      <c r="G49" s="313"/>
      <c r="H49" s="313"/>
      <c r="I49" s="313"/>
      <c r="J49" s="313"/>
      <c r="K49" s="313"/>
      <c r="L49" s="313"/>
      <c r="M49" s="313"/>
      <c r="N49" s="313"/>
      <c r="O49" s="313"/>
      <c r="P49" s="313"/>
      <c r="Q49" s="313"/>
      <c r="R49" s="313"/>
    </row>
    <row r="50" spans="1:18" s="340" customFormat="1" ht="15.5" x14ac:dyDescent="0.25">
      <c r="A50" s="313" t="str">
        <f>$A$3</f>
        <v>FOR THE YEAR ENDED JUNE 30, 2024</v>
      </c>
      <c r="B50" s="313"/>
      <c r="C50" s="313"/>
      <c r="D50" s="313"/>
      <c r="E50" s="313"/>
      <c r="F50" s="313"/>
      <c r="G50" s="313"/>
      <c r="H50" s="313"/>
      <c r="I50" s="313"/>
      <c r="J50" s="313"/>
      <c r="K50" s="313"/>
      <c r="L50" s="313"/>
      <c r="M50" s="313"/>
      <c r="N50" s="313"/>
      <c r="O50" s="313"/>
      <c r="P50" s="313"/>
      <c r="Q50" s="313"/>
      <c r="R50" s="313"/>
    </row>
    <row r="51" spans="1:18" s="70" customFormat="1" ht="13.5" thickBot="1" x14ac:dyDescent="0.3"/>
    <row r="52" spans="1:18" s="70" customFormat="1" ht="14.5" x14ac:dyDescent="0.35">
      <c r="A52" s="88"/>
      <c r="B52" s="88"/>
      <c r="C52" s="433" t="s">
        <v>305</v>
      </c>
      <c r="D52" s="434"/>
      <c r="E52" s="435"/>
      <c r="F52" s="88"/>
      <c r="G52" s="433" t="s">
        <v>321</v>
      </c>
      <c r="H52" s="434"/>
      <c r="I52" s="434"/>
      <c r="J52" s="434"/>
      <c r="K52" s="434"/>
      <c r="L52" s="434"/>
      <c r="M52" s="434"/>
      <c r="N52" s="434"/>
      <c r="O52" s="434"/>
      <c r="P52" s="434"/>
      <c r="Q52" s="435"/>
      <c r="R52" s="93"/>
    </row>
    <row r="53" spans="1:18" s="70" customFormat="1" ht="75.75" customHeight="1" x14ac:dyDescent="0.35">
      <c r="A53" s="140" t="s">
        <v>0</v>
      </c>
      <c r="B53" s="351" t="s">
        <v>80</v>
      </c>
      <c r="C53" s="140" t="s">
        <v>306</v>
      </c>
      <c r="D53" s="140" t="s">
        <v>307</v>
      </c>
      <c r="E53" s="140" t="s">
        <v>308</v>
      </c>
      <c r="F53" s="140" t="s">
        <v>309</v>
      </c>
      <c r="G53" s="140" t="s">
        <v>315</v>
      </c>
      <c r="H53" s="140" t="s">
        <v>314</v>
      </c>
      <c r="I53" s="140" t="s">
        <v>316</v>
      </c>
      <c r="J53" s="140" t="s">
        <v>317</v>
      </c>
      <c r="K53" s="140" t="s">
        <v>319</v>
      </c>
      <c r="L53" s="140" t="s">
        <v>318</v>
      </c>
      <c r="M53" s="140" t="s">
        <v>320</v>
      </c>
      <c r="N53" s="140" t="s">
        <v>322</v>
      </c>
      <c r="O53" s="140" t="s">
        <v>310</v>
      </c>
      <c r="P53" s="140" t="s">
        <v>311</v>
      </c>
      <c r="Q53" s="140" t="s">
        <v>312</v>
      </c>
      <c r="R53" s="140" t="s">
        <v>313</v>
      </c>
    </row>
    <row r="54" spans="1:18" s="70" customFormat="1" ht="13" x14ac:dyDescent="0.25">
      <c r="A54" s="117">
        <v>1</v>
      </c>
      <c r="B54" s="117" t="s">
        <v>81</v>
      </c>
      <c r="C54" s="137">
        <v>0</v>
      </c>
      <c r="D54" s="137">
        <v>0</v>
      </c>
      <c r="E54" s="137">
        <v>0</v>
      </c>
      <c r="F54" s="137">
        <f t="shared" ref="F54:F85" si="5">SUM(C54:E54)</f>
        <v>0</v>
      </c>
      <c r="G54" s="137">
        <v>1724216</v>
      </c>
      <c r="H54" s="137">
        <v>0</v>
      </c>
      <c r="I54" s="137">
        <v>877631</v>
      </c>
      <c r="J54" s="137">
        <f t="shared" ref="J54:J85" si="6">SUM(G54:I54)</f>
        <v>2601847</v>
      </c>
      <c r="K54" s="137">
        <v>446441</v>
      </c>
      <c r="L54" s="137">
        <v>0</v>
      </c>
      <c r="M54" s="137">
        <v>343533</v>
      </c>
      <c r="N54" s="137">
        <f t="shared" ref="N54:N85" si="7">SUM(K54:M54)</f>
        <v>789974</v>
      </c>
      <c r="O54" s="137">
        <v>0</v>
      </c>
      <c r="P54" s="137">
        <v>0</v>
      </c>
      <c r="Q54" s="137">
        <v>0</v>
      </c>
      <c r="R54" s="137">
        <f t="shared" ref="R54:R85" si="8">(J54+N54+O54+P54+Q54)</f>
        <v>3391821</v>
      </c>
    </row>
    <row r="55" spans="1:18" s="70" customFormat="1" ht="13" x14ac:dyDescent="0.25">
      <c r="A55" s="114">
        <v>2</v>
      </c>
      <c r="B55" s="114" t="s">
        <v>82</v>
      </c>
      <c r="C55" s="115">
        <v>2524088</v>
      </c>
      <c r="D55" s="115">
        <v>24945768</v>
      </c>
      <c r="E55" s="115">
        <v>0</v>
      </c>
      <c r="F55" s="115">
        <f t="shared" si="5"/>
        <v>27469856</v>
      </c>
      <c r="G55" s="115">
        <v>11742680</v>
      </c>
      <c r="H55" s="115">
        <v>0</v>
      </c>
      <c r="I55" s="115">
        <v>5093135</v>
      </c>
      <c r="J55" s="115">
        <f t="shared" si="6"/>
        <v>16835815</v>
      </c>
      <c r="K55" s="115">
        <v>6197851</v>
      </c>
      <c r="L55" s="115">
        <v>0</v>
      </c>
      <c r="M55" s="115">
        <v>5380144</v>
      </c>
      <c r="N55" s="115">
        <f t="shared" si="7"/>
        <v>11577995</v>
      </c>
      <c r="O55" s="115">
        <v>0</v>
      </c>
      <c r="P55" s="115">
        <v>0</v>
      </c>
      <c r="Q55" s="115">
        <v>0</v>
      </c>
      <c r="R55" s="115">
        <f t="shared" si="8"/>
        <v>28413810</v>
      </c>
    </row>
    <row r="56" spans="1:18" s="70" customFormat="1" ht="13" x14ac:dyDescent="0.25">
      <c r="A56" s="117">
        <v>3</v>
      </c>
      <c r="B56" s="117" t="s">
        <v>248</v>
      </c>
      <c r="C56" s="118">
        <v>0</v>
      </c>
      <c r="D56" s="118">
        <v>254123</v>
      </c>
      <c r="E56" s="118">
        <v>0</v>
      </c>
      <c r="F56" s="118">
        <f t="shared" si="5"/>
        <v>254123</v>
      </c>
      <c r="G56" s="118">
        <v>222899</v>
      </c>
      <c r="H56" s="118">
        <v>0</v>
      </c>
      <c r="I56" s="118">
        <v>1058994</v>
      </c>
      <c r="J56" s="118">
        <f t="shared" si="6"/>
        <v>1281893</v>
      </c>
      <c r="K56" s="118">
        <v>31224</v>
      </c>
      <c r="L56" s="118">
        <v>0</v>
      </c>
      <c r="M56" s="118">
        <v>215530</v>
      </c>
      <c r="N56" s="118">
        <f t="shared" si="7"/>
        <v>246754</v>
      </c>
      <c r="O56" s="118">
        <v>0</v>
      </c>
      <c r="P56" s="118">
        <v>153312</v>
      </c>
      <c r="Q56" s="118">
        <v>0</v>
      </c>
      <c r="R56" s="118">
        <f t="shared" si="8"/>
        <v>1681959</v>
      </c>
    </row>
    <row r="57" spans="1:18" s="70" customFormat="1" ht="13" x14ac:dyDescent="0.25">
      <c r="A57" s="114">
        <v>4</v>
      </c>
      <c r="B57" s="114" t="s">
        <v>84</v>
      </c>
      <c r="C57" s="115">
        <v>60516</v>
      </c>
      <c r="D57" s="115">
        <v>0</v>
      </c>
      <c r="E57" s="115">
        <v>0</v>
      </c>
      <c r="F57" s="115">
        <f t="shared" si="5"/>
        <v>60516</v>
      </c>
      <c r="G57" s="115">
        <v>379170</v>
      </c>
      <c r="H57" s="115">
        <v>0</v>
      </c>
      <c r="I57" s="115">
        <v>0</v>
      </c>
      <c r="J57" s="115">
        <f t="shared" si="6"/>
        <v>379170</v>
      </c>
      <c r="K57" s="115">
        <v>99515</v>
      </c>
      <c r="L57" s="115">
        <v>0</v>
      </c>
      <c r="M57" s="115">
        <v>0</v>
      </c>
      <c r="N57" s="115">
        <f t="shared" si="7"/>
        <v>99515</v>
      </c>
      <c r="O57" s="115">
        <v>0</v>
      </c>
      <c r="P57" s="115">
        <v>0</v>
      </c>
      <c r="Q57" s="115">
        <v>0</v>
      </c>
      <c r="R57" s="115">
        <f t="shared" si="8"/>
        <v>478685</v>
      </c>
    </row>
    <row r="58" spans="1:18" s="70" customFormat="1" ht="13" x14ac:dyDescent="0.25">
      <c r="A58" s="117">
        <v>5</v>
      </c>
      <c r="B58" s="117" t="s">
        <v>85</v>
      </c>
      <c r="C58" s="118">
        <v>0</v>
      </c>
      <c r="D58" s="118">
        <v>0</v>
      </c>
      <c r="E58" s="118">
        <v>0</v>
      </c>
      <c r="F58" s="118">
        <f t="shared" si="5"/>
        <v>0</v>
      </c>
      <c r="G58" s="118">
        <v>1952530</v>
      </c>
      <c r="H58" s="118">
        <v>0</v>
      </c>
      <c r="I58" s="118">
        <v>885000</v>
      </c>
      <c r="J58" s="118">
        <f t="shared" si="6"/>
        <v>2837530</v>
      </c>
      <c r="K58" s="118">
        <v>281561</v>
      </c>
      <c r="L58" s="118">
        <v>0</v>
      </c>
      <c r="M58" s="118">
        <v>1228604</v>
      </c>
      <c r="N58" s="118">
        <f t="shared" si="7"/>
        <v>1510165</v>
      </c>
      <c r="O58" s="118">
        <v>0</v>
      </c>
      <c r="P58" s="118">
        <v>0</v>
      </c>
      <c r="Q58" s="118">
        <v>633116</v>
      </c>
      <c r="R58" s="118">
        <f t="shared" si="8"/>
        <v>4980811</v>
      </c>
    </row>
    <row r="59" spans="1:18" s="70" customFormat="1" ht="13" x14ac:dyDescent="0.25">
      <c r="A59" s="114">
        <v>6</v>
      </c>
      <c r="B59" s="114" t="s">
        <v>86</v>
      </c>
      <c r="C59" s="115">
        <v>425603</v>
      </c>
      <c r="D59" s="115">
        <v>0</v>
      </c>
      <c r="E59" s="115">
        <v>0</v>
      </c>
      <c r="F59" s="115">
        <f t="shared" si="5"/>
        <v>425603</v>
      </c>
      <c r="G59" s="115">
        <v>833333</v>
      </c>
      <c r="H59" s="115">
        <v>0</v>
      </c>
      <c r="I59" s="115">
        <v>1680000</v>
      </c>
      <c r="J59" s="115">
        <f t="shared" si="6"/>
        <v>2513333</v>
      </c>
      <c r="K59" s="115">
        <v>649000</v>
      </c>
      <c r="L59" s="115">
        <v>0</v>
      </c>
      <c r="M59" s="115">
        <v>109480</v>
      </c>
      <c r="N59" s="115">
        <f t="shared" si="7"/>
        <v>758480</v>
      </c>
      <c r="O59" s="115">
        <v>0</v>
      </c>
      <c r="P59" s="115">
        <v>0</v>
      </c>
      <c r="Q59" s="115">
        <v>2400</v>
      </c>
      <c r="R59" s="115">
        <f t="shared" si="8"/>
        <v>3274213</v>
      </c>
    </row>
    <row r="60" spans="1:18" s="70" customFormat="1" ht="13" x14ac:dyDescent="0.25">
      <c r="A60" s="117">
        <v>7</v>
      </c>
      <c r="B60" s="117" t="s">
        <v>87</v>
      </c>
      <c r="C60" s="118">
        <v>0</v>
      </c>
      <c r="D60" s="118">
        <v>155407088</v>
      </c>
      <c r="E60" s="118">
        <v>0</v>
      </c>
      <c r="F60" s="118">
        <f t="shared" si="5"/>
        <v>155407088</v>
      </c>
      <c r="G60" s="118">
        <v>43830000</v>
      </c>
      <c r="H60" s="118">
        <v>9623524</v>
      </c>
      <c r="I60" s="118">
        <v>43411476</v>
      </c>
      <c r="J60" s="118">
        <f t="shared" si="6"/>
        <v>96865000</v>
      </c>
      <c r="K60" s="118">
        <v>20649190</v>
      </c>
      <c r="L60" s="118">
        <v>283606</v>
      </c>
      <c r="M60" s="118">
        <v>37214968</v>
      </c>
      <c r="N60" s="118">
        <f t="shared" si="7"/>
        <v>58147764</v>
      </c>
      <c r="O60" s="118">
        <v>0</v>
      </c>
      <c r="P60" s="118">
        <v>0</v>
      </c>
      <c r="Q60" s="118">
        <v>394324</v>
      </c>
      <c r="R60" s="118">
        <f t="shared" si="8"/>
        <v>155407088</v>
      </c>
    </row>
    <row r="61" spans="1:18" s="70" customFormat="1" ht="13" x14ac:dyDescent="0.25">
      <c r="A61" s="114">
        <v>8</v>
      </c>
      <c r="B61" s="114" t="s">
        <v>88</v>
      </c>
      <c r="C61" s="115">
        <v>26671</v>
      </c>
      <c r="D61" s="115">
        <v>10532504</v>
      </c>
      <c r="E61" s="115">
        <v>0</v>
      </c>
      <c r="F61" s="115">
        <f t="shared" si="5"/>
        <v>10559175</v>
      </c>
      <c r="G61" s="115">
        <v>6473643</v>
      </c>
      <c r="H61" s="115">
        <v>315000</v>
      </c>
      <c r="I61" s="115">
        <v>1029794</v>
      </c>
      <c r="J61" s="115">
        <f t="shared" si="6"/>
        <v>7818437</v>
      </c>
      <c r="K61" s="115">
        <v>4196406</v>
      </c>
      <c r="L61" s="115">
        <v>86734</v>
      </c>
      <c r="M61" s="115">
        <v>136240</v>
      </c>
      <c r="N61" s="115">
        <f t="shared" si="7"/>
        <v>4419380</v>
      </c>
      <c r="O61" s="115">
        <v>0</v>
      </c>
      <c r="P61" s="115">
        <v>0</v>
      </c>
      <c r="Q61" s="115">
        <v>0</v>
      </c>
      <c r="R61" s="115">
        <f t="shared" si="8"/>
        <v>12237817</v>
      </c>
    </row>
    <row r="62" spans="1:18" s="70" customFormat="1" ht="13" x14ac:dyDescent="0.25">
      <c r="A62" s="117">
        <v>9</v>
      </c>
      <c r="B62" s="117" t="s">
        <v>89</v>
      </c>
      <c r="C62" s="118">
        <v>0</v>
      </c>
      <c r="D62" s="118">
        <v>0</v>
      </c>
      <c r="E62" s="118">
        <v>0</v>
      </c>
      <c r="F62" s="118">
        <f t="shared" si="5"/>
        <v>0</v>
      </c>
      <c r="G62" s="118">
        <v>83956</v>
      </c>
      <c r="H62" s="118">
        <v>0</v>
      </c>
      <c r="I62" s="118">
        <v>100731</v>
      </c>
      <c r="J62" s="118">
        <f t="shared" si="6"/>
        <v>184687</v>
      </c>
      <c r="K62" s="118">
        <v>40919</v>
      </c>
      <c r="L62" s="118">
        <v>0</v>
      </c>
      <c r="M62" s="118">
        <v>5900</v>
      </c>
      <c r="N62" s="118">
        <f t="shared" si="7"/>
        <v>46819</v>
      </c>
      <c r="O62" s="118">
        <v>0</v>
      </c>
      <c r="P62" s="118">
        <v>0</v>
      </c>
      <c r="Q62" s="118">
        <v>0</v>
      </c>
      <c r="R62" s="118">
        <f t="shared" si="8"/>
        <v>231506</v>
      </c>
    </row>
    <row r="63" spans="1:18" s="70" customFormat="1" ht="13" x14ac:dyDescent="0.25">
      <c r="A63" s="114">
        <v>10</v>
      </c>
      <c r="B63" s="114" t="s">
        <v>90</v>
      </c>
      <c r="C63" s="115">
        <v>0</v>
      </c>
      <c r="D63" s="115">
        <v>0</v>
      </c>
      <c r="E63" s="115">
        <v>0</v>
      </c>
      <c r="F63" s="115">
        <f t="shared" si="5"/>
        <v>0</v>
      </c>
      <c r="G63" s="115">
        <v>6906873</v>
      </c>
      <c r="H63" s="115">
        <v>0</v>
      </c>
      <c r="I63" s="115">
        <v>185818</v>
      </c>
      <c r="J63" s="115">
        <f t="shared" si="6"/>
        <v>7092691</v>
      </c>
      <c r="K63" s="115">
        <v>2618013</v>
      </c>
      <c r="L63" s="115">
        <v>0</v>
      </c>
      <c r="M63" s="115">
        <v>464279</v>
      </c>
      <c r="N63" s="115">
        <f t="shared" si="7"/>
        <v>3082292</v>
      </c>
      <c r="O63" s="115">
        <v>0</v>
      </c>
      <c r="P63" s="115">
        <v>0</v>
      </c>
      <c r="Q63" s="115">
        <v>3325</v>
      </c>
      <c r="R63" s="115">
        <f t="shared" si="8"/>
        <v>10178308</v>
      </c>
    </row>
    <row r="64" spans="1:18" s="70" customFormat="1" ht="13" x14ac:dyDescent="0.25">
      <c r="A64" s="117">
        <v>11</v>
      </c>
      <c r="B64" s="117" t="s">
        <v>249</v>
      </c>
      <c r="C64" s="118">
        <v>0</v>
      </c>
      <c r="D64" s="118">
        <v>203423</v>
      </c>
      <c r="E64" s="118">
        <v>0</v>
      </c>
      <c r="F64" s="118">
        <f t="shared" si="5"/>
        <v>203423</v>
      </c>
      <c r="G64" s="118">
        <v>0</v>
      </c>
      <c r="H64" s="118">
        <v>0</v>
      </c>
      <c r="I64" s="118">
        <v>149688</v>
      </c>
      <c r="J64" s="118">
        <f t="shared" si="6"/>
        <v>149688</v>
      </c>
      <c r="K64" s="118">
        <v>0</v>
      </c>
      <c r="L64" s="118">
        <v>0</v>
      </c>
      <c r="M64" s="118">
        <v>53735</v>
      </c>
      <c r="N64" s="118">
        <f t="shared" si="7"/>
        <v>53735</v>
      </c>
      <c r="O64" s="118">
        <v>0</v>
      </c>
      <c r="P64" s="118">
        <v>0</v>
      </c>
      <c r="Q64" s="118">
        <v>0</v>
      </c>
      <c r="R64" s="118">
        <f t="shared" si="8"/>
        <v>203423</v>
      </c>
    </row>
    <row r="65" spans="1:18" s="70" customFormat="1" ht="13" x14ac:dyDescent="0.25">
      <c r="A65" s="114">
        <v>12</v>
      </c>
      <c r="B65" s="114" t="s">
        <v>92</v>
      </c>
      <c r="C65" s="115">
        <v>81664</v>
      </c>
      <c r="D65" s="115">
        <v>6634428</v>
      </c>
      <c r="E65" s="115">
        <v>0</v>
      </c>
      <c r="F65" s="115">
        <f t="shared" si="5"/>
        <v>6716092</v>
      </c>
      <c r="G65" s="115">
        <v>2307610</v>
      </c>
      <c r="H65" s="115">
        <v>0</v>
      </c>
      <c r="I65" s="115">
        <v>1894722</v>
      </c>
      <c r="J65" s="115">
        <f t="shared" si="6"/>
        <v>4202332</v>
      </c>
      <c r="K65" s="115">
        <v>1089159</v>
      </c>
      <c r="L65" s="115">
        <v>0</v>
      </c>
      <c r="M65" s="115">
        <v>1424601</v>
      </c>
      <c r="N65" s="115">
        <f t="shared" si="7"/>
        <v>2513760</v>
      </c>
      <c r="O65" s="115">
        <v>0</v>
      </c>
      <c r="P65" s="115">
        <v>0</v>
      </c>
      <c r="Q65" s="115">
        <v>0</v>
      </c>
      <c r="R65" s="115">
        <f t="shared" si="8"/>
        <v>6716092</v>
      </c>
    </row>
    <row r="66" spans="1:18" s="70" customFormat="1" ht="13" x14ac:dyDescent="0.25">
      <c r="A66" s="117">
        <v>13</v>
      </c>
      <c r="B66" s="117" t="s">
        <v>93</v>
      </c>
      <c r="C66" s="118">
        <v>61499</v>
      </c>
      <c r="D66" s="118">
        <v>576639</v>
      </c>
      <c r="E66" s="118">
        <v>0</v>
      </c>
      <c r="F66" s="118">
        <f t="shared" si="5"/>
        <v>638138</v>
      </c>
      <c r="G66" s="118">
        <v>1539646</v>
      </c>
      <c r="H66" s="118">
        <v>0</v>
      </c>
      <c r="I66" s="118">
        <v>663737</v>
      </c>
      <c r="J66" s="118">
        <f t="shared" si="6"/>
        <v>2203383</v>
      </c>
      <c r="K66" s="118">
        <v>2416317</v>
      </c>
      <c r="L66" s="118">
        <v>0</v>
      </c>
      <c r="M66" s="118">
        <v>246120</v>
      </c>
      <c r="N66" s="118">
        <f t="shared" si="7"/>
        <v>2662437</v>
      </c>
      <c r="O66" s="118">
        <v>0</v>
      </c>
      <c r="P66" s="118">
        <v>0</v>
      </c>
      <c r="Q66" s="118">
        <v>0</v>
      </c>
      <c r="R66" s="118">
        <f t="shared" si="8"/>
        <v>4865820</v>
      </c>
    </row>
    <row r="67" spans="1:18" s="70" customFormat="1" ht="13" x14ac:dyDescent="0.25">
      <c r="A67" s="114">
        <v>14</v>
      </c>
      <c r="B67" s="114" t="s">
        <v>94</v>
      </c>
      <c r="C67" s="115">
        <v>0</v>
      </c>
      <c r="D67" s="115">
        <v>816000</v>
      </c>
      <c r="E67" s="115">
        <v>0</v>
      </c>
      <c r="F67" s="115">
        <f t="shared" si="5"/>
        <v>816000</v>
      </c>
      <c r="G67" s="115">
        <v>308346</v>
      </c>
      <c r="H67" s="115">
        <v>0</v>
      </c>
      <c r="I67" s="115">
        <v>349922</v>
      </c>
      <c r="J67" s="115">
        <f t="shared" si="6"/>
        <v>658268</v>
      </c>
      <c r="K67" s="115">
        <v>105053</v>
      </c>
      <c r="L67" s="115">
        <v>0</v>
      </c>
      <c r="M67" s="115">
        <v>52679</v>
      </c>
      <c r="N67" s="115">
        <f t="shared" si="7"/>
        <v>157732</v>
      </c>
      <c r="O67" s="115">
        <v>0</v>
      </c>
      <c r="P67" s="115">
        <v>0</v>
      </c>
      <c r="Q67" s="115">
        <v>0</v>
      </c>
      <c r="R67" s="115">
        <f t="shared" si="8"/>
        <v>816000</v>
      </c>
    </row>
    <row r="68" spans="1:18" s="70" customFormat="1" ht="13" x14ac:dyDescent="0.25">
      <c r="A68" s="117">
        <v>15</v>
      </c>
      <c r="B68" s="117" t="s">
        <v>95</v>
      </c>
      <c r="C68" s="118">
        <v>470416</v>
      </c>
      <c r="D68" s="118">
        <v>3020537</v>
      </c>
      <c r="E68" s="118">
        <v>0</v>
      </c>
      <c r="F68" s="118">
        <f t="shared" si="5"/>
        <v>3490953</v>
      </c>
      <c r="G68" s="118">
        <v>1972993</v>
      </c>
      <c r="H68" s="118">
        <v>0</v>
      </c>
      <c r="I68" s="118">
        <v>495000</v>
      </c>
      <c r="J68" s="118">
        <f t="shared" si="6"/>
        <v>2467993</v>
      </c>
      <c r="K68" s="118">
        <v>809642</v>
      </c>
      <c r="L68" s="118">
        <v>0</v>
      </c>
      <c r="M68" s="118">
        <v>360628</v>
      </c>
      <c r="N68" s="118">
        <f t="shared" si="7"/>
        <v>1170270</v>
      </c>
      <c r="O68" s="118">
        <v>0</v>
      </c>
      <c r="P68" s="118">
        <v>0</v>
      </c>
      <c r="Q68" s="118">
        <v>0</v>
      </c>
      <c r="R68" s="118">
        <f t="shared" si="8"/>
        <v>3638263</v>
      </c>
    </row>
    <row r="69" spans="1:18" s="70" customFormat="1" ht="13" x14ac:dyDescent="0.25">
      <c r="A69" s="114">
        <v>16</v>
      </c>
      <c r="B69" s="114" t="s">
        <v>96</v>
      </c>
      <c r="C69" s="115">
        <v>0</v>
      </c>
      <c r="D69" s="115">
        <v>7319307</v>
      </c>
      <c r="E69" s="115">
        <v>0</v>
      </c>
      <c r="F69" s="115">
        <f t="shared" si="5"/>
        <v>7319307</v>
      </c>
      <c r="G69" s="115">
        <v>885000</v>
      </c>
      <c r="H69" s="115">
        <v>0</v>
      </c>
      <c r="I69" s="115">
        <v>2500000</v>
      </c>
      <c r="J69" s="115">
        <f t="shared" si="6"/>
        <v>3385000</v>
      </c>
      <c r="K69" s="115">
        <v>1813717</v>
      </c>
      <c r="L69" s="115">
        <v>0</v>
      </c>
      <c r="M69" s="115">
        <v>974218</v>
      </c>
      <c r="N69" s="115">
        <f t="shared" si="7"/>
        <v>2787935</v>
      </c>
      <c r="O69" s="115">
        <v>0</v>
      </c>
      <c r="P69" s="115">
        <v>0</v>
      </c>
      <c r="Q69" s="115">
        <v>657041</v>
      </c>
      <c r="R69" s="115">
        <f t="shared" si="8"/>
        <v>6829976</v>
      </c>
    </row>
    <row r="70" spans="1:18" s="70" customFormat="1" ht="13" x14ac:dyDescent="0.25">
      <c r="A70" s="117">
        <v>17</v>
      </c>
      <c r="B70" s="117" t="s">
        <v>97</v>
      </c>
      <c r="C70" s="118">
        <v>965451</v>
      </c>
      <c r="D70" s="118">
        <v>0</v>
      </c>
      <c r="E70" s="118">
        <v>0</v>
      </c>
      <c r="F70" s="118">
        <f t="shared" si="5"/>
        <v>965451</v>
      </c>
      <c r="G70" s="118">
        <v>1403226</v>
      </c>
      <c r="H70" s="118">
        <v>0</v>
      </c>
      <c r="I70" s="118">
        <v>5063498</v>
      </c>
      <c r="J70" s="118">
        <f t="shared" si="6"/>
        <v>6466724</v>
      </c>
      <c r="K70" s="118">
        <v>1548782</v>
      </c>
      <c r="L70" s="118">
        <v>0</v>
      </c>
      <c r="M70" s="118">
        <v>1973825</v>
      </c>
      <c r="N70" s="118">
        <f t="shared" si="7"/>
        <v>3522607</v>
      </c>
      <c r="O70" s="118">
        <v>95118</v>
      </c>
      <c r="P70" s="118">
        <v>0</v>
      </c>
      <c r="Q70" s="118">
        <v>18721</v>
      </c>
      <c r="R70" s="118">
        <f t="shared" si="8"/>
        <v>10103170</v>
      </c>
    </row>
    <row r="71" spans="1:18" s="70" customFormat="1" ht="13" x14ac:dyDescent="0.25">
      <c r="A71" s="114">
        <v>18</v>
      </c>
      <c r="B71" s="114" t="s">
        <v>98</v>
      </c>
      <c r="C71" s="115">
        <v>638404</v>
      </c>
      <c r="D71" s="115">
        <v>0</v>
      </c>
      <c r="E71" s="115">
        <v>0</v>
      </c>
      <c r="F71" s="115">
        <f t="shared" si="5"/>
        <v>638404</v>
      </c>
      <c r="G71" s="115">
        <v>1507082</v>
      </c>
      <c r="H71" s="115">
        <v>0</v>
      </c>
      <c r="I71" s="115">
        <v>338801</v>
      </c>
      <c r="J71" s="115">
        <f t="shared" si="6"/>
        <v>1845883</v>
      </c>
      <c r="K71" s="115">
        <v>813912</v>
      </c>
      <c r="L71" s="115">
        <v>0</v>
      </c>
      <c r="M71" s="115">
        <v>150178</v>
      </c>
      <c r="N71" s="115">
        <f t="shared" si="7"/>
        <v>964090</v>
      </c>
      <c r="O71" s="115">
        <v>0</v>
      </c>
      <c r="P71" s="115">
        <v>0</v>
      </c>
      <c r="Q71" s="115">
        <v>0</v>
      </c>
      <c r="R71" s="115">
        <f t="shared" si="8"/>
        <v>2809973</v>
      </c>
    </row>
    <row r="72" spans="1:18" s="70" customFormat="1" ht="13" x14ac:dyDescent="0.25">
      <c r="A72" s="117">
        <v>19</v>
      </c>
      <c r="B72" s="117" t="s">
        <v>99</v>
      </c>
      <c r="C72" s="118">
        <v>0</v>
      </c>
      <c r="D72" s="118">
        <v>0</v>
      </c>
      <c r="E72" s="118">
        <v>0</v>
      </c>
      <c r="F72" s="118">
        <f t="shared" si="5"/>
        <v>0</v>
      </c>
      <c r="G72" s="118">
        <v>151726</v>
      </c>
      <c r="H72" s="118">
        <v>0</v>
      </c>
      <c r="I72" s="118">
        <v>545227</v>
      </c>
      <c r="J72" s="118">
        <f t="shared" si="6"/>
        <v>696953</v>
      </c>
      <c r="K72" s="118">
        <v>113181</v>
      </c>
      <c r="L72" s="118">
        <v>0</v>
      </c>
      <c r="M72" s="118">
        <v>94467</v>
      </c>
      <c r="N72" s="118">
        <f t="shared" si="7"/>
        <v>207648</v>
      </c>
      <c r="O72" s="118">
        <v>0</v>
      </c>
      <c r="P72" s="118">
        <v>0</v>
      </c>
      <c r="Q72" s="118">
        <v>1831</v>
      </c>
      <c r="R72" s="118">
        <f t="shared" si="8"/>
        <v>906432</v>
      </c>
    </row>
    <row r="73" spans="1:18" s="70" customFormat="1" ht="13" x14ac:dyDescent="0.25">
      <c r="A73" s="114">
        <v>20</v>
      </c>
      <c r="B73" s="114" t="s">
        <v>100</v>
      </c>
      <c r="C73" s="115">
        <v>0</v>
      </c>
      <c r="D73" s="115">
        <v>0</v>
      </c>
      <c r="E73" s="115">
        <v>0</v>
      </c>
      <c r="F73" s="115">
        <f t="shared" si="5"/>
        <v>0</v>
      </c>
      <c r="G73" s="115">
        <v>240000</v>
      </c>
      <c r="H73" s="115">
        <v>0</v>
      </c>
      <c r="I73" s="115">
        <v>711109</v>
      </c>
      <c r="J73" s="115">
        <f t="shared" si="6"/>
        <v>951109</v>
      </c>
      <c r="K73" s="115">
        <v>946493</v>
      </c>
      <c r="L73" s="115">
        <v>0</v>
      </c>
      <c r="M73" s="115">
        <v>0</v>
      </c>
      <c r="N73" s="115">
        <f t="shared" si="7"/>
        <v>946493</v>
      </c>
      <c r="O73" s="115">
        <v>0</v>
      </c>
      <c r="P73" s="115">
        <v>0</v>
      </c>
      <c r="Q73" s="115">
        <v>0</v>
      </c>
      <c r="R73" s="115">
        <f t="shared" si="8"/>
        <v>1897602</v>
      </c>
    </row>
    <row r="74" spans="1:18" s="70" customFormat="1" ht="13" x14ac:dyDescent="0.25">
      <c r="A74" s="117">
        <v>21</v>
      </c>
      <c r="B74" s="117" t="s">
        <v>101</v>
      </c>
      <c r="C74" s="118">
        <v>0</v>
      </c>
      <c r="D74" s="118">
        <v>99943687</v>
      </c>
      <c r="E74" s="118">
        <v>0</v>
      </c>
      <c r="F74" s="118">
        <f t="shared" si="5"/>
        <v>99943687</v>
      </c>
      <c r="G74" s="118">
        <v>50773667</v>
      </c>
      <c r="H74" s="118">
        <v>4956470</v>
      </c>
      <c r="I74" s="118">
        <v>25395557</v>
      </c>
      <c r="J74" s="118">
        <f t="shared" si="6"/>
        <v>81125694</v>
      </c>
      <c r="K74" s="118">
        <v>19893036</v>
      </c>
      <c r="L74" s="118">
        <v>1491391</v>
      </c>
      <c r="M74" s="118">
        <v>8123620</v>
      </c>
      <c r="N74" s="118">
        <f t="shared" si="7"/>
        <v>29508047</v>
      </c>
      <c r="O74" s="118">
        <v>0</v>
      </c>
      <c r="P74" s="118">
        <v>0</v>
      </c>
      <c r="Q74" s="118">
        <v>1190360</v>
      </c>
      <c r="R74" s="118">
        <f t="shared" si="8"/>
        <v>111824101</v>
      </c>
    </row>
    <row r="75" spans="1:18" s="70" customFormat="1" ht="13" x14ac:dyDescent="0.25">
      <c r="A75" s="114">
        <v>22</v>
      </c>
      <c r="B75" s="114" t="s">
        <v>102</v>
      </c>
      <c r="C75" s="115">
        <v>183504</v>
      </c>
      <c r="D75" s="115">
        <v>2357964</v>
      </c>
      <c r="E75" s="115">
        <v>0</v>
      </c>
      <c r="F75" s="115">
        <f t="shared" si="5"/>
        <v>2541468</v>
      </c>
      <c r="G75" s="115">
        <v>1570000</v>
      </c>
      <c r="H75" s="115">
        <v>0</v>
      </c>
      <c r="I75" s="115">
        <v>108477</v>
      </c>
      <c r="J75" s="115">
        <f t="shared" si="6"/>
        <v>1678477</v>
      </c>
      <c r="K75" s="115">
        <v>719768</v>
      </c>
      <c r="L75" s="115">
        <v>0</v>
      </c>
      <c r="M75" s="115">
        <v>143223</v>
      </c>
      <c r="N75" s="115">
        <f t="shared" si="7"/>
        <v>862991</v>
      </c>
      <c r="O75" s="115">
        <v>0</v>
      </c>
      <c r="P75" s="115">
        <v>0</v>
      </c>
      <c r="Q75" s="115">
        <v>0</v>
      </c>
      <c r="R75" s="115">
        <f t="shared" si="8"/>
        <v>2541468</v>
      </c>
    </row>
    <row r="76" spans="1:18" s="70" customFormat="1" ht="13" x14ac:dyDescent="0.25">
      <c r="A76" s="117">
        <v>23</v>
      </c>
      <c r="B76" s="117" t="s">
        <v>103</v>
      </c>
      <c r="C76" s="118">
        <v>0</v>
      </c>
      <c r="D76" s="118">
        <v>0</v>
      </c>
      <c r="E76" s="118">
        <v>0</v>
      </c>
      <c r="F76" s="118">
        <f t="shared" si="5"/>
        <v>0</v>
      </c>
      <c r="G76" s="118">
        <v>73562</v>
      </c>
      <c r="H76" s="118">
        <v>0</v>
      </c>
      <c r="I76" s="118">
        <v>188809</v>
      </c>
      <c r="J76" s="118">
        <f t="shared" si="6"/>
        <v>262371</v>
      </c>
      <c r="K76" s="118">
        <v>816</v>
      </c>
      <c r="L76" s="118">
        <v>0</v>
      </c>
      <c r="M76" s="118">
        <v>85992</v>
      </c>
      <c r="N76" s="118">
        <f t="shared" si="7"/>
        <v>86808</v>
      </c>
      <c r="O76" s="118">
        <v>0</v>
      </c>
      <c r="P76" s="118">
        <v>0</v>
      </c>
      <c r="Q76" s="118">
        <v>0</v>
      </c>
      <c r="R76" s="118">
        <f t="shared" si="8"/>
        <v>349179</v>
      </c>
    </row>
    <row r="77" spans="1:18" s="70" customFormat="1" ht="13" x14ac:dyDescent="0.25">
      <c r="A77" s="114">
        <v>24</v>
      </c>
      <c r="B77" s="114" t="s">
        <v>104</v>
      </c>
      <c r="C77" s="115">
        <v>30036</v>
      </c>
      <c r="D77" s="115">
        <v>0</v>
      </c>
      <c r="E77" s="115">
        <v>0</v>
      </c>
      <c r="F77" s="115">
        <f t="shared" si="5"/>
        <v>30036</v>
      </c>
      <c r="G77" s="115">
        <v>4145000</v>
      </c>
      <c r="H77" s="115">
        <v>0</v>
      </c>
      <c r="I77" s="115">
        <v>2100354</v>
      </c>
      <c r="J77" s="115">
        <f t="shared" si="6"/>
        <v>6245354</v>
      </c>
      <c r="K77" s="115">
        <v>1953225</v>
      </c>
      <c r="L77" s="115">
        <v>0</v>
      </c>
      <c r="M77" s="115">
        <v>305059</v>
      </c>
      <c r="N77" s="115">
        <f t="shared" si="7"/>
        <v>2258284</v>
      </c>
      <c r="O77" s="115">
        <v>0</v>
      </c>
      <c r="P77" s="115">
        <v>0</v>
      </c>
      <c r="Q77" s="115">
        <v>0</v>
      </c>
      <c r="R77" s="115">
        <f t="shared" si="8"/>
        <v>8503638</v>
      </c>
    </row>
    <row r="78" spans="1:18" s="70" customFormat="1" ht="13" x14ac:dyDescent="0.25">
      <c r="A78" s="117">
        <v>25</v>
      </c>
      <c r="B78" s="117" t="s">
        <v>105</v>
      </c>
      <c r="C78" s="118">
        <v>0</v>
      </c>
      <c r="D78" s="118">
        <v>0</v>
      </c>
      <c r="E78" s="118">
        <v>0</v>
      </c>
      <c r="F78" s="118">
        <f t="shared" si="5"/>
        <v>0</v>
      </c>
      <c r="G78" s="118">
        <v>1821759</v>
      </c>
      <c r="H78" s="118">
        <v>0</v>
      </c>
      <c r="I78" s="118">
        <v>390396</v>
      </c>
      <c r="J78" s="118">
        <f t="shared" si="6"/>
        <v>2212155</v>
      </c>
      <c r="K78" s="118">
        <v>634196</v>
      </c>
      <c r="L78" s="118">
        <v>0</v>
      </c>
      <c r="M78" s="118">
        <v>112308</v>
      </c>
      <c r="N78" s="118">
        <f t="shared" si="7"/>
        <v>746504</v>
      </c>
      <c r="O78" s="118">
        <v>0</v>
      </c>
      <c r="P78" s="118">
        <v>0</v>
      </c>
      <c r="Q78" s="118">
        <v>0</v>
      </c>
      <c r="R78" s="118">
        <f t="shared" si="8"/>
        <v>2958659</v>
      </c>
    </row>
    <row r="79" spans="1:18" s="70" customFormat="1" ht="13" x14ac:dyDescent="0.25">
      <c r="A79" s="114">
        <v>26</v>
      </c>
      <c r="B79" s="114" t="s">
        <v>106</v>
      </c>
      <c r="C79" s="115">
        <v>401957</v>
      </c>
      <c r="D79" s="115">
        <v>1497799</v>
      </c>
      <c r="E79" s="115">
        <v>0</v>
      </c>
      <c r="F79" s="115">
        <f t="shared" si="5"/>
        <v>1899756</v>
      </c>
      <c r="G79" s="115">
        <v>555000</v>
      </c>
      <c r="H79" s="115">
        <v>0</v>
      </c>
      <c r="I79" s="115">
        <v>605214</v>
      </c>
      <c r="J79" s="115">
        <f t="shared" si="6"/>
        <v>1160214</v>
      </c>
      <c r="K79" s="115">
        <v>425000</v>
      </c>
      <c r="L79" s="115">
        <v>0</v>
      </c>
      <c r="M79" s="115">
        <v>314542</v>
      </c>
      <c r="N79" s="115">
        <f t="shared" si="7"/>
        <v>739542</v>
      </c>
      <c r="O79" s="115">
        <v>0</v>
      </c>
      <c r="P79" s="115">
        <v>0</v>
      </c>
      <c r="Q79" s="115">
        <v>0</v>
      </c>
      <c r="R79" s="115">
        <f t="shared" si="8"/>
        <v>1899756</v>
      </c>
    </row>
    <row r="80" spans="1:18" s="70" customFormat="1" ht="13" x14ac:dyDescent="0.25">
      <c r="A80" s="117">
        <v>27</v>
      </c>
      <c r="B80" s="117" t="s">
        <v>107</v>
      </c>
      <c r="C80" s="118">
        <v>0</v>
      </c>
      <c r="D80" s="118">
        <v>7616085</v>
      </c>
      <c r="E80" s="118">
        <v>0</v>
      </c>
      <c r="F80" s="118">
        <f t="shared" si="5"/>
        <v>7616085</v>
      </c>
      <c r="G80" s="118">
        <v>3041519</v>
      </c>
      <c r="H80" s="118">
        <v>0</v>
      </c>
      <c r="I80" s="118">
        <v>3118484</v>
      </c>
      <c r="J80" s="118">
        <f t="shared" si="6"/>
        <v>6160003</v>
      </c>
      <c r="K80" s="118">
        <v>794206</v>
      </c>
      <c r="L80" s="118">
        <v>0</v>
      </c>
      <c r="M80" s="118">
        <v>955368</v>
      </c>
      <c r="N80" s="118">
        <f t="shared" si="7"/>
        <v>1749574</v>
      </c>
      <c r="O80" s="118">
        <v>0</v>
      </c>
      <c r="P80" s="118">
        <v>0</v>
      </c>
      <c r="Q80" s="118">
        <v>1700</v>
      </c>
      <c r="R80" s="118">
        <f t="shared" si="8"/>
        <v>7911277</v>
      </c>
    </row>
    <row r="81" spans="1:18" s="70" customFormat="1" ht="13" x14ac:dyDescent="0.25">
      <c r="A81" s="114">
        <v>28</v>
      </c>
      <c r="B81" s="114" t="s">
        <v>108</v>
      </c>
      <c r="C81" s="115">
        <v>401957</v>
      </c>
      <c r="D81" s="115">
        <v>0</v>
      </c>
      <c r="E81" s="115">
        <v>0</v>
      </c>
      <c r="F81" s="115">
        <f t="shared" si="5"/>
        <v>401957</v>
      </c>
      <c r="G81" s="115">
        <v>1726269</v>
      </c>
      <c r="H81" s="115">
        <v>0</v>
      </c>
      <c r="I81" s="115">
        <v>500022</v>
      </c>
      <c r="J81" s="115">
        <f t="shared" si="6"/>
        <v>2226291</v>
      </c>
      <c r="K81" s="115">
        <v>724683</v>
      </c>
      <c r="L81" s="115">
        <v>0</v>
      </c>
      <c r="M81" s="115">
        <v>64295</v>
      </c>
      <c r="N81" s="115">
        <f t="shared" si="7"/>
        <v>788978</v>
      </c>
      <c r="O81" s="115">
        <v>50980</v>
      </c>
      <c r="P81" s="115">
        <v>0</v>
      </c>
      <c r="Q81" s="115">
        <v>0</v>
      </c>
      <c r="R81" s="115">
        <f t="shared" si="8"/>
        <v>3066249</v>
      </c>
    </row>
    <row r="82" spans="1:18" s="70" customFormat="1" ht="13" x14ac:dyDescent="0.25">
      <c r="A82" s="117">
        <v>29</v>
      </c>
      <c r="B82" s="117" t="s">
        <v>23</v>
      </c>
      <c r="C82" s="118">
        <v>1745928</v>
      </c>
      <c r="D82" s="118">
        <v>530591177</v>
      </c>
      <c r="E82" s="118">
        <v>7174</v>
      </c>
      <c r="F82" s="118">
        <f t="shared" si="5"/>
        <v>532344279</v>
      </c>
      <c r="G82" s="118">
        <v>191615616</v>
      </c>
      <c r="H82" s="118">
        <v>33689000</v>
      </c>
      <c r="I82" s="118">
        <v>164674311</v>
      </c>
      <c r="J82" s="118">
        <f t="shared" si="6"/>
        <v>389978927</v>
      </c>
      <c r="K82" s="118">
        <v>63945751</v>
      </c>
      <c r="L82" s="118">
        <v>14964169</v>
      </c>
      <c r="M82" s="118">
        <v>60932924</v>
      </c>
      <c r="N82" s="118">
        <f t="shared" si="7"/>
        <v>139842844</v>
      </c>
      <c r="O82" s="118">
        <v>0</v>
      </c>
      <c r="P82" s="118">
        <v>0</v>
      </c>
      <c r="Q82" s="118">
        <v>3268727</v>
      </c>
      <c r="R82" s="118">
        <f t="shared" si="8"/>
        <v>533090498</v>
      </c>
    </row>
    <row r="83" spans="1:18" s="70" customFormat="1" ht="13" x14ac:dyDescent="0.25">
      <c r="A83" s="114">
        <v>30</v>
      </c>
      <c r="B83" s="114" t="s">
        <v>109</v>
      </c>
      <c r="C83" s="115">
        <v>1343985</v>
      </c>
      <c r="D83" s="115">
        <v>0</v>
      </c>
      <c r="E83" s="115">
        <v>0</v>
      </c>
      <c r="F83" s="115">
        <f t="shared" si="5"/>
        <v>1343985</v>
      </c>
      <c r="G83" s="115">
        <v>8785075</v>
      </c>
      <c r="H83" s="115">
        <v>0</v>
      </c>
      <c r="I83" s="115">
        <v>1796314</v>
      </c>
      <c r="J83" s="115">
        <f t="shared" si="6"/>
        <v>10581389</v>
      </c>
      <c r="K83" s="115">
        <v>2890736</v>
      </c>
      <c r="L83" s="115">
        <v>0</v>
      </c>
      <c r="M83" s="115">
        <v>888616</v>
      </c>
      <c r="N83" s="115">
        <f t="shared" si="7"/>
        <v>3779352</v>
      </c>
      <c r="O83" s="115">
        <v>0</v>
      </c>
      <c r="P83" s="115">
        <v>0</v>
      </c>
      <c r="Q83" s="115">
        <v>4650</v>
      </c>
      <c r="R83" s="115">
        <f t="shared" si="8"/>
        <v>14365391</v>
      </c>
    </row>
    <row r="84" spans="1:18" s="70" customFormat="1" ht="13" x14ac:dyDescent="0.25">
      <c r="A84" s="117">
        <v>31</v>
      </c>
      <c r="B84" s="117" t="s">
        <v>110</v>
      </c>
      <c r="C84" s="118">
        <v>0</v>
      </c>
      <c r="D84" s="118">
        <v>0</v>
      </c>
      <c r="E84" s="118">
        <v>0</v>
      </c>
      <c r="F84" s="118">
        <f t="shared" si="5"/>
        <v>0</v>
      </c>
      <c r="G84" s="118">
        <v>1211092</v>
      </c>
      <c r="H84" s="118">
        <v>0</v>
      </c>
      <c r="I84" s="118">
        <v>899220</v>
      </c>
      <c r="J84" s="118">
        <f t="shared" si="6"/>
        <v>2110312</v>
      </c>
      <c r="K84" s="118">
        <v>444121</v>
      </c>
      <c r="L84" s="118">
        <v>0</v>
      </c>
      <c r="M84" s="118">
        <v>317993</v>
      </c>
      <c r="N84" s="118">
        <f t="shared" si="7"/>
        <v>762114</v>
      </c>
      <c r="O84" s="118">
        <v>0</v>
      </c>
      <c r="P84" s="118">
        <v>0</v>
      </c>
      <c r="Q84" s="118">
        <v>0</v>
      </c>
      <c r="R84" s="118">
        <f t="shared" si="8"/>
        <v>2872426</v>
      </c>
    </row>
    <row r="85" spans="1:18" s="70" customFormat="1" ht="13" x14ac:dyDescent="0.25">
      <c r="A85" s="114">
        <v>32</v>
      </c>
      <c r="B85" s="114" t="s">
        <v>111</v>
      </c>
      <c r="C85" s="115">
        <v>137339</v>
      </c>
      <c r="D85" s="115">
        <v>0</v>
      </c>
      <c r="E85" s="115">
        <v>0</v>
      </c>
      <c r="F85" s="115">
        <f t="shared" si="5"/>
        <v>137339</v>
      </c>
      <c r="G85" s="115">
        <v>4292128</v>
      </c>
      <c r="H85" s="115">
        <v>0</v>
      </c>
      <c r="I85" s="115">
        <v>2498903</v>
      </c>
      <c r="J85" s="115">
        <f t="shared" si="6"/>
        <v>6791031</v>
      </c>
      <c r="K85" s="115">
        <v>2111209</v>
      </c>
      <c r="L85" s="115">
        <v>0</v>
      </c>
      <c r="M85" s="115">
        <v>299209</v>
      </c>
      <c r="N85" s="115">
        <f t="shared" si="7"/>
        <v>2410418</v>
      </c>
      <c r="O85" s="115">
        <v>0</v>
      </c>
      <c r="P85" s="115">
        <v>0</v>
      </c>
      <c r="Q85" s="115">
        <v>0</v>
      </c>
      <c r="R85" s="115">
        <f t="shared" si="8"/>
        <v>9201449</v>
      </c>
    </row>
    <row r="86" spans="1:18" s="70" customFormat="1" ht="13" x14ac:dyDescent="0.25">
      <c r="A86" s="117">
        <v>33</v>
      </c>
      <c r="B86" s="117" t="s">
        <v>27</v>
      </c>
      <c r="C86" s="118">
        <v>535503</v>
      </c>
      <c r="D86" s="118">
        <v>0</v>
      </c>
      <c r="E86" s="118">
        <v>0</v>
      </c>
      <c r="F86" s="118">
        <f t="shared" ref="F86:F117" si="9">SUM(C86:E86)</f>
        <v>535503</v>
      </c>
      <c r="G86" s="118">
        <v>538193</v>
      </c>
      <c r="H86" s="118">
        <v>0</v>
      </c>
      <c r="I86" s="118">
        <v>4234610</v>
      </c>
      <c r="J86" s="118">
        <f t="shared" ref="J86:J117" si="10">SUM(G86:I86)</f>
        <v>4772803</v>
      </c>
      <c r="K86" s="118">
        <v>68997</v>
      </c>
      <c r="L86" s="118">
        <v>0</v>
      </c>
      <c r="M86" s="118">
        <v>1917682</v>
      </c>
      <c r="N86" s="118">
        <f t="shared" ref="N86:N117" si="11">SUM(K86:M86)</f>
        <v>1986679</v>
      </c>
      <c r="O86" s="118">
        <v>0</v>
      </c>
      <c r="P86" s="118">
        <v>0</v>
      </c>
      <c r="Q86" s="118">
        <v>0</v>
      </c>
      <c r="R86" s="118">
        <f t="shared" ref="R86:R117" si="12">(J86+N86+O86+P86+Q86)</f>
        <v>6759482</v>
      </c>
    </row>
    <row r="87" spans="1:18" s="70" customFormat="1" ht="13" x14ac:dyDescent="0.25">
      <c r="A87" s="114">
        <v>34</v>
      </c>
      <c r="B87" s="114" t="s">
        <v>112</v>
      </c>
      <c r="C87" s="115">
        <v>650701</v>
      </c>
      <c r="D87" s="115">
        <v>0</v>
      </c>
      <c r="E87" s="115">
        <v>0</v>
      </c>
      <c r="F87" s="115">
        <f t="shared" si="9"/>
        <v>650701</v>
      </c>
      <c r="G87" s="115">
        <v>12450000</v>
      </c>
      <c r="H87" s="115">
        <v>0</v>
      </c>
      <c r="I87" s="115">
        <v>1608893</v>
      </c>
      <c r="J87" s="115">
        <f t="shared" si="10"/>
        <v>14058893</v>
      </c>
      <c r="K87" s="115">
        <v>6609575</v>
      </c>
      <c r="L87" s="115">
        <v>0</v>
      </c>
      <c r="M87" s="115">
        <v>915565</v>
      </c>
      <c r="N87" s="115">
        <f t="shared" si="11"/>
        <v>7525140</v>
      </c>
      <c r="O87" s="115">
        <v>0</v>
      </c>
      <c r="P87" s="115">
        <v>0</v>
      </c>
      <c r="Q87" s="115">
        <v>0</v>
      </c>
      <c r="R87" s="115">
        <f t="shared" si="12"/>
        <v>21584033</v>
      </c>
    </row>
    <row r="88" spans="1:18" s="70" customFormat="1" ht="13" x14ac:dyDescent="0.25">
      <c r="A88" s="117">
        <v>35</v>
      </c>
      <c r="B88" s="117" t="s">
        <v>113</v>
      </c>
      <c r="C88" s="118">
        <v>0</v>
      </c>
      <c r="D88" s="118">
        <v>0</v>
      </c>
      <c r="E88" s="118">
        <v>0</v>
      </c>
      <c r="F88" s="118">
        <f t="shared" si="9"/>
        <v>0</v>
      </c>
      <c r="G88" s="118">
        <v>558815</v>
      </c>
      <c r="H88" s="118">
        <v>0</v>
      </c>
      <c r="I88" s="118">
        <v>649784</v>
      </c>
      <c r="J88" s="118">
        <f t="shared" si="10"/>
        <v>1208599</v>
      </c>
      <c r="K88" s="118">
        <v>276852</v>
      </c>
      <c r="L88" s="118">
        <v>0</v>
      </c>
      <c r="M88" s="118">
        <v>201139</v>
      </c>
      <c r="N88" s="118">
        <f t="shared" si="11"/>
        <v>477991</v>
      </c>
      <c r="O88" s="118">
        <v>0</v>
      </c>
      <c r="P88" s="118">
        <v>0</v>
      </c>
      <c r="Q88" s="118">
        <v>0</v>
      </c>
      <c r="R88" s="118">
        <f t="shared" si="12"/>
        <v>1686590</v>
      </c>
    </row>
    <row r="89" spans="1:18" s="70" customFormat="1" ht="13" x14ac:dyDescent="0.25">
      <c r="A89" s="114">
        <v>36</v>
      </c>
      <c r="B89" s="114" t="s">
        <v>114</v>
      </c>
      <c r="C89" s="115">
        <v>342412</v>
      </c>
      <c r="D89" s="115">
        <v>6650594</v>
      </c>
      <c r="E89" s="115">
        <v>0</v>
      </c>
      <c r="F89" s="115">
        <f t="shared" si="9"/>
        <v>6993006</v>
      </c>
      <c r="G89" s="115">
        <v>3861126</v>
      </c>
      <c r="H89" s="115">
        <v>0</v>
      </c>
      <c r="I89" s="115">
        <v>494398</v>
      </c>
      <c r="J89" s="115">
        <f t="shared" si="10"/>
        <v>4355524</v>
      </c>
      <c r="K89" s="115">
        <v>2388815</v>
      </c>
      <c r="L89" s="115">
        <v>0</v>
      </c>
      <c r="M89" s="115">
        <v>43442</v>
      </c>
      <c r="N89" s="115">
        <f t="shared" si="11"/>
        <v>2432257</v>
      </c>
      <c r="O89" s="115">
        <v>0</v>
      </c>
      <c r="P89" s="115">
        <v>0</v>
      </c>
      <c r="Q89" s="115">
        <v>225397</v>
      </c>
      <c r="R89" s="115">
        <f t="shared" si="12"/>
        <v>7013178</v>
      </c>
    </row>
    <row r="90" spans="1:18" s="70" customFormat="1" ht="13" x14ac:dyDescent="0.25">
      <c r="A90" s="117">
        <v>37</v>
      </c>
      <c r="B90" s="117" t="s">
        <v>115</v>
      </c>
      <c r="C90" s="118">
        <v>0</v>
      </c>
      <c r="D90" s="118">
        <v>2739308</v>
      </c>
      <c r="E90" s="118">
        <v>0</v>
      </c>
      <c r="F90" s="118">
        <f t="shared" si="9"/>
        <v>2739308</v>
      </c>
      <c r="G90" s="118">
        <v>635246</v>
      </c>
      <c r="H90" s="118">
        <v>0</v>
      </c>
      <c r="I90" s="118">
        <v>2158528</v>
      </c>
      <c r="J90" s="118">
        <f t="shared" si="10"/>
        <v>2793774</v>
      </c>
      <c r="K90" s="118">
        <v>92415</v>
      </c>
      <c r="L90" s="118">
        <v>0</v>
      </c>
      <c r="M90" s="118">
        <v>2163333</v>
      </c>
      <c r="N90" s="118">
        <f t="shared" si="11"/>
        <v>2255748</v>
      </c>
      <c r="O90" s="118">
        <v>0</v>
      </c>
      <c r="P90" s="118">
        <v>0</v>
      </c>
      <c r="Q90" s="118">
        <v>0</v>
      </c>
      <c r="R90" s="118">
        <f t="shared" si="12"/>
        <v>5049522</v>
      </c>
    </row>
    <row r="91" spans="1:18" s="70" customFormat="1" ht="13" x14ac:dyDescent="0.25">
      <c r="A91" s="114">
        <v>38</v>
      </c>
      <c r="B91" s="114" t="s">
        <v>116</v>
      </c>
      <c r="C91" s="115">
        <v>0</v>
      </c>
      <c r="D91" s="115">
        <v>976236</v>
      </c>
      <c r="E91" s="115">
        <v>0</v>
      </c>
      <c r="F91" s="115">
        <f t="shared" si="9"/>
        <v>976236</v>
      </c>
      <c r="G91" s="115">
        <v>681647</v>
      </c>
      <c r="H91" s="115">
        <v>0</v>
      </c>
      <c r="I91" s="115">
        <v>5053</v>
      </c>
      <c r="J91" s="115">
        <f t="shared" si="10"/>
        <v>686700</v>
      </c>
      <c r="K91" s="115">
        <v>184459</v>
      </c>
      <c r="L91" s="115">
        <v>0</v>
      </c>
      <c r="M91" s="115">
        <v>740</v>
      </c>
      <c r="N91" s="115">
        <f t="shared" si="11"/>
        <v>185199</v>
      </c>
      <c r="O91" s="115">
        <v>0</v>
      </c>
      <c r="P91" s="115">
        <v>0</v>
      </c>
      <c r="Q91" s="115">
        <v>104337</v>
      </c>
      <c r="R91" s="115">
        <f t="shared" si="12"/>
        <v>976236</v>
      </c>
    </row>
    <row r="92" spans="1:18" s="70" customFormat="1" ht="13" x14ac:dyDescent="0.25">
      <c r="A92" s="117">
        <v>39</v>
      </c>
      <c r="B92" s="117" t="s">
        <v>118</v>
      </c>
      <c r="C92" s="118">
        <v>0</v>
      </c>
      <c r="D92" s="118">
        <v>0</v>
      </c>
      <c r="E92" s="118">
        <v>0</v>
      </c>
      <c r="F92" s="118">
        <f t="shared" si="9"/>
        <v>0</v>
      </c>
      <c r="G92" s="118">
        <v>1726375</v>
      </c>
      <c r="H92" s="118">
        <v>0</v>
      </c>
      <c r="I92" s="118">
        <v>763057</v>
      </c>
      <c r="J92" s="118">
        <f t="shared" si="10"/>
        <v>2489432</v>
      </c>
      <c r="K92" s="118">
        <v>1163973</v>
      </c>
      <c r="L92" s="118">
        <v>0</v>
      </c>
      <c r="M92" s="118">
        <v>430733</v>
      </c>
      <c r="N92" s="118">
        <f t="shared" si="11"/>
        <v>1594706</v>
      </c>
      <c r="O92" s="118">
        <v>0</v>
      </c>
      <c r="P92" s="118">
        <v>0</v>
      </c>
      <c r="Q92" s="118">
        <v>0</v>
      </c>
      <c r="R92" s="118">
        <f t="shared" si="12"/>
        <v>4084138</v>
      </c>
    </row>
    <row r="93" spans="1:18" s="70" customFormat="1" ht="13" x14ac:dyDescent="0.25">
      <c r="A93" s="114">
        <v>40</v>
      </c>
      <c r="B93" s="114" t="s">
        <v>120</v>
      </c>
      <c r="C93" s="121">
        <v>0</v>
      </c>
      <c r="D93" s="121">
        <v>0</v>
      </c>
      <c r="E93" s="121">
        <v>0</v>
      </c>
      <c r="F93" s="121">
        <f t="shared" si="9"/>
        <v>0</v>
      </c>
      <c r="G93" s="121">
        <v>45000</v>
      </c>
      <c r="H93" s="121">
        <v>0</v>
      </c>
      <c r="I93" s="121">
        <v>1925979</v>
      </c>
      <c r="J93" s="121">
        <f t="shared" si="10"/>
        <v>1970979</v>
      </c>
      <c r="K93" s="121">
        <v>40356</v>
      </c>
      <c r="L93" s="121">
        <v>0</v>
      </c>
      <c r="M93" s="121">
        <v>611839</v>
      </c>
      <c r="N93" s="121">
        <f t="shared" si="11"/>
        <v>652195</v>
      </c>
      <c r="O93" s="121">
        <v>0</v>
      </c>
      <c r="P93" s="121">
        <v>0</v>
      </c>
      <c r="Q93" s="121">
        <v>0</v>
      </c>
      <c r="R93" s="121">
        <f t="shared" si="12"/>
        <v>2623174</v>
      </c>
    </row>
    <row r="94" spans="1:18" s="70" customFormat="1" ht="13" x14ac:dyDescent="0.25">
      <c r="A94" s="117">
        <v>41</v>
      </c>
      <c r="B94" s="117" t="s">
        <v>250</v>
      </c>
      <c r="C94" s="118">
        <v>0</v>
      </c>
      <c r="D94" s="118">
        <v>0</v>
      </c>
      <c r="E94" s="118">
        <v>0</v>
      </c>
      <c r="F94" s="118">
        <f t="shared" si="9"/>
        <v>0</v>
      </c>
      <c r="G94" s="118">
        <v>6117005</v>
      </c>
      <c r="H94" s="118">
        <v>0</v>
      </c>
      <c r="I94" s="118">
        <v>1415723</v>
      </c>
      <c r="J94" s="118">
        <f t="shared" si="10"/>
        <v>7532728</v>
      </c>
      <c r="K94" s="118">
        <v>4679825</v>
      </c>
      <c r="L94" s="118">
        <v>0</v>
      </c>
      <c r="M94" s="118">
        <v>982639</v>
      </c>
      <c r="N94" s="118">
        <f t="shared" si="11"/>
        <v>5662464</v>
      </c>
      <c r="O94" s="118">
        <v>0</v>
      </c>
      <c r="P94" s="118">
        <v>0</v>
      </c>
      <c r="Q94" s="118">
        <v>0</v>
      </c>
      <c r="R94" s="118">
        <f t="shared" si="12"/>
        <v>13195192</v>
      </c>
    </row>
    <row r="95" spans="1:18" s="70" customFormat="1" ht="13" x14ac:dyDescent="0.25">
      <c r="A95" s="114">
        <v>42</v>
      </c>
      <c r="B95" s="114" t="s">
        <v>124</v>
      </c>
      <c r="C95" s="115">
        <v>2023879</v>
      </c>
      <c r="D95" s="115">
        <v>19671670</v>
      </c>
      <c r="E95" s="115">
        <v>0</v>
      </c>
      <c r="F95" s="115">
        <f t="shared" si="9"/>
        <v>21695549</v>
      </c>
      <c r="G95" s="115">
        <v>8186483</v>
      </c>
      <c r="H95" s="115">
        <v>0</v>
      </c>
      <c r="I95" s="115">
        <v>5687816</v>
      </c>
      <c r="J95" s="115">
        <f t="shared" si="10"/>
        <v>13874299</v>
      </c>
      <c r="K95" s="115">
        <v>3732551</v>
      </c>
      <c r="L95" s="115">
        <v>0</v>
      </c>
      <c r="M95" s="115">
        <v>3033538</v>
      </c>
      <c r="N95" s="115">
        <f t="shared" si="11"/>
        <v>6766089</v>
      </c>
      <c r="O95" s="115">
        <v>0</v>
      </c>
      <c r="P95" s="115">
        <v>0</v>
      </c>
      <c r="Q95" s="115">
        <v>11865</v>
      </c>
      <c r="R95" s="115">
        <f t="shared" si="12"/>
        <v>20652253</v>
      </c>
    </row>
    <row r="96" spans="1:18" s="70" customFormat="1" ht="13" x14ac:dyDescent="0.25">
      <c r="A96" s="117">
        <v>43</v>
      </c>
      <c r="B96" s="117" t="s">
        <v>126</v>
      </c>
      <c r="C96" s="118">
        <v>708022</v>
      </c>
      <c r="D96" s="118">
        <v>98463497</v>
      </c>
      <c r="E96" s="118">
        <v>0</v>
      </c>
      <c r="F96" s="118">
        <f t="shared" si="9"/>
        <v>99171519</v>
      </c>
      <c r="G96" s="118">
        <v>12680897</v>
      </c>
      <c r="H96" s="118">
        <v>2143377</v>
      </c>
      <c r="I96" s="118">
        <v>59049296</v>
      </c>
      <c r="J96" s="118">
        <f t="shared" si="10"/>
        <v>73873570</v>
      </c>
      <c r="K96" s="118">
        <v>441275</v>
      </c>
      <c r="L96" s="118">
        <v>695797</v>
      </c>
      <c r="M96" s="118">
        <v>21420920</v>
      </c>
      <c r="N96" s="118">
        <f t="shared" si="11"/>
        <v>22557992</v>
      </c>
      <c r="O96" s="118">
        <v>0</v>
      </c>
      <c r="P96" s="118">
        <v>0</v>
      </c>
      <c r="Q96" s="118">
        <v>1060321</v>
      </c>
      <c r="R96" s="118">
        <f t="shared" si="12"/>
        <v>97491883</v>
      </c>
    </row>
    <row r="97" spans="1:18" s="70" customFormat="1" ht="13" x14ac:dyDescent="0.25">
      <c r="A97" s="114">
        <v>44</v>
      </c>
      <c r="B97" s="114" t="s">
        <v>128</v>
      </c>
      <c r="C97" s="115">
        <v>0</v>
      </c>
      <c r="D97" s="115">
        <v>0</v>
      </c>
      <c r="E97" s="115">
        <v>0</v>
      </c>
      <c r="F97" s="115">
        <f t="shared" si="9"/>
        <v>0</v>
      </c>
      <c r="G97" s="115">
        <v>1864017</v>
      </c>
      <c r="H97" s="115">
        <v>0</v>
      </c>
      <c r="I97" s="115">
        <v>19755861</v>
      </c>
      <c r="J97" s="115">
        <f t="shared" si="10"/>
        <v>21619878</v>
      </c>
      <c r="K97" s="115">
        <v>843112</v>
      </c>
      <c r="L97" s="115">
        <v>0</v>
      </c>
      <c r="M97" s="115">
        <v>2920912</v>
      </c>
      <c r="N97" s="115">
        <f t="shared" si="11"/>
        <v>3764024</v>
      </c>
      <c r="O97" s="115">
        <v>0</v>
      </c>
      <c r="P97" s="115">
        <v>0</v>
      </c>
      <c r="Q97" s="115">
        <v>0</v>
      </c>
      <c r="R97" s="115">
        <f t="shared" si="12"/>
        <v>25383902</v>
      </c>
    </row>
    <row r="98" spans="1:18" s="70" customFormat="1" ht="13" x14ac:dyDescent="0.25">
      <c r="A98" s="117">
        <v>45</v>
      </c>
      <c r="B98" s="117" t="s">
        <v>130</v>
      </c>
      <c r="C98" s="118">
        <v>0</v>
      </c>
      <c r="D98" s="118">
        <v>0</v>
      </c>
      <c r="E98" s="118">
        <v>0</v>
      </c>
      <c r="F98" s="118">
        <f t="shared" si="9"/>
        <v>0</v>
      </c>
      <c r="G98" s="118">
        <v>0</v>
      </c>
      <c r="H98" s="118">
        <v>0</v>
      </c>
      <c r="I98" s="118">
        <v>0</v>
      </c>
      <c r="J98" s="118">
        <f t="shared" si="10"/>
        <v>0</v>
      </c>
      <c r="K98" s="118">
        <v>0</v>
      </c>
      <c r="L98" s="118">
        <v>0</v>
      </c>
      <c r="M98" s="118">
        <v>0</v>
      </c>
      <c r="N98" s="118">
        <f t="shared" si="11"/>
        <v>0</v>
      </c>
      <c r="O98" s="118">
        <v>0</v>
      </c>
      <c r="P98" s="118">
        <v>0</v>
      </c>
      <c r="Q98" s="118">
        <v>0</v>
      </c>
      <c r="R98" s="118">
        <f t="shared" si="12"/>
        <v>0</v>
      </c>
    </row>
    <row r="99" spans="1:18" s="70" customFormat="1" ht="13" x14ac:dyDescent="0.25">
      <c r="A99" s="114">
        <v>46</v>
      </c>
      <c r="B99" s="114" t="s">
        <v>132</v>
      </c>
      <c r="C99" s="115">
        <v>319202</v>
      </c>
      <c r="D99" s="115">
        <v>204468</v>
      </c>
      <c r="E99" s="115">
        <v>0</v>
      </c>
      <c r="F99" s="115">
        <f t="shared" si="9"/>
        <v>523670</v>
      </c>
      <c r="G99" s="115">
        <v>3664994</v>
      </c>
      <c r="H99" s="115">
        <v>0</v>
      </c>
      <c r="I99" s="115">
        <v>4702360</v>
      </c>
      <c r="J99" s="115">
        <f t="shared" si="10"/>
        <v>8367354</v>
      </c>
      <c r="K99" s="115">
        <v>2391252</v>
      </c>
      <c r="L99" s="115">
        <v>0</v>
      </c>
      <c r="M99" s="115">
        <v>1977321</v>
      </c>
      <c r="N99" s="115">
        <f t="shared" si="11"/>
        <v>4368573</v>
      </c>
      <c r="O99" s="115">
        <v>0</v>
      </c>
      <c r="P99" s="115">
        <v>948240</v>
      </c>
      <c r="Q99" s="115">
        <v>0</v>
      </c>
      <c r="R99" s="115">
        <f t="shared" si="12"/>
        <v>13684167</v>
      </c>
    </row>
    <row r="100" spans="1:18" s="70" customFormat="1" ht="13" x14ac:dyDescent="0.25">
      <c r="A100" s="117">
        <v>47</v>
      </c>
      <c r="B100" s="117" t="s">
        <v>134</v>
      </c>
      <c r="C100" s="118">
        <v>86077</v>
      </c>
      <c r="D100" s="118">
        <v>16388325</v>
      </c>
      <c r="E100" s="118">
        <v>0</v>
      </c>
      <c r="F100" s="118">
        <f t="shared" si="9"/>
        <v>16474402</v>
      </c>
      <c r="G100" s="118">
        <v>9145026</v>
      </c>
      <c r="H100" s="118">
        <v>0</v>
      </c>
      <c r="I100" s="118">
        <v>3968099</v>
      </c>
      <c r="J100" s="118">
        <f t="shared" si="10"/>
        <v>13113125</v>
      </c>
      <c r="K100" s="118">
        <v>2575895</v>
      </c>
      <c r="L100" s="118">
        <v>0</v>
      </c>
      <c r="M100" s="118">
        <v>785382</v>
      </c>
      <c r="N100" s="118">
        <f t="shared" si="11"/>
        <v>3361277</v>
      </c>
      <c r="O100" s="118">
        <v>0</v>
      </c>
      <c r="P100" s="118">
        <v>0</v>
      </c>
      <c r="Q100" s="118">
        <v>0</v>
      </c>
      <c r="R100" s="118">
        <f t="shared" si="12"/>
        <v>16474402</v>
      </c>
    </row>
    <row r="101" spans="1:18" s="70" customFormat="1" ht="13" x14ac:dyDescent="0.25">
      <c r="A101" s="114">
        <v>48</v>
      </c>
      <c r="B101" s="114" t="s">
        <v>136</v>
      </c>
      <c r="C101" s="115">
        <v>0</v>
      </c>
      <c r="D101" s="115">
        <v>0</v>
      </c>
      <c r="E101" s="115">
        <v>0</v>
      </c>
      <c r="F101" s="115">
        <f t="shared" si="9"/>
        <v>0</v>
      </c>
      <c r="G101" s="115">
        <v>94180</v>
      </c>
      <c r="H101" s="115">
        <v>0</v>
      </c>
      <c r="I101" s="115">
        <v>820000</v>
      </c>
      <c r="J101" s="115">
        <f t="shared" si="10"/>
        <v>914180</v>
      </c>
      <c r="K101" s="115">
        <v>28094</v>
      </c>
      <c r="L101" s="115">
        <v>0</v>
      </c>
      <c r="M101" s="115">
        <v>408000</v>
      </c>
      <c r="N101" s="115">
        <f t="shared" si="11"/>
        <v>436094</v>
      </c>
      <c r="O101" s="115">
        <v>0</v>
      </c>
      <c r="P101" s="115">
        <v>0</v>
      </c>
      <c r="Q101" s="115">
        <v>30541</v>
      </c>
      <c r="R101" s="115">
        <f t="shared" si="12"/>
        <v>1380815</v>
      </c>
    </row>
    <row r="102" spans="1:18" s="70" customFormat="1" ht="13" x14ac:dyDescent="0.25">
      <c r="A102" s="117">
        <v>49</v>
      </c>
      <c r="B102" s="117" t="s">
        <v>138</v>
      </c>
      <c r="C102" s="118">
        <v>0</v>
      </c>
      <c r="D102" s="118">
        <v>0</v>
      </c>
      <c r="E102" s="118">
        <v>0</v>
      </c>
      <c r="F102" s="118">
        <f t="shared" si="9"/>
        <v>0</v>
      </c>
      <c r="G102" s="118">
        <v>4067738</v>
      </c>
      <c r="H102" s="118">
        <v>0</v>
      </c>
      <c r="I102" s="118">
        <v>2020617</v>
      </c>
      <c r="J102" s="118">
        <f t="shared" si="10"/>
        <v>6088355</v>
      </c>
      <c r="K102" s="118">
        <v>1604885</v>
      </c>
      <c r="L102" s="118">
        <v>0</v>
      </c>
      <c r="M102" s="118">
        <v>2338880</v>
      </c>
      <c r="N102" s="118">
        <f t="shared" si="11"/>
        <v>3943765</v>
      </c>
      <c r="O102" s="118">
        <v>0</v>
      </c>
      <c r="P102" s="118">
        <v>0</v>
      </c>
      <c r="Q102" s="118">
        <v>549434</v>
      </c>
      <c r="R102" s="118">
        <f t="shared" si="12"/>
        <v>10581554</v>
      </c>
    </row>
    <row r="103" spans="1:18" s="70" customFormat="1" ht="13" x14ac:dyDescent="0.25">
      <c r="A103" s="114">
        <v>50</v>
      </c>
      <c r="B103" s="114" t="s">
        <v>140</v>
      </c>
      <c r="C103" s="121">
        <v>39477</v>
      </c>
      <c r="D103" s="121">
        <v>0</v>
      </c>
      <c r="E103" s="121">
        <v>0</v>
      </c>
      <c r="F103" s="121">
        <f t="shared" si="9"/>
        <v>39477</v>
      </c>
      <c r="G103" s="121">
        <v>1357289</v>
      </c>
      <c r="H103" s="121">
        <v>0</v>
      </c>
      <c r="I103" s="121">
        <v>1563437</v>
      </c>
      <c r="J103" s="121">
        <f t="shared" si="10"/>
        <v>2920726</v>
      </c>
      <c r="K103" s="121">
        <v>887358</v>
      </c>
      <c r="L103" s="121">
        <v>0</v>
      </c>
      <c r="M103" s="121">
        <v>274077</v>
      </c>
      <c r="N103" s="121">
        <f t="shared" si="11"/>
        <v>1161435</v>
      </c>
      <c r="O103" s="121">
        <v>0</v>
      </c>
      <c r="P103" s="121">
        <v>0</v>
      </c>
      <c r="Q103" s="121">
        <v>0</v>
      </c>
      <c r="R103" s="121">
        <f t="shared" si="12"/>
        <v>4082161</v>
      </c>
    </row>
    <row r="104" spans="1:18" s="70" customFormat="1" ht="13" x14ac:dyDescent="0.25">
      <c r="A104" s="117">
        <v>51</v>
      </c>
      <c r="B104" s="117" t="s">
        <v>142</v>
      </c>
      <c r="C104" s="122">
        <v>8171</v>
      </c>
      <c r="D104" s="122">
        <v>5875679</v>
      </c>
      <c r="E104" s="122">
        <v>0</v>
      </c>
      <c r="F104" s="122">
        <f t="shared" si="9"/>
        <v>5883850</v>
      </c>
      <c r="G104" s="122">
        <v>555000</v>
      </c>
      <c r="H104" s="122">
        <v>0</v>
      </c>
      <c r="I104" s="122">
        <v>951292</v>
      </c>
      <c r="J104" s="122">
        <f t="shared" si="10"/>
        <v>1506292</v>
      </c>
      <c r="K104" s="122">
        <v>4256142</v>
      </c>
      <c r="L104" s="122">
        <v>0</v>
      </c>
      <c r="M104" s="122">
        <v>121416</v>
      </c>
      <c r="N104" s="122">
        <f t="shared" si="11"/>
        <v>4377558</v>
      </c>
      <c r="O104" s="122">
        <v>0</v>
      </c>
      <c r="P104" s="122">
        <v>0</v>
      </c>
      <c r="Q104" s="122">
        <v>0</v>
      </c>
      <c r="R104" s="122">
        <f t="shared" si="12"/>
        <v>5883850</v>
      </c>
    </row>
    <row r="105" spans="1:18" s="70" customFormat="1" ht="13" x14ac:dyDescent="0.25">
      <c r="A105" s="114">
        <v>52</v>
      </c>
      <c r="B105" s="114" t="s">
        <v>144</v>
      </c>
      <c r="C105" s="115">
        <v>0</v>
      </c>
      <c r="D105" s="115">
        <v>0</v>
      </c>
      <c r="E105" s="115">
        <v>0</v>
      </c>
      <c r="F105" s="115">
        <f t="shared" si="9"/>
        <v>0</v>
      </c>
      <c r="G105" s="115">
        <v>0</v>
      </c>
      <c r="H105" s="115">
        <v>0</v>
      </c>
      <c r="I105" s="115">
        <v>0</v>
      </c>
      <c r="J105" s="115">
        <f t="shared" si="10"/>
        <v>0</v>
      </c>
      <c r="K105" s="115">
        <v>0</v>
      </c>
      <c r="L105" s="115">
        <v>0</v>
      </c>
      <c r="M105" s="115">
        <v>0</v>
      </c>
      <c r="N105" s="115">
        <f t="shared" si="11"/>
        <v>0</v>
      </c>
      <c r="O105" s="115">
        <v>0</v>
      </c>
      <c r="P105" s="115">
        <v>0</v>
      </c>
      <c r="Q105" s="115">
        <v>0</v>
      </c>
      <c r="R105" s="115">
        <f t="shared" si="12"/>
        <v>0</v>
      </c>
    </row>
    <row r="106" spans="1:18" s="70" customFormat="1" ht="13" x14ac:dyDescent="0.25">
      <c r="A106" s="117">
        <v>53</v>
      </c>
      <c r="B106" s="117" t="s">
        <v>146</v>
      </c>
      <c r="C106" s="118">
        <v>10715377</v>
      </c>
      <c r="D106" s="118">
        <v>220351728</v>
      </c>
      <c r="E106" s="118">
        <v>0</v>
      </c>
      <c r="F106" s="118">
        <f t="shared" si="9"/>
        <v>231067105</v>
      </c>
      <c r="G106" s="118">
        <v>107031197</v>
      </c>
      <c r="H106" s="118">
        <v>10677892</v>
      </c>
      <c r="I106" s="118">
        <v>41400305</v>
      </c>
      <c r="J106" s="118">
        <f t="shared" si="10"/>
        <v>159109394</v>
      </c>
      <c r="K106" s="118">
        <v>41036313</v>
      </c>
      <c r="L106" s="118">
        <v>5808668</v>
      </c>
      <c r="M106" s="118">
        <v>18379276</v>
      </c>
      <c r="N106" s="118">
        <f t="shared" si="11"/>
        <v>65224257</v>
      </c>
      <c r="O106" s="118">
        <v>0</v>
      </c>
      <c r="P106" s="118">
        <v>0</v>
      </c>
      <c r="Q106" s="118">
        <v>2028272</v>
      </c>
      <c r="R106" s="118">
        <f t="shared" si="12"/>
        <v>226361923</v>
      </c>
    </row>
    <row r="107" spans="1:18" s="70" customFormat="1" ht="13" x14ac:dyDescent="0.25">
      <c r="A107" s="114">
        <v>54</v>
      </c>
      <c r="B107" s="114" t="s">
        <v>148</v>
      </c>
      <c r="C107" s="115">
        <v>0</v>
      </c>
      <c r="D107" s="115">
        <v>0</v>
      </c>
      <c r="E107" s="115">
        <v>0</v>
      </c>
      <c r="F107" s="115">
        <f t="shared" si="9"/>
        <v>0</v>
      </c>
      <c r="G107" s="115">
        <v>1920442</v>
      </c>
      <c r="H107" s="115">
        <v>0</v>
      </c>
      <c r="I107" s="115">
        <v>855000</v>
      </c>
      <c r="J107" s="115">
        <f t="shared" si="10"/>
        <v>2775442</v>
      </c>
      <c r="K107" s="115">
        <v>918473</v>
      </c>
      <c r="L107" s="115">
        <v>0</v>
      </c>
      <c r="M107" s="115">
        <v>1359923</v>
      </c>
      <c r="N107" s="115">
        <f t="shared" si="11"/>
        <v>2278396</v>
      </c>
      <c r="O107" s="115">
        <v>0</v>
      </c>
      <c r="P107" s="115">
        <v>0</v>
      </c>
      <c r="Q107" s="115">
        <v>233239</v>
      </c>
      <c r="R107" s="115">
        <f t="shared" si="12"/>
        <v>5287077</v>
      </c>
    </row>
    <row r="108" spans="1:18" s="70" customFormat="1" ht="13" x14ac:dyDescent="0.25">
      <c r="A108" s="117">
        <v>55</v>
      </c>
      <c r="B108" s="117" t="s">
        <v>150</v>
      </c>
      <c r="C108" s="118">
        <v>143421</v>
      </c>
      <c r="D108" s="118">
        <v>1610213</v>
      </c>
      <c r="E108" s="118">
        <v>0</v>
      </c>
      <c r="F108" s="118">
        <f t="shared" si="9"/>
        <v>1753634</v>
      </c>
      <c r="G108" s="118">
        <v>731159</v>
      </c>
      <c r="H108" s="118">
        <v>0</v>
      </c>
      <c r="I108" s="118">
        <v>1018000</v>
      </c>
      <c r="J108" s="118">
        <f t="shared" si="10"/>
        <v>1749159</v>
      </c>
      <c r="K108" s="118">
        <v>252055</v>
      </c>
      <c r="L108" s="118">
        <v>0</v>
      </c>
      <c r="M108" s="118">
        <v>150945</v>
      </c>
      <c r="N108" s="118">
        <f t="shared" si="11"/>
        <v>403000</v>
      </c>
      <c r="O108" s="118">
        <v>0</v>
      </c>
      <c r="P108" s="118">
        <v>0</v>
      </c>
      <c r="Q108" s="118">
        <v>1475</v>
      </c>
      <c r="R108" s="118">
        <f t="shared" si="12"/>
        <v>2153634</v>
      </c>
    </row>
    <row r="109" spans="1:18" s="70" customFormat="1" ht="13" x14ac:dyDescent="0.25">
      <c r="A109" s="114">
        <v>56</v>
      </c>
      <c r="B109" s="114" t="s">
        <v>152</v>
      </c>
      <c r="C109" s="115">
        <v>0</v>
      </c>
      <c r="D109" s="115">
        <v>0</v>
      </c>
      <c r="E109" s="115">
        <v>0</v>
      </c>
      <c r="F109" s="115">
        <f t="shared" si="9"/>
        <v>0</v>
      </c>
      <c r="G109" s="115">
        <v>0</v>
      </c>
      <c r="H109" s="115">
        <v>0</v>
      </c>
      <c r="I109" s="115">
        <v>1105176</v>
      </c>
      <c r="J109" s="115">
        <f t="shared" si="10"/>
        <v>1105176</v>
      </c>
      <c r="K109" s="115">
        <v>0</v>
      </c>
      <c r="L109" s="115">
        <v>0</v>
      </c>
      <c r="M109" s="115">
        <v>637459</v>
      </c>
      <c r="N109" s="115">
        <f t="shared" si="11"/>
        <v>637459</v>
      </c>
      <c r="O109" s="115">
        <v>0</v>
      </c>
      <c r="P109" s="115">
        <v>0</v>
      </c>
      <c r="Q109" s="115">
        <v>0</v>
      </c>
      <c r="R109" s="115">
        <f t="shared" si="12"/>
        <v>1742635</v>
      </c>
    </row>
    <row r="110" spans="1:18" s="70" customFormat="1" ht="13" x14ac:dyDescent="0.25">
      <c r="A110" s="117">
        <v>57</v>
      </c>
      <c r="B110" s="117" t="s">
        <v>154</v>
      </c>
      <c r="C110" s="118">
        <v>0</v>
      </c>
      <c r="D110" s="118">
        <v>0</v>
      </c>
      <c r="E110" s="118">
        <v>0</v>
      </c>
      <c r="F110" s="118">
        <f t="shared" si="9"/>
        <v>0</v>
      </c>
      <c r="G110" s="118">
        <v>0</v>
      </c>
      <c r="H110" s="118">
        <v>0</v>
      </c>
      <c r="I110" s="118">
        <v>273230</v>
      </c>
      <c r="J110" s="118">
        <f t="shared" si="10"/>
        <v>273230</v>
      </c>
      <c r="K110" s="118">
        <v>0</v>
      </c>
      <c r="L110" s="118">
        <v>0</v>
      </c>
      <c r="M110" s="118">
        <v>20787</v>
      </c>
      <c r="N110" s="118">
        <f t="shared" si="11"/>
        <v>20787</v>
      </c>
      <c r="O110" s="118">
        <v>0</v>
      </c>
      <c r="P110" s="118">
        <v>0</v>
      </c>
      <c r="Q110" s="118">
        <v>0</v>
      </c>
      <c r="R110" s="118">
        <f t="shared" si="12"/>
        <v>294017</v>
      </c>
    </row>
    <row r="111" spans="1:18" s="70" customFormat="1" ht="13" x14ac:dyDescent="0.25">
      <c r="A111" s="114">
        <v>58</v>
      </c>
      <c r="B111" s="114" t="s">
        <v>156</v>
      </c>
      <c r="C111" s="115">
        <v>1297716</v>
      </c>
      <c r="D111" s="115">
        <v>8387327</v>
      </c>
      <c r="E111" s="115">
        <v>0</v>
      </c>
      <c r="F111" s="115">
        <f t="shared" si="9"/>
        <v>9685043</v>
      </c>
      <c r="G111" s="115">
        <v>5106279</v>
      </c>
      <c r="H111" s="115">
        <v>0</v>
      </c>
      <c r="I111" s="115">
        <v>0</v>
      </c>
      <c r="J111" s="115">
        <f t="shared" si="10"/>
        <v>5106279</v>
      </c>
      <c r="K111" s="115">
        <v>4578764</v>
      </c>
      <c r="L111" s="115">
        <v>0</v>
      </c>
      <c r="M111" s="115">
        <v>0</v>
      </c>
      <c r="N111" s="115">
        <f t="shared" si="11"/>
        <v>4578764</v>
      </c>
      <c r="O111" s="115">
        <v>0</v>
      </c>
      <c r="P111" s="115">
        <v>0</v>
      </c>
      <c r="Q111" s="115">
        <v>0</v>
      </c>
      <c r="R111" s="115">
        <f t="shared" si="12"/>
        <v>9685043</v>
      </c>
    </row>
    <row r="112" spans="1:18" s="70" customFormat="1" ht="13" x14ac:dyDescent="0.25">
      <c r="A112" s="117">
        <v>59</v>
      </c>
      <c r="B112" s="117" t="s">
        <v>158</v>
      </c>
      <c r="C112" s="118">
        <v>6000</v>
      </c>
      <c r="D112" s="118">
        <v>0</v>
      </c>
      <c r="E112" s="118">
        <v>0</v>
      </c>
      <c r="F112" s="118">
        <f t="shared" si="9"/>
        <v>6000</v>
      </c>
      <c r="G112" s="118">
        <v>1231000</v>
      </c>
      <c r="H112" s="118">
        <v>0</v>
      </c>
      <c r="I112" s="118">
        <v>774417</v>
      </c>
      <c r="J112" s="118">
        <f t="shared" si="10"/>
        <v>2005417</v>
      </c>
      <c r="K112" s="118">
        <v>321013</v>
      </c>
      <c r="L112" s="118">
        <v>0</v>
      </c>
      <c r="M112" s="118">
        <v>247472</v>
      </c>
      <c r="N112" s="118">
        <f t="shared" si="11"/>
        <v>568485</v>
      </c>
      <c r="O112" s="118">
        <v>0</v>
      </c>
      <c r="P112" s="118">
        <v>0</v>
      </c>
      <c r="Q112" s="118">
        <v>0</v>
      </c>
      <c r="R112" s="118">
        <f t="shared" si="12"/>
        <v>2573902</v>
      </c>
    </row>
    <row r="113" spans="1:18" s="70" customFormat="1" ht="13" x14ac:dyDescent="0.25">
      <c r="A113" s="114">
        <v>60</v>
      </c>
      <c r="B113" s="114" t="s">
        <v>160</v>
      </c>
      <c r="C113" s="115">
        <v>0</v>
      </c>
      <c r="D113" s="115">
        <v>0</v>
      </c>
      <c r="E113" s="115">
        <v>0</v>
      </c>
      <c r="F113" s="115">
        <f t="shared" si="9"/>
        <v>0</v>
      </c>
      <c r="G113" s="115">
        <v>12603670</v>
      </c>
      <c r="H113" s="115">
        <v>0</v>
      </c>
      <c r="I113" s="115">
        <v>3070319</v>
      </c>
      <c r="J113" s="115">
        <f t="shared" si="10"/>
        <v>15673989</v>
      </c>
      <c r="K113" s="115">
        <v>8417648</v>
      </c>
      <c r="L113" s="115">
        <v>0</v>
      </c>
      <c r="M113" s="115">
        <v>749032</v>
      </c>
      <c r="N113" s="115">
        <f t="shared" si="11"/>
        <v>9166680</v>
      </c>
      <c r="O113" s="115">
        <v>0</v>
      </c>
      <c r="P113" s="115">
        <v>0</v>
      </c>
      <c r="Q113" s="115">
        <v>15275</v>
      </c>
      <c r="R113" s="115">
        <f t="shared" si="12"/>
        <v>24855944</v>
      </c>
    </row>
    <row r="114" spans="1:18" s="70" customFormat="1" ht="13" x14ac:dyDescent="0.25">
      <c r="A114" s="117">
        <v>61</v>
      </c>
      <c r="B114" s="117" t="s">
        <v>162</v>
      </c>
      <c r="C114" s="118">
        <v>0</v>
      </c>
      <c r="D114" s="118">
        <v>0</v>
      </c>
      <c r="E114" s="118">
        <v>0</v>
      </c>
      <c r="F114" s="118">
        <f t="shared" si="9"/>
        <v>0</v>
      </c>
      <c r="G114" s="118">
        <v>2066433</v>
      </c>
      <c r="H114" s="118">
        <v>0</v>
      </c>
      <c r="I114" s="118">
        <v>865000</v>
      </c>
      <c r="J114" s="118">
        <f t="shared" si="10"/>
        <v>2931433</v>
      </c>
      <c r="K114" s="118">
        <v>812593</v>
      </c>
      <c r="L114" s="118">
        <v>0</v>
      </c>
      <c r="M114" s="118">
        <v>421661</v>
      </c>
      <c r="N114" s="118">
        <f t="shared" si="11"/>
        <v>1234254</v>
      </c>
      <c r="O114" s="118">
        <v>0</v>
      </c>
      <c r="P114" s="118">
        <v>0</v>
      </c>
      <c r="Q114" s="118">
        <v>0</v>
      </c>
      <c r="R114" s="118">
        <f t="shared" si="12"/>
        <v>4165687</v>
      </c>
    </row>
    <row r="115" spans="1:18" s="70" customFormat="1" ht="13" x14ac:dyDescent="0.25">
      <c r="A115" s="114">
        <v>62</v>
      </c>
      <c r="B115" s="114" t="s">
        <v>251</v>
      </c>
      <c r="C115" s="115">
        <v>0</v>
      </c>
      <c r="D115" s="115">
        <v>0</v>
      </c>
      <c r="E115" s="115">
        <v>0</v>
      </c>
      <c r="F115" s="115">
        <f t="shared" si="9"/>
        <v>0</v>
      </c>
      <c r="G115" s="115">
        <v>5185506</v>
      </c>
      <c r="H115" s="115">
        <v>0</v>
      </c>
      <c r="I115" s="115">
        <v>10967086</v>
      </c>
      <c r="J115" s="115">
        <f t="shared" si="10"/>
        <v>16152592</v>
      </c>
      <c r="K115" s="115">
        <v>1559188</v>
      </c>
      <c r="L115" s="115">
        <v>0</v>
      </c>
      <c r="M115" s="115">
        <v>1871699</v>
      </c>
      <c r="N115" s="115">
        <f t="shared" si="11"/>
        <v>3430887</v>
      </c>
      <c r="O115" s="115">
        <v>0</v>
      </c>
      <c r="P115" s="115">
        <v>0</v>
      </c>
      <c r="Q115" s="115">
        <v>0</v>
      </c>
      <c r="R115" s="115">
        <f t="shared" si="12"/>
        <v>19583479</v>
      </c>
    </row>
    <row r="116" spans="1:18" s="70" customFormat="1" ht="13" x14ac:dyDescent="0.25">
      <c r="A116" s="117">
        <v>63</v>
      </c>
      <c r="B116" s="117" t="s">
        <v>166</v>
      </c>
      <c r="C116" s="118">
        <v>165128</v>
      </c>
      <c r="D116" s="118">
        <v>5184999</v>
      </c>
      <c r="E116" s="118">
        <v>0</v>
      </c>
      <c r="F116" s="118">
        <f t="shared" si="9"/>
        <v>5350127</v>
      </c>
      <c r="G116" s="118">
        <v>2805000</v>
      </c>
      <c r="H116" s="118">
        <v>0</v>
      </c>
      <c r="I116" s="118">
        <v>110099</v>
      </c>
      <c r="J116" s="118">
        <f t="shared" si="10"/>
        <v>2915099</v>
      </c>
      <c r="K116" s="118">
        <v>2422403</v>
      </c>
      <c r="L116" s="118">
        <v>0</v>
      </c>
      <c r="M116" s="118">
        <v>10525</v>
      </c>
      <c r="N116" s="118">
        <f t="shared" si="11"/>
        <v>2432928</v>
      </c>
      <c r="O116" s="118">
        <v>0</v>
      </c>
      <c r="P116" s="118">
        <v>0</v>
      </c>
      <c r="Q116" s="118">
        <v>2100</v>
      </c>
      <c r="R116" s="118">
        <f t="shared" si="12"/>
        <v>5350127</v>
      </c>
    </row>
    <row r="117" spans="1:18" s="70" customFormat="1" ht="13" x14ac:dyDescent="0.25">
      <c r="A117" s="114">
        <v>64</v>
      </c>
      <c r="B117" s="114" t="s">
        <v>168</v>
      </c>
      <c r="C117" s="115">
        <v>0</v>
      </c>
      <c r="D117" s="115">
        <v>0</v>
      </c>
      <c r="E117" s="115">
        <v>0</v>
      </c>
      <c r="F117" s="115">
        <f t="shared" si="9"/>
        <v>0</v>
      </c>
      <c r="G117" s="115">
        <v>2497619</v>
      </c>
      <c r="H117" s="115">
        <v>0</v>
      </c>
      <c r="I117" s="115">
        <v>80901</v>
      </c>
      <c r="J117" s="115">
        <f t="shared" si="10"/>
        <v>2578520</v>
      </c>
      <c r="K117" s="115">
        <v>1108406</v>
      </c>
      <c r="L117" s="115">
        <v>0</v>
      </c>
      <c r="M117" s="115">
        <v>77545</v>
      </c>
      <c r="N117" s="115">
        <f t="shared" si="11"/>
        <v>1185951</v>
      </c>
      <c r="O117" s="115">
        <v>0</v>
      </c>
      <c r="P117" s="115">
        <v>0</v>
      </c>
      <c r="Q117" s="115">
        <v>137082</v>
      </c>
      <c r="R117" s="115">
        <f t="shared" si="12"/>
        <v>3901553</v>
      </c>
    </row>
    <row r="118" spans="1:18" s="70" customFormat="1" ht="13" x14ac:dyDescent="0.25">
      <c r="A118" s="117">
        <v>65</v>
      </c>
      <c r="B118" s="117" t="s">
        <v>170</v>
      </c>
      <c r="C118" s="118">
        <v>0</v>
      </c>
      <c r="D118" s="118">
        <v>0</v>
      </c>
      <c r="E118" s="118">
        <v>0</v>
      </c>
      <c r="F118" s="118">
        <f t="shared" ref="F118:F148" si="13">SUM(C118:E118)</f>
        <v>0</v>
      </c>
      <c r="G118" s="118">
        <v>204988</v>
      </c>
      <c r="H118" s="118">
        <v>0</v>
      </c>
      <c r="I118" s="118">
        <v>32025</v>
      </c>
      <c r="J118" s="118">
        <f t="shared" ref="J118:J148" si="14">SUM(G118:I118)</f>
        <v>237013</v>
      </c>
      <c r="K118" s="118">
        <v>37348</v>
      </c>
      <c r="L118" s="118">
        <v>0</v>
      </c>
      <c r="M118" s="118">
        <v>0</v>
      </c>
      <c r="N118" s="118">
        <f t="shared" ref="N118:N148" si="15">SUM(K118:M118)</f>
        <v>37348</v>
      </c>
      <c r="O118" s="118">
        <v>0</v>
      </c>
      <c r="P118" s="118">
        <v>0</v>
      </c>
      <c r="Q118" s="118">
        <v>0</v>
      </c>
      <c r="R118" s="118">
        <f t="shared" ref="R118:R148" si="16">(J118+N118+O118+P118+Q118)</f>
        <v>274361</v>
      </c>
    </row>
    <row r="119" spans="1:18" s="70" customFormat="1" ht="13" x14ac:dyDescent="0.25">
      <c r="A119" s="114">
        <v>66</v>
      </c>
      <c r="B119" s="114" t="s">
        <v>172</v>
      </c>
      <c r="C119" s="115">
        <v>0</v>
      </c>
      <c r="D119" s="115">
        <v>9367335</v>
      </c>
      <c r="E119" s="115">
        <v>0</v>
      </c>
      <c r="F119" s="115">
        <f t="shared" si="13"/>
        <v>9367335</v>
      </c>
      <c r="G119" s="115">
        <v>3963001</v>
      </c>
      <c r="H119" s="115">
        <v>0</v>
      </c>
      <c r="I119" s="115">
        <v>4650204</v>
      </c>
      <c r="J119" s="115">
        <f t="shared" si="14"/>
        <v>8613205</v>
      </c>
      <c r="K119" s="115">
        <v>1078158</v>
      </c>
      <c r="L119" s="115">
        <v>0</v>
      </c>
      <c r="M119" s="115">
        <v>2254891</v>
      </c>
      <c r="N119" s="115">
        <f t="shared" si="15"/>
        <v>3333049</v>
      </c>
      <c r="O119" s="115">
        <v>0</v>
      </c>
      <c r="P119" s="115">
        <v>0</v>
      </c>
      <c r="Q119" s="115">
        <v>0</v>
      </c>
      <c r="R119" s="115">
        <f t="shared" si="16"/>
        <v>11946254</v>
      </c>
    </row>
    <row r="120" spans="1:18" s="70" customFormat="1" ht="13" x14ac:dyDescent="0.25">
      <c r="A120" s="117">
        <v>67</v>
      </c>
      <c r="B120" s="117" t="s">
        <v>252</v>
      </c>
      <c r="C120" s="118">
        <v>0</v>
      </c>
      <c r="D120" s="118">
        <v>4505392</v>
      </c>
      <c r="E120" s="118">
        <v>0</v>
      </c>
      <c r="F120" s="118">
        <f t="shared" si="13"/>
        <v>4505392</v>
      </c>
      <c r="G120" s="118">
        <v>2583921</v>
      </c>
      <c r="H120" s="118">
        <v>0</v>
      </c>
      <c r="I120" s="118">
        <v>2628103</v>
      </c>
      <c r="J120" s="118">
        <f t="shared" si="14"/>
        <v>5212024</v>
      </c>
      <c r="K120" s="118">
        <v>1285353</v>
      </c>
      <c r="L120" s="118">
        <v>0</v>
      </c>
      <c r="M120" s="118">
        <v>697402</v>
      </c>
      <c r="N120" s="118">
        <f t="shared" si="15"/>
        <v>1982755</v>
      </c>
      <c r="O120" s="118">
        <v>0</v>
      </c>
      <c r="P120" s="118">
        <v>0</v>
      </c>
      <c r="Q120" s="118">
        <v>0</v>
      </c>
      <c r="R120" s="118">
        <f t="shared" si="16"/>
        <v>7194779</v>
      </c>
    </row>
    <row r="121" spans="1:18" s="70" customFormat="1" ht="13" x14ac:dyDescent="0.25">
      <c r="A121" s="114">
        <v>68</v>
      </c>
      <c r="B121" s="114" t="s">
        <v>176</v>
      </c>
      <c r="C121" s="115">
        <v>119572</v>
      </c>
      <c r="D121" s="115">
        <v>2691336</v>
      </c>
      <c r="E121" s="115">
        <v>0</v>
      </c>
      <c r="F121" s="115">
        <f t="shared" si="13"/>
        <v>2810908</v>
      </c>
      <c r="G121" s="115">
        <v>1164038</v>
      </c>
      <c r="H121" s="115">
        <v>0</v>
      </c>
      <c r="I121" s="115">
        <v>399468</v>
      </c>
      <c r="J121" s="115">
        <f t="shared" si="14"/>
        <v>1563506</v>
      </c>
      <c r="K121" s="115">
        <v>836646</v>
      </c>
      <c r="L121" s="115">
        <v>0</v>
      </c>
      <c r="M121" s="115">
        <v>410756</v>
      </c>
      <c r="N121" s="115">
        <f t="shared" si="15"/>
        <v>1247402</v>
      </c>
      <c r="O121" s="115">
        <v>0</v>
      </c>
      <c r="P121" s="115">
        <v>0</v>
      </c>
      <c r="Q121" s="115">
        <v>0</v>
      </c>
      <c r="R121" s="115">
        <f t="shared" si="16"/>
        <v>2810908</v>
      </c>
    </row>
    <row r="122" spans="1:18" s="70" customFormat="1" ht="13" x14ac:dyDescent="0.25">
      <c r="A122" s="117">
        <v>69</v>
      </c>
      <c r="B122" s="117" t="s">
        <v>178</v>
      </c>
      <c r="C122" s="118">
        <v>56390</v>
      </c>
      <c r="D122" s="118">
        <v>10807919</v>
      </c>
      <c r="E122" s="118">
        <v>0</v>
      </c>
      <c r="F122" s="118">
        <f t="shared" si="13"/>
        <v>10864309</v>
      </c>
      <c r="G122" s="118">
        <v>6197337</v>
      </c>
      <c r="H122" s="118">
        <v>0</v>
      </c>
      <c r="I122" s="118">
        <v>2983262</v>
      </c>
      <c r="J122" s="118">
        <f t="shared" si="14"/>
        <v>9180599</v>
      </c>
      <c r="K122" s="118">
        <v>1370071</v>
      </c>
      <c r="L122" s="118">
        <v>0</v>
      </c>
      <c r="M122" s="118">
        <v>313639</v>
      </c>
      <c r="N122" s="118">
        <f t="shared" si="15"/>
        <v>1683710</v>
      </c>
      <c r="O122" s="118">
        <v>0</v>
      </c>
      <c r="P122" s="118">
        <v>0</v>
      </c>
      <c r="Q122" s="118">
        <v>0</v>
      </c>
      <c r="R122" s="118">
        <f t="shared" si="16"/>
        <v>10864309</v>
      </c>
    </row>
    <row r="123" spans="1:18" s="70" customFormat="1" ht="13" x14ac:dyDescent="0.25">
      <c r="A123" s="114">
        <v>70</v>
      </c>
      <c r="B123" s="114" t="s">
        <v>180</v>
      </c>
      <c r="C123" s="115">
        <v>0</v>
      </c>
      <c r="D123" s="115">
        <v>0</v>
      </c>
      <c r="E123" s="115">
        <v>0</v>
      </c>
      <c r="F123" s="115">
        <f t="shared" si="13"/>
        <v>0</v>
      </c>
      <c r="G123" s="115">
        <v>4549106</v>
      </c>
      <c r="H123" s="115">
        <v>0</v>
      </c>
      <c r="I123" s="115">
        <v>1850129</v>
      </c>
      <c r="J123" s="115">
        <f t="shared" si="14"/>
        <v>6399235</v>
      </c>
      <c r="K123" s="115">
        <v>1753930</v>
      </c>
      <c r="L123" s="115">
        <v>0</v>
      </c>
      <c r="M123" s="115">
        <v>921940</v>
      </c>
      <c r="N123" s="115">
        <f t="shared" si="15"/>
        <v>2675870</v>
      </c>
      <c r="O123" s="115">
        <v>0</v>
      </c>
      <c r="P123" s="115">
        <v>0</v>
      </c>
      <c r="Q123" s="115">
        <v>10664</v>
      </c>
      <c r="R123" s="115">
        <f t="shared" si="16"/>
        <v>9085769</v>
      </c>
    </row>
    <row r="124" spans="1:18" s="70" customFormat="1" ht="13" x14ac:dyDescent="0.25">
      <c r="A124" s="117">
        <v>71</v>
      </c>
      <c r="B124" s="117" t="s">
        <v>182</v>
      </c>
      <c r="C124" s="118">
        <v>0</v>
      </c>
      <c r="D124" s="118">
        <v>0</v>
      </c>
      <c r="E124" s="118">
        <v>0</v>
      </c>
      <c r="F124" s="118">
        <f t="shared" si="13"/>
        <v>0</v>
      </c>
      <c r="G124" s="118">
        <v>424916</v>
      </c>
      <c r="H124" s="118">
        <v>0</v>
      </c>
      <c r="I124" s="118">
        <v>908834</v>
      </c>
      <c r="J124" s="118">
        <f t="shared" si="14"/>
        <v>1333750</v>
      </c>
      <c r="K124" s="118">
        <v>87674</v>
      </c>
      <c r="L124" s="118">
        <v>0</v>
      </c>
      <c r="M124" s="118">
        <v>221197</v>
      </c>
      <c r="N124" s="118">
        <f t="shared" si="15"/>
        <v>308871</v>
      </c>
      <c r="O124" s="118">
        <v>0</v>
      </c>
      <c r="P124" s="118">
        <v>0</v>
      </c>
      <c r="Q124" s="118">
        <v>0</v>
      </c>
      <c r="R124" s="118">
        <f t="shared" si="16"/>
        <v>1642621</v>
      </c>
    </row>
    <row r="125" spans="1:18" s="70" customFormat="1" ht="13" x14ac:dyDescent="0.25">
      <c r="A125" s="114">
        <v>72</v>
      </c>
      <c r="B125" s="114" t="s">
        <v>184</v>
      </c>
      <c r="C125" s="115">
        <v>0</v>
      </c>
      <c r="D125" s="115">
        <v>0</v>
      </c>
      <c r="E125" s="115">
        <v>0</v>
      </c>
      <c r="F125" s="115">
        <f t="shared" si="13"/>
        <v>0</v>
      </c>
      <c r="G125" s="115">
        <v>1689318</v>
      </c>
      <c r="H125" s="115">
        <v>0</v>
      </c>
      <c r="I125" s="115">
        <v>4100000</v>
      </c>
      <c r="J125" s="115">
        <f t="shared" si="14"/>
        <v>5789318</v>
      </c>
      <c r="K125" s="115">
        <v>1136872</v>
      </c>
      <c r="L125" s="115">
        <v>0</v>
      </c>
      <c r="M125" s="115">
        <v>1141840</v>
      </c>
      <c r="N125" s="115">
        <f t="shared" si="15"/>
        <v>2278712</v>
      </c>
      <c r="O125" s="115">
        <v>0</v>
      </c>
      <c r="P125" s="115">
        <v>0</v>
      </c>
      <c r="Q125" s="115">
        <v>0</v>
      </c>
      <c r="R125" s="115">
        <f t="shared" si="16"/>
        <v>8068030</v>
      </c>
    </row>
    <row r="126" spans="1:18" s="70" customFormat="1" ht="13" x14ac:dyDescent="0.25">
      <c r="A126" s="117">
        <v>73</v>
      </c>
      <c r="B126" s="117" t="s">
        <v>186</v>
      </c>
      <c r="C126" s="118">
        <v>0</v>
      </c>
      <c r="D126" s="118">
        <v>155576000</v>
      </c>
      <c r="E126" s="118">
        <v>0</v>
      </c>
      <c r="F126" s="118">
        <f t="shared" si="13"/>
        <v>155576000</v>
      </c>
      <c r="G126" s="118">
        <v>74796000</v>
      </c>
      <c r="H126" s="118">
        <v>15067000</v>
      </c>
      <c r="I126" s="118">
        <v>10182000</v>
      </c>
      <c r="J126" s="118">
        <f t="shared" si="14"/>
        <v>100045000</v>
      </c>
      <c r="K126" s="118">
        <v>34803000</v>
      </c>
      <c r="L126" s="118">
        <v>3196000</v>
      </c>
      <c r="M126" s="118">
        <v>3799000</v>
      </c>
      <c r="N126" s="118">
        <f t="shared" si="15"/>
        <v>41798000</v>
      </c>
      <c r="O126" s="118">
        <v>0</v>
      </c>
      <c r="P126" s="118">
        <v>0</v>
      </c>
      <c r="Q126" s="118">
        <v>0</v>
      </c>
      <c r="R126" s="118">
        <f t="shared" si="16"/>
        <v>141843000</v>
      </c>
    </row>
    <row r="127" spans="1:18" s="70" customFormat="1" ht="13" x14ac:dyDescent="0.25">
      <c r="A127" s="114">
        <v>74</v>
      </c>
      <c r="B127" s="114" t="s">
        <v>188</v>
      </c>
      <c r="C127" s="115">
        <v>0</v>
      </c>
      <c r="D127" s="115">
        <v>0</v>
      </c>
      <c r="E127" s="115">
        <v>0</v>
      </c>
      <c r="F127" s="115">
        <f t="shared" si="13"/>
        <v>0</v>
      </c>
      <c r="G127" s="115">
        <v>3521375</v>
      </c>
      <c r="H127" s="115">
        <v>0</v>
      </c>
      <c r="I127" s="115">
        <v>150753</v>
      </c>
      <c r="J127" s="115">
        <f t="shared" si="14"/>
        <v>3672128</v>
      </c>
      <c r="K127" s="115">
        <v>1559808</v>
      </c>
      <c r="L127" s="115">
        <v>0</v>
      </c>
      <c r="M127" s="115">
        <v>18389</v>
      </c>
      <c r="N127" s="115">
        <f t="shared" si="15"/>
        <v>1578197</v>
      </c>
      <c r="O127" s="115">
        <v>0</v>
      </c>
      <c r="P127" s="115">
        <v>0</v>
      </c>
      <c r="Q127" s="115">
        <v>0</v>
      </c>
      <c r="R127" s="115">
        <f t="shared" si="16"/>
        <v>5250325</v>
      </c>
    </row>
    <row r="128" spans="1:18" s="70" customFormat="1" ht="13" x14ac:dyDescent="0.25">
      <c r="A128" s="117">
        <v>75</v>
      </c>
      <c r="B128" s="117" t="s">
        <v>190</v>
      </c>
      <c r="C128" s="118">
        <v>0</v>
      </c>
      <c r="D128" s="118">
        <v>197765</v>
      </c>
      <c r="E128" s="118">
        <v>0</v>
      </c>
      <c r="F128" s="118">
        <f t="shared" si="13"/>
        <v>197765</v>
      </c>
      <c r="G128" s="118">
        <v>199785</v>
      </c>
      <c r="H128" s="118">
        <v>0</v>
      </c>
      <c r="I128" s="118">
        <v>0</v>
      </c>
      <c r="J128" s="118">
        <f t="shared" si="14"/>
        <v>199785</v>
      </c>
      <c r="K128" s="118">
        <v>15450</v>
      </c>
      <c r="L128" s="118">
        <v>0</v>
      </c>
      <c r="M128" s="118">
        <v>0</v>
      </c>
      <c r="N128" s="118">
        <f t="shared" si="15"/>
        <v>15450</v>
      </c>
      <c r="O128" s="118">
        <v>0</v>
      </c>
      <c r="P128" s="118">
        <v>0</v>
      </c>
      <c r="Q128" s="118">
        <v>0</v>
      </c>
      <c r="R128" s="118">
        <f t="shared" si="16"/>
        <v>215235</v>
      </c>
    </row>
    <row r="129" spans="1:18" s="70" customFormat="1" ht="13" x14ac:dyDescent="0.25">
      <c r="A129" s="114">
        <v>76</v>
      </c>
      <c r="B129" s="114" t="s">
        <v>63</v>
      </c>
      <c r="C129" s="115">
        <v>221005</v>
      </c>
      <c r="D129" s="115">
        <v>0</v>
      </c>
      <c r="E129" s="115">
        <v>0</v>
      </c>
      <c r="F129" s="115">
        <f t="shared" si="13"/>
        <v>221005</v>
      </c>
      <c r="G129" s="115">
        <v>1039004</v>
      </c>
      <c r="H129" s="115">
        <v>0</v>
      </c>
      <c r="I129" s="115">
        <v>273874</v>
      </c>
      <c r="J129" s="115">
        <f t="shared" si="14"/>
        <v>1312878</v>
      </c>
      <c r="K129" s="115">
        <v>513313</v>
      </c>
      <c r="L129" s="115">
        <v>0</v>
      </c>
      <c r="M129" s="115">
        <v>89105</v>
      </c>
      <c r="N129" s="115">
        <f t="shared" si="15"/>
        <v>602418</v>
      </c>
      <c r="O129" s="115">
        <v>0</v>
      </c>
      <c r="P129" s="115">
        <v>0</v>
      </c>
      <c r="Q129" s="115">
        <v>0</v>
      </c>
      <c r="R129" s="115">
        <f t="shared" si="16"/>
        <v>1915296</v>
      </c>
    </row>
    <row r="130" spans="1:18" s="70" customFormat="1" ht="13" x14ac:dyDescent="0.25">
      <c r="A130" s="117">
        <v>77</v>
      </c>
      <c r="B130" s="117" t="s">
        <v>65</v>
      </c>
      <c r="C130" s="118">
        <v>5575245</v>
      </c>
      <c r="D130" s="118">
        <v>19004239</v>
      </c>
      <c r="E130" s="118">
        <v>124738</v>
      </c>
      <c r="F130" s="118">
        <f t="shared" si="13"/>
        <v>24704222</v>
      </c>
      <c r="G130" s="118">
        <v>15290299</v>
      </c>
      <c r="H130" s="118">
        <v>0</v>
      </c>
      <c r="I130" s="118">
        <v>5919871</v>
      </c>
      <c r="J130" s="118">
        <f t="shared" si="14"/>
        <v>21210170</v>
      </c>
      <c r="K130" s="118">
        <v>3811970</v>
      </c>
      <c r="L130" s="118">
        <v>0</v>
      </c>
      <c r="M130" s="118">
        <v>3396097</v>
      </c>
      <c r="N130" s="118">
        <f t="shared" si="15"/>
        <v>7208067</v>
      </c>
      <c r="O130" s="118">
        <v>0</v>
      </c>
      <c r="P130" s="118">
        <v>340819</v>
      </c>
      <c r="Q130" s="118">
        <v>125675</v>
      </c>
      <c r="R130" s="118">
        <f t="shared" si="16"/>
        <v>28884731</v>
      </c>
    </row>
    <row r="131" spans="1:18" s="70" customFormat="1" ht="13" x14ac:dyDescent="0.25">
      <c r="A131" s="114">
        <v>78</v>
      </c>
      <c r="B131" s="114" t="s">
        <v>194</v>
      </c>
      <c r="C131" s="115">
        <v>0</v>
      </c>
      <c r="D131" s="115">
        <v>4900045</v>
      </c>
      <c r="E131" s="115">
        <v>0</v>
      </c>
      <c r="F131" s="115">
        <f t="shared" si="13"/>
        <v>4900045</v>
      </c>
      <c r="G131" s="115">
        <v>2676475</v>
      </c>
      <c r="H131" s="115">
        <v>0</v>
      </c>
      <c r="I131" s="115">
        <v>748586</v>
      </c>
      <c r="J131" s="115">
        <f t="shared" si="14"/>
        <v>3425061</v>
      </c>
      <c r="K131" s="115">
        <v>873864</v>
      </c>
      <c r="L131" s="115">
        <v>0</v>
      </c>
      <c r="M131" s="115">
        <v>601120</v>
      </c>
      <c r="N131" s="115">
        <f t="shared" si="15"/>
        <v>1474984</v>
      </c>
      <c r="O131" s="115">
        <v>0</v>
      </c>
      <c r="P131" s="115">
        <v>0</v>
      </c>
      <c r="Q131" s="115">
        <v>0</v>
      </c>
      <c r="R131" s="115">
        <f t="shared" si="16"/>
        <v>4900045</v>
      </c>
    </row>
    <row r="132" spans="1:18" s="70" customFormat="1" ht="13" x14ac:dyDescent="0.25">
      <c r="A132" s="117">
        <v>79</v>
      </c>
      <c r="B132" s="117" t="s">
        <v>196</v>
      </c>
      <c r="C132" s="118">
        <v>0</v>
      </c>
      <c r="D132" s="118">
        <v>10739486</v>
      </c>
      <c r="E132" s="118">
        <v>0</v>
      </c>
      <c r="F132" s="118">
        <f t="shared" si="13"/>
        <v>10739486</v>
      </c>
      <c r="G132" s="118">
        <v>7947714</v>
      </c>
      <c r="H132" s="118">
        <v>0</v>
      </c>
      <c r="I132" s="118">
        <v>614549</v>
      </c>
      <c r="J132" s="118">
        <f t="shared" si="14"/>
        <v>8562263</v>
      </c>
      <c r="K132" s="118">
        <v>2838089</v>
      </c>
      <c r="L132" s="118">
        <v>0</v>
      </c>
      <c r="M132" s="118">
        <v>497838</v>
      </c>
      <c r="N132" s="118">
        <f t="shared" si="15"/>
        <v>3335927</v>
      </c>
      <c r="O132" s="118">
        <v>0</v>
      </c>
      <c r="P132" s="118">
        <v>0</v>
      </c>
      <c r="Q132" s="118">
        <v>6670</v>
      </c>
      <c r="R132" s="118">
        <f t="shared" si="16"/>
        <v>11904860</v>
      </c>
    </row>
    <row r="133" spans="1:18" s="70" customFormat="1" ht="13" x14ac:dyDescent="0.25">
      <c r="A133" s="114">
        <v>80</v>
      </c>
      <c r="B133" s="114" t="s">
        <v>198</v>
      </c>
      <c r="C133" s="115">
        <v>0</v>
      </c>
      <c r="D133" s="115">
        <v>3173780</v>
      </c>
      <c r="E133" s="115">
        <v>0</v>
      </c>
      <c r="F133" s="115">
        <f t="shared" si="13"/>
        <v>3173780</v>
      </c>
      <c r="G133" s="115">
        <v>1006156</v>
      </c>
      <c r="H133" s="115">
        <v>0</v>
      </c>
      <c r="I133" s="115">
        <v>1196702</v>
      </c>
      <c r="J133" s="115">
        <f t="shared" si="14"/>
        <v>2202858</v>
      </c>
      <c r="K133" s="115">
        <v>369940</v>
      </c>
      <c r="L133" s="115">
        <v>0</v>
      </c>
      <c r="M133" s="115">
        <v>600982</v>
      </c>
      <c r="N133" s="115">
        <f t="shared" si="15"/>
        <v>970922</v>
      </c>
      <c r="O133" s="115">
        <v>0</v>
      </c>
      <c r="P133" s="115">
        <v>0</v>
      </c>
      <c r="Q133" s="115">
        <v>0</v>
      </c>
      <c r="R133" s="115">
        <f t="shared" si="16"/>
        <v>3173780</v>
      </c>
    </row>
    <row r="134" spans="1:18" s="70" customFormat="1" ht="13" x14ac:dyDescent="0.25">
      <c r="A134" s="117">
        <v>81</v>
      </c>
      <c r="B134" s="117" t="s">
        <v>200</v>
      </c>
      <c r="C134" s="118">
        <v>0</v>
      </c>
      <c r="D134" s="118">
        <v>0</v>
      </c>
      <c r="E134" s="118">
        <v>0</v>
      </c>
      <c r="F134" s="118">
        <f t="shared" si="13"/>
        <v>0</v>
      </c>
      <c r="G134" s="118">
        <v>2007382</v>
      </c>
      <c r="H134" s="118">
        <v>0</v>
      </c>
      <c r="I134" s="118">
        <v>702084</v>
      </c>
      <c r="J134" s="118">
        <f t="shared" si="14"/>
        <v>2709466</v>
      </c>
      <c r="K134" s="118">
        <v>76239</v>
      </c>
      <c r="L134" s="118">
        <v>0</v>
      </c>
      <c r="M134" s="118">
        <v>77332</v>
      </c>
      <c r="N134" s="118">
        <f t="shared" si="15"/>
        <v>153571</v>
      </c>
      <c r="O134" s="118">
        <v>0</v>
      </c>
      <c r="P134" s="118">
        <v>0</v>
      </c>
      <c r="Q134" s="118">
        <v>0</v>
      </c>
      <c r="R134" s="118">
        <f t="shared" si="16"/>
        <v>2863037</v>
      </c>
    </row>
    <row r="135" spans="1:18" s="70" customFormat="1" ht="13" x14ac:dyDescent="0.25">
      <c r="A135" s="114">
        <v>82</v>
      </c>
      <c r="B135" s="114" t="s">
        <v>202</v>
      </c>
      <c r="C135" s="115">
        <v>455225</v>
      </c>
      <c r="D135" s="115">
        <v>6013648</v>
      </c>
      <c r="E135" s="115">
        <v>0</v>
      </c>
      <c r="F135" s="115">
        <f t="shared" si="13"/>
        <v>6468873</v>
      </c>
      <c r="G135" s="115">
        <v>1533829</v>
      </c>
      <c r="H135" s="115">
        <v>0</v>
      </c>
      <c r="I135" s="115">
        <v>3245497</v>
      </c>
      <c r="J135" s="115">
        <f t="shared" si="14"/>
        <v>4779326</v>
      </c>
      <c r="K135" s="115">
        <v>556843</v>
      </c>
      <c r="L135" s="115">
        <v>0</v>
      </c>
      <c r="M135" s="115">
        <v>1180437</v>
      </c>
      <c r="N135" s="115">
        <f t="shared" si="15"/>
        <v>1737280</v>
      </c>
      <c r="O135" s="115">
        <v>0</v>
      </c>
      <c r="P135" s="115">
        <v>0</v>
      </c>
      <c r="Q135" s="115">
        <v>0</v>
      </c>
      <c r="R135" s="115">
        <f t="shared" si="16"/>
        <v>6516606</v>
      </c>
    </row>
    <row r="136" spans="1:18" s="70" customFormat="1" ht="13" x14ac:dyDescent="0.25">
      <c r="A136" s="117">
        <v>83</v>
      </c>
      <c r="B136" s="117" t="s">
        <v>204</v>
      </c>
      <c r="C136" s="118">
        <v>460703</v>
      </c>
      <c r="D136" s="118">
        <v>4480018</v>
      </c>
      <c r="E136" s="118">
        <v>0</v>
      </c>
      <c r="F136" s="118">
        <f t="shared" si="13"/>
        <v>4940721</v>
      </c>
      <c r="G136" s="118">
        <v>670706</v>
      </c>
      <c r="H136" s="118">
        <v>0</v>
      </c>
      <c r="I136" s="118">
        <v>2143841</v>
      </c>
      <c r="J136" s="118">
        <f t="shared" si="14"/>
        <v>2814547</v>
      </c>
      <c r="K136" s="118">
        <v>488618</v>
      </c>
      <c r="L136" s="118">
        <v>0</v>
      </c>
      <c r="M136" s="118">
        <v>1345712</v>
      </c>
      <c r="N136" s="118">
        <f t="shared" si="15"/>
        <v>1834330</v>
      </c>
      <c r="O136" s="118">
        <v>0</v>
      </c>
      <c r="P136" s="118">
        <v>0</v>
      </c>
      <c r="Q136" s="118">
        <v>291844</v>
      </c>
      <c r="R136" s="118">
        <f t="shared" si="16"/>
        <v>4940721</v>
      </c>
    </row>
    <row r="137" spans="1:18" s="70" customFormat="1" ht="13" x14ac:dyDescent="0.25">
      <c r="A137" s="114">
        <v>84</v>
      </c>
      <c r="B137" s="114" t="s">
        <v>206</v>
      </c>
      <c r="C137" s="115">
        <v>0</v>
      </c>
      <c r="D137" s="115">
        <v>0</v>
      </c>
      <c r="E137" s="115">
        <v>0</v>
      </c>
      <c r="F137" s="115">
        <f t="shared" si="13"/>
        <v>0</v>
      </c>
      <c r="G137" s="115">
        <v>1477206</v>
      </c>
      <c r="H137" s="115">
        <v>0</v>
      </c>
      <c r="I137" s="115">
        <v>1859756</v>
      </c>
      <c r="J137" s="115">
        <f t="shared" si="14"/>
        <v>3336962</v>
      </c>
      <c r="K137" s="115">
        <v>1107829</v>
      </c>
      <c r="L137" s="115">
        <v>0</v>
      </c>
      <c r="M137" s="115">
        <v>712302</v>
      </c>
      <c r="N137" s="115">
        <f t="shared" si="15"/>
        <v>1820131</v>
      </c>
      <c r="O137" s="115">
        <v>0</v>
      </c>
      <c r="P137" s="115">
        <v>0</v>
      </c>
      <c r="Q137" s="115">
        <v>0</v>
      </c>
      <c r="R137" s="115">
        <f t="shared" si="16"/>
        <v>5157093</v>
      </c>
    </row>
    <row r="138" spans="1:18" s="70" customFormat="1" ht="13" x14ac:dyDescent="0.25">
      <c r="A138" s="117">
        <v>85</v>
      </c>
      <c r="B138" s="117" t="s">
        <v>208</v>
      </c>
      <c r="C138" s="118">
        <v>0</v>
      </c>
      <c r="D138" s="118">
        <v>324450</v>
      </c>
      <c r="E138" s="118">
        <v>0</v>
      </c>
      <c r="F138" s="118">
        <f t="shared" si="13"/>
        <v>324450</v>
      </c>
      <c r="G138" s="118">
        <v>22767204</v>
      </c>
      <c r="H138" s="118">
        <v>3800588</v>
      </c>
      <c r="I138" s="118">
        <v>9170827</v>
      </c>
      <c r="J138" s="118">
        <f t="shared" si="14"/>
        <v>35738619</v>
      </c>
      <c r="K138" s="118">
        <v>7255224</v>
      </c>
      <c r="L138" s="118">
        <v>1803646</v>
      </c>
      <c r="M138" s="118">
        <v>2288781</v>
      </c>
      <c r="N138" s="118">
        <f t="shared" si="15"/>
        <v>11347651</v>
      </c>
      <c r="O138" s="118">
        <v>0</v>
      </c>
      <c r="P138" s="118">
        <v>0</v>
      </c>
      <c r="Q138" s="118">
        <v>324450</v>
      </c>
      <c r="R138" s="118">
        <f t="shared" si="16"/>
        <v>47410720</v>
      </c>
    </row>
    <row r="139" spans="1:18" s="70" customFormat="1" ht="13" x14ac:dyDescent="0.25">
      <c r="A139" s="114">
        <v>86</v>
      </c>
      <c r="B139" s="114" t="s">
        <v>210</v>
      </c>
      <c r="C139" s="115">
        <v>0</v>
      </c>
      <c r="D139" s="115">
        <v>0</v>
      </c>
      <c r="E139" s="115">
        <v>0</v>
      </c>
      <c r="F139" s="115">
        <f t="shared" si="13"/>
        <v>0</v>
      </c>
      <c r="G139" s="115">
        <v>22677048</v>
      </c>
      <c r="H139" s="115">
        <v>0</v>
      </c>
      <c r="I139" s="115">
        <v>8146786</v>
      </c>
      <c r="J139" s="115">
        <f t="shared" si="14"/>
        <v>30823834</v>
      </c>
      <c r="K139" s="115">
        <v>14510534</v>
      </c>
      <c r="L139" s="115">
        <v>0</v>
      </c>
      <c r="M139" s="115">
        <v>2759951</v>
      </c>
      <c r="N139" s="115">
        <f t="shared" si="15"/>
        <v>17270485</v>
      </c>
      <c r="O139" s="115">
        <v>0</v>
      </c>
      <c r="P139" s="115">
        <v>0</v>
      </c>
      <c r="Q139" s="115">
        <v>3378549</v>
      </c>
      <c r="R139" s="115">
        <f t="shared" si="16"/>
        <v>51472868</v>
      </c>
    </row>
    <row r="140" spans="1:18" s="70" customFormat="1" ht="13" x14ac:dyDescent="0.25">
      <c r="A140" s="117">
        <v>87</v>
      </c>
      <c r="B140" s="117" t="s">
        <v>212</v>
      </c>
      <c r="C140" s="118">
        <v>0</v>
      </c>
      <c r="D140" s="118">
        <v>0</v>
      </c>
      <c r="E140" s="118">
        <v>0</v>
      </c>
      <c r="F140" s="118">
        <f t="shared" si="13"/>
        <v>0</v>
      </c>
      <c r="G140" s="118">
        <v>0</v>
      </c>
      <c r="H140" s="118">
        <v>0</v>
      </c>
      <c r="I140" s="118">
        <v>0</v>
      </c>
      <c r="J140" s="118">
        <f t="shared" si="14"/>
        <v>0</v>
      </c>
      <c r="K140" s="118">
        <v>0</v>
      </c>
      <c r="L140" s="118">
        <v>0</v>
      </c>
      <c r="M140" s="118">
        <v>0</v>
      </c>
      <c r="N140" s="118">
        <f t="shared" si="15"/>
        <v>0</v>
      </c>
      <c r="O140" s="118">
        <v>0</v>
      </c>
      <c r="P140" s="118">
        <v>0</v>
      </c>
      <c r="Q140" s="118">
        <v>0</v>
      </c>
      <c r="R140" s="118">
        <f t="shared" si="16"/>
        <v>0</v>
      </c>
    </row>
    <row r="141" spans="1:18" s="70" customFormat="1" ht="13" x14ac:dyDescent="0.25">
      <c r="A141" s="114">
        <v>88</v>
      </c>
      <c r="B141" s="114" t="s">
        <v>214</v>
      </c>
      <c r="C141" s="115">
        <v>0</v>
      </c>
      <c r="D141" s="115">
        <v>0</v>
      </c>
      <c r="E141" s="115">
        <v>0</v>
      </c>
      <c r="F141" s="115">
        <f t="shared" si="13"/>
        <v>0</v>
      </c>
      <c r="G141" s="115">
        <v>875000</v>
      </c>
      <c r="H141" s="115">
        <v>0</v>
      </c>
      <c r="I141" s="115">
        <v>419740</v>
      </c>
      <c r="J141" s="115">
        <f t="shared" si="14"/>
        <v>1294740</v>
      </c>
      <c r="K141" s="115">
        <v>209974</v>
      </c>
      <c r="L141" s="115">
        <v>0</v>
      </c>
      <c r="M141" s="115">
        <v>95772</v>
      </c>
      <c r="N141" s="115">
        <f t="shared" si="15"/>
        <v>305746</v>
      </c>
      <c r="O141" s="115">
        <v>0</v>
      </c>
      <c r="P141" s="115">
        <v>0</v>
      </c>
      <c r="Q141" s="115">
        <v>1625</v>
      </c>
      <c r="R141" s="115">
        <f t="shared" si="16"/>
        <v>1602111</v>
      </c>
    </row>
    <row r="142" spans="1:18" s="70" customFormat="1" ht="13" x14ac:dyDescent="0.25">
      <c r="A142" s="117">
        <v>89</v>
      </c>
      <c r="B142" s="117" t="s">
        <v>216</v>
      </c>
      <c r="C142" s="118">
        <v>0</v>
      </c>
      <c r="D142" s="118">
        <v>2072121</v>
      </c>
      <c r="E142" s="118">
        <v>0</v>
      </c>
      <c r="F142" s="118">
        <f t="shared" si="13"/>
        <v>2072121</v>
      </c>
      <c r="G142" s="118">
        <v>0</v>
      </c>
      <c r="H142" s="118">
        <v>0</v>
      </c>
      <c r="I142" s="118">
        <v>1927272</v>
      </c>
      <c r="J142" s="118">
        <f t="shared" si="14"/>
        <v>1927272</v>
      </c>
      <c r="K142" s="118">
        <v>0</v>
      </c>
      <c r="L142" s="118">
        <v>0</v>
      </c>
      <c r="M142" s="118">
        <v>442944</v>
      </c>
      <c r="N142" s="118">
        <f t="shared" si="15"/>
        <v>442944</v>
      </c>
      <c r="O142" s="118">
        <v>0</v>
      </c>
      <c r="P142" s="118">
        <v>0</v>
      </c>
      <c r="Q142" s="118">
        <v>0</v>
      </c>
      <c r="R142" s="118">
        <f t="shared" si="16"/>
        <v>2370216</v>
      </c>
    </row>
    <row r="143" spans="1:18" s="70" customFormat="1" ht="13" x14ac:dyDescent="0.25">
      <c r="A143" s="114">
        <v>90</v>
      </c>
      <c r="B143" s="114" t="s">
        <v>218</v>
      </c>
      <c r="C143" s="121">
        <v>0</v>
      </c>
      <c r="D143" s="121">
        <v>0</v>
      </c>
      <c r="E143" s="121">
        <v>0</v>
      </c>
      <c r="F143" s="121">
        <f t="shared" si="13"/>
        <v>0</v>
      </c>
      <c r="G143" s="121">
        <v>0</v>
      </c>
      <c r="H143" s="121">
        <v>0</v>
      </c>
      <c r="I143" s="121">
        <v>0</v>
      </c>
      <c r="J143" s="121">
        <f t="shared" si="14"/>
        <v>0</v>
      </c>
      <c r="K143" s="121">
        <v>0</v>
      </c>
      <c r="L143" s="121">
        <v>0</v>
      </c>
      <c r="M143" s="121">
        <v>0</v>
      </c>
      <c r="N143" s="121">
        <f t="shared" si="15"/>
        <v>0</v>
      </c>
      <c r="O143" s="121">
        <v>0</v>
      </c>
      <c r="P143" s="121">
        <v>0</v>
      </c>
      <c r="Q143" s="121">
        <v>0</v>
      </c>
      <c r="R143" s="121">
        <f t="shared" si="16"/>
        <v>0</v>
      </c>
    </row>
    <row r="144" spans="1:18" s="70" customFormat="1" ht="13" x14ac:dyDescent="0.25">
      <c r="A144" s="117">
        <v>91</v>
      </c>
      <c r="B144" s="117" t="s">
        <v>220</v>
      </c>
      <c r="C144" s="118">
        <v>409051</v>
      </c>
      <c r="D144" s="118">
        <v>3403380</v>
      </c>
      <c r="E144" s="118">
        <v>0</v>
      </c>
      <c r="F144" s="118">
        <f t="shared" si="13"/>
        <v>3812431</v>
      </c>
      <c r="G144" s="118">
        <v>964440</v>
      </c>
      <c r="H144" s="118">
        <v>0</v>
      </c>
      <c r="I144" s="118">
        <v>1392353</v>
      </c>
      <c r="J144" s="118">
        <f t="shared" si="14"/>
        <v>2356793</v>
      </c>
      <c r="K144" s="118">
        <v>501201</v>
      </c>
      <c r="L144" s="118">
        <v>0</v>
      </c>
      <c r="M144" s="118">
        <v>954437</v>
      </c>
      <c r="N144" s="118">
        <f t="shared" si="15"/>
        <v>1455638</v>
      </c>
      <c r="O144" s="118">
        <v>0</v>
      </c>
      <c r="P144" s="118">
        <v>0</v>
      </c>
      <c r="Q144" s="118">
        <v>0</v>
      </c>
      <c r="R144" s="118">
        <f t="shared" si="16"/>
        <v>3812431</v>
      </c>
    </row>
    <row r="145" spans="1:18" s="70" customFormat="1" ht="13" x14ac:dyDescent="0.25">
      <c r="A145" s="114">
        <v>92</v>
      </c>
      <c r="B145" s="114" t="s">
        <v>222</v>
      </c>
      <c r="C145" s="115">
        <v>0</v>
      </c>
      <c r="D145" s="115">
        <v>0</v>
      </c>
      <c r="E145" s="115">
        <v>0</v>
      </c>
      <c r="F145" s="115">
        <f t="shared" si="13"/>
        <v>0</v>
      </c>
      <c r="G145" s="115">
        <v>540848</v>
      </c>
      <c r="H145" s="115">
        <v>0</v>
      </c>
      <c r="I145" s="115">
        <v>845238</v>
      </c>
      <c r="J145" s="115">
        <f t="shared" si="14"/>
        <v>1386086</v>
      </c>
      <c r="K145" s="115">
        <v>1595624</v>
      </c>
      <c r="L145" s="115">
        <v>0</v>
      </c>
      <c r="M145" s="115">
        <v>348558</v>
      </c>
      <c r="N145" s="115">
        <f t="shared" si="15"/>
        <v>1944182</v>
      </c>
      <c r="O145" s="115">
        <v>0</v>
      </c>
      <c r="P145" s="115">
        <v>0</v>
      </c>
      <c r="Q145" s="115">
        <v>0</v>
      </c>
      <c r="R145" s="115">
        <f t="shared" si="16"/>
        <v>3330268</v>
      </c>
    </row>
    <row r="146" spans="1:18" s="70" customFormat="1" ht="13" x14ac:dyDescent="0.25">
      <c r="A146" s="117">
        <v>93</v>
      </c>
      <c r="B146" s="117" t="s">
        <v>224</v>
      </c>
      <c r="C146" s="118">
        <v>1376642</v>
      </c>
      <c r="D146" s="118">
        <v>0</v>
      </c>
      <c r="E146" s="118">
        <v>0</v>
      </c>
      <c r="F146" s="118">
        <f t="shared" si="13"/>
        <v>1376642</v>
      </c>
      <c r="G146" s="118">
        <v>3116559</v>
      </c>
      <c r="H146" s="118">
        <v>0</v>
      </c>
      <c r="I146" s="118">
        <v>734524</v>
      </c>
      <c r="J146" s="118">
        <f t="shared" si="14"/>
        <v>3851083</v>
      </c>
      <c r="K146" s="118">
        <v>2416918</v>
      </c>
      <c r="L146" s="118">
        <v>0</v>
      </c>
      <c r="M146" s="118">
        <v>57774</v>
      </c>
      <c r="N146" s="118">
        <f t="shared" si="15"/>
        <v>2474692</v>
      </c>
      <c r="O146" s="118">
        <v>0</v>
      </c>
      <c r="P146" s="118">
        <v>0</v>
      </c>
      <c r="Q146" s="118">
        <v>0</v>
      </c>
      <c r="R146" s="118">
        <f t="shared" si="16"/>
        <v>6325775</v>
      </c>
    </row>
    <row r="147" spans="1:18" s="70" customFormat="1" ht="13" x14ac:dyDescent="0.25">
      <c r="A147" s="114">
        <v>94</v>
      </c>
      <c r="B147" s="114" t="s">
        <v>226</v>
      </c>
      <c r="C147" s="115">
        <v>670339</v>
      </c>
      <c r="D147" s="115">
        <v>4219549</v>
      </c>
      <c r="E147" s="115">
        <v>0</v>
      </c>
      <c r="F147" s="115">
        <f t="shared" si="13"/>
        <v>4889888</v>
      </c>
      <c r="G147" s="115">
        <v>1817795</v>
      </c>
      <c r="H147" s="115">
        <v>0</v>
      </c>
      <c r="I147" s="115">
        <v>1831365</v>
      </c>
      <c r="J147" s="115">
        <f t="shared" si="14"/>
        <v>3649160</v>
      </c>
      <c r="K147" s="115">
        <v>754109</v>
      </c>
      <c r="L147" s="115">
        <v>0</v>
      </c>
      <c r="M147" s="115">
        <v>430987</v>
      </c>
      <c r="N147" s="115">
        <f t="shared" si="15"/>
        <v>1185096</v>
      </c>
      <c r="O147" s="115">
        <v>0</v>
      </c>
      <c r="P147" s="115">
        <v>0</v>
      </c>
      <c r="Q147" s="115">
        <v>55632</v>
      </c>
      <c r="R147" s="115">
        <f t="shared" si="16"/>
        <v>4889888</v>
      </c>
    </row>
    <row r="148" spans="1:18" s="70" customFormat="1" ht="13" x14ac:dyDescent="0.25">
      <c r="A148" s="117">
        <v>95</v>
      </c>
      <c r="B148" s="117" t="s">
        <v>228</v>
      </c>
      <c r="C148" s="122">
        <v>355466</v>
      </c>
      <c r="D148" s="122">
        <v>13415929</v>
      </c>
      <c r="E148" s="122">
        <v>0</v>
      </c>
      <c r="F148" s="122">
        <f t="shared" si="13"/>
        <v>13771395</v>
      </c>
      <c r="G148" s="122">
        <v>6317935</v>
      </c>
      <c r="H148" s="122">
        <v>0</v>
      </c>
      <c r="I148" s="122">
        <v>3248730</v>
      </c>
      <c r="J148" s="122">
        <f t="shared" si="14"/>
        <v>9566665</v>
      </c>
      <c r="K148" s="122">
        <v>3028524</v>
      </c>
      <c r="L148" s="122">
        <v>0</v>
      </c>
      <c r="M148" s="122">
        <v>2340588</v>
      </c>
      <c r="N148" s="122">
        <f t="shared" si="15"/>
        <v>5369112</v>
      </c>
      <c r="O148" s="122">
        <v>0</v>
      </c>
      <c r="P148" s="122">
        <v>0</v>
      </c>
      <c r="Q148" s="122">
        <v>97725</v>
      </c>
      <c r="R148" s="122">
        <f t="shared" si="16"/>
        <v>15033502</v>
      </c>
    </row>
    <row r="149" spans="1:18" s="70" customFormat="1" ht="13.5" thickBot="1" x14ac:dyDescent="0.3">
      <c r="A149" s="146">
        <f>A148</f>
        <v>95</v>
      </c>
      <c r="B149" s="135" t="s">
        <v>247</v>
      </c>
      <c r="C149" s="127">
        <f>SUM(C54:C148)</f>
        <v>36239742</v>
      </c>
      <c r="D149" s="127">
        <f>SUM(D54:D148)</f>
        <v>1493112965</v>
      </c>
      <c r="E149" s="127">
        <f>SUM(E54:E148)</f>
        <v>131912</v>
      </c>
      <c r="F149" s="127">
        <f>SUM(F54:F148)</f>
        <v>1529484619</v>
      </c>
      <c r="G149" s="127">
        <f>SUM(G54:G148)</f>
        <v>755502337</v>
      </c>
      <c r="H149" s="127">
        <f>SUM(H54:H148)</f>
        <v>80272851</v>
      </c>
      <c r="I149" s="127">
        <f>SUM(I54:I148)</f>
        <v>513911053</v>
      </c>
      <c r="J149" s="127">
        <f>SUM(J54:J148)</f>
        <v>1349686241</v>
      </c>
      <c r="K149" s="127">
        <f>SUM(K54:K148)</f>
        <v>317968933</v>
      </c>
      <c r="L149" s="127">
        <f>SUM(L54:L148)</f>
        <v>28330011</v>
      </c>
      <c r="M149" s="127">
        <f>SUM(M54:M148)</f>
        <v>215445931</v>
      </c>
      <c r="N149" s="127">
        <f>SUM(N54:N148)</f>
        <v>561744875</v>
      </c>
      <c r="O149" s="127">
        <f>SUM(O54:O148)</f>
        <v>146098</v>
      </c>
      <c r="P149" s="127">
        <f>SUM(P54:P148)</f>
        <v>1442371</v>
      </c>
      <c r="Q149" s="127">
        <f>SUM(Q54:Q148)</f>
        <v>14868367</v>
      </c>
      <c r="R149" s="147">
        <f>SUM(R54:R148)</f>
        <v>1927887952</v>
      </c>
    </row>
    <row r="150" spans="1:18" s="70" customFormat="1" ht="12" customHeight="1" x14ac:dyDescent="0.25">
      <c r="A150" s="311"/>
    </row>
    <row r="151" spans="1:18" s="70" customFormat="1" ht="13" x14ac:dyDescent="0.25"/>
    <row r="152" spans="1:18" s="340" customFormat="1" ht="15.5" x14ac:dyDescent="0.25">
      <c r="A152" s="311" t="str">
        <f>$A$1</f>
        <v>AMENDED COMPARATIVE REPORT</v>
      </c>
      <c r="B152" s="311"/>
      <c r="C152" s="311"/>
      <c r="D152" s="311"/>
      <c r="E152" s="311"/>
      <c r="F152" s="311"/>
      <c r="G152" s="311"/>
      <c r="H152" s="311"/>
      <c r="I152" s="311"/>
      <c r="J152" s="311"/>
      <c r="K152" s="311"/>
      <c r="L152" s="311"/>
      <c r="M152" s="311"/>
      <c r="N152" s="311"/>
      <c r="O152" s="311"/>
      <c r="P152" s="311"/>
      <c r="Q152" s="311"/>
      <c r="R152" s="311"/>
    </row>
    <row r="153" spans="1:18" s="340" customFormat="1" ht="15.5" x14ac:dyDescent="0.25">
      <c r="A153" s="313" t="str">
        <f>$A$2</f>
        <v xml:space="preserve">EXHIBIT E: DEBT SERVICE FOR GENERAL GOVERNMENT </v>
      </c>
      <c r="B153" s="313"/>
      <c r="C153" s="313"/>
      <c r="D153" s="313"/>
      <c r="E153" s="313"/>
      <c r="F153" s="313"/>
      <c r="G153" s="313"/>
      <c r="H153" s="313"/>
      <c r="I153" s="313"/>
      <c r="J153" s="313"/>
      <c r="K153" s="313"/>
      <c r="L153" s="313"/>
      <c r="M153" s="313"/>
      <c r="N153" s="313"/>
      <c r="O153" s="313"/>
      <c r="P153" s="313"/>
      <c r="Q153" s="313"/>
      <c r="R153" s="313"/>
    </row>
    <row r="154" spans="1:18" s="340" customFormat="1" ht="15.5" x14ac:dyDescent="0.25">
      <c r="A154" s="313" t="str">
        <f>$A$3</f>
        <v>FOR THE YEAR ENDED JUNE 30, 2024</v>
      </c>
      <c r="B154" s="313"/>
      <c r="C154" s="313"/>
      <c r="D154" s="313"/>
      <c r="E154" s="313"/>
      <c r="F154" s="313"/>
      <c r="G154" s="313"/>
      <c r="H154" s="313"/>
      <c r="I154" s="313"/>
      <c r="J154" s="313"/>
      <c r="K154" s="313"/>
      <c r="L154" s="313"/>
      <c r="M154" s="313"/>
      <c r="N154" s="313"/>
      <c r="O154" s="313"/>
      <c r="P154" s="313"/>
      <c r="Q154" s="313"/>
      <c r="R154" s="313"/>
    </row>
    <row r="155" spans="1:18" s="70" customFormat="1" ht="13.5" thickBot="1" x14ac:dyDescent="0.3"/>
    <row r="156" spans="1:18" s="70" customFormat="1" ht="14.5" x14ac:dyDescent="0.35">
      <c r="A156" s="88"/>
      <c r="B156" s="88"/>
      <c r="C156" s="433" t="s">
        <v>305</v>
      </c>
      <c r="D156" s="434"/>
      <c r="E156" s="435"/>
      <c r="F156" s="88"/>
      <c r="G156" s="433" t="s">
        <v>321</v>
      </c>
      <c r="H156" s="434"/>
      <c r="I156" s="434"/>
      <c r="J156" s="434"/>
      <c r="K156" s="434"/>
      <c r="L156" s="434"/>
      <c r="M156" s="434"/>
      <c r="N156" s="434"/>
      <c r="O156" s="434"/>
      <c r="P156" s="434"/>
      <c r="Q156" s="435"/>
      <c r="R156" s="93"/>
    </row>
    <row r="157" spans="1:18" s="70" customFormat="1" ht="78" customHeight="1" x14ac:dyDescent="0.35">
      <c r="A157" s="140" t="s">
        <v>0</v>
      </c>
      <c r="B157" s="351" t="s">
        <v>253</v>
      </c>
      <c r="C157" s="140" t="s">
        <v>306</v>
      </c>
      <c r="D157" s="140" t="s">
        <v>307</v>
      </c>
      <c r="E157" s="140" t="s">
        <v>308</v>
      </c>
      <c r="F157" s="140" t="s">
        <v>309</v>
      </c>
      <c r="G157" s="140" t="s">
        <v>315</v>
      </c>
      <c r="H157" s="140" t="s">
        <v>314</v>
      </c>
      <c r="I157" s="140" t="s">
        <v>316</v>
      </c>
      <c r="J157" s="140" t="s">
        <v>317</v>
      </c>
      <c r="K157" s="140" t="s">
        <v>319</v>
      </c>
      <c r="L157" s="140" t="s">
        <v>318</v>
      </c>
      <c r="M157" s="140" t="s">
        <v>320</v>
      </c>
      <c r="N157" s="140" t="s">
        <v>322</v>
      </c>
      <c r="O157" s="140" t="s">
        <v>310</v>
      </c>
      <c r="P157" s="140" t="s">
        <v>311</v>
      </c>
      <c r="Q157" s="140" t="s">
        <v>312</v>
      </c>
      <c r="R157" s="140" t="s">
        <v>313</v>
      </c>
    </row>
    <row r="158" spans="1:18" s="70" customFormat="1" ht="13" x14ac:dyDescent="0.25">
      <c r="A158" s="117">
        <v>1</v>
      </c>
      <c r="B158" s="117" t="s">
        <v>254</v>
      </c>
      <c r="C158" s="137">
        <v>0</v>
      </c>
      <c r="D158" s="137">
        <v>0</v>
      </c>
      <c r="E158" s="137">
        <v>0</v>
      </c>
      <c r="F158" s="137">
        <f t="shared" ref="F158:F194" si="17">SUM(C158:E158)</f>
        <v>0</v>
      </c>
      <c r="G158" s="137">
        <v>0</v>
      </c>
      <c r="H158" s="137">
        <v>0</v>
      </c>
      <c r="I158" s="137">
        <v>1307485</v>
      </c>
      <c r="J158" s="137">
        <f t="shared" ref="J158:J194" si="18">SUM(G158:I158)</f>
        <v>1307485</v>
      </c>
      <c r="K158" s="137">
        <v>0</v>
      </c>
      <c r="L158" s="137">
        <v>0</v>
      </c>
      <c r="M158" s="137">
        <v>448283</v>
      </c>
      <c r="N158" s="137">
        <f t="shared" ref="N158:N194" si="19">SUM(K158:M158)</f>
        <v>448283</v>
      </c>
      <c r="O158" s="137">
        <v>0</v>
      </c>
      <c r="P158" s="137">
        <v>0</v>
      </c>
      <c r="Q158" s="137">
        <v>0</v>
      </c>
      <c r="R158" s="137">
        <f t="shared" ref="R158:R194" si="20">(J158+N158+O158+P158+Q158)</f>
        <v>1755768</v>
      </c>
    </row>
    <row r="159" spans="1:18" s="70" customFormat="1" ht="13" x14ac:dyDescent="0.25">
      <c r="A159" s="114">
        <v>2</v>
      </c>
      <c r="B159" s="114" t="s">
        <v>255</v>
      </c>
      <c r="C159" s="115">
        <v>0</v>
      </c>
      <c r="D159" s="115">
        <v>0</v>
      </c>
      <c r="E159" s="115">
        <v>0</v>
      </c>
      <c r="F159" s="115">
        <f t="shared" si="17"/>
        <v>0</v>
      </c>
      <c r="G159" s="115">
        <v>0</v>
      </c>
      <c r="H159" s="115">
        <v>0</v>
      </c>
      <c r="I159" s="115">
        <v>459162</v>
      </c>
      <c r="J159" s="115">
        <f t="shared" si="18"/>
        <v>459162</v>
      </c>
      <c r="K159" s="115">
        <v>0</v>
      </c>
      <c r="L159" s="115">
        <v>0</v>
      </c>
      <c r="M159" s="115">
        <v>141529</v>
      </c>
      <c r="N159" s="115">
        <f t="shared" si="19"/>
        <v>141529</v>
      </c>
      <c r="O159" s="115">
        <v>0</v>
      </c>
      <c r="P159" s="115">
        <v>0</v>
      </c>
      <c r="Q159" s="115">
        <v>0</v>
      </c>
      <c r="R159" s="115">
        <f t="shared" si="20"/>
        <v>600691</v>
      </c>
    </row>
    <row r="160" spans="1:18" s="70" customFormat="1" ht="13" x14ac:dyDescent="0.25">
      <c r="A160" s="117">
        <v>3</v>
      </c>
      <c r="B160" s="117" t="s">
        <v>90</v>
      </c>
      <c r="C160" s="118">
        <v>635071</v>
      </c>
      <c r="D160" s="118">
        <v>0</v>
      </c>
      <c r="E160" s="118">
        <v>0</v>
      </c>
      <c r="F160" s="118">
        <f t="shared" si="17"/>
        <v>635071</v>
      </c>
      <c r="G160" s="118">
        <v>0</v>
      </c>
      <c r="H160" s="118">
        <v>0</v>
      </c>
      <c r="I160" s="118">
        <v>1014624</v>
      </c>
      <c r="J160" s="118">
        <f t="shared" si="18"/>
        <v>1014624</v>
      </c>
      <c r="K160" s="118">
        <v>0</v>
      </c>
      <c r="L160" s="118">
        <v>0</v>
      </c>
      <c r="M160" s="118">
        <v>75580</v>
      </c>
      <c r="N160" s="118">
        <f t="shared" si="19"/>
        <v>75580</v>
      </c>
      <c r="O160" s="118">
        <v>0</v>
      </c>
      <c r="P160" s="118">
        <v>0</v>
      </c>
      <c r="Q160" s="118">
        <v>0</v>
      </c>
      <c r="R160" s="118">
        <f t="shared" si="20"/>
        <v>1090204</v>
      </c>
    </row>
    <row r="161" spans="1:18" s="70" customFormat="1" ht="13" x14ac:dyDescent="0.25">
      <c r="A161" s="114">
        <v>4</v>
      </c>
      <c r="B161" s="114" t="s">
        <v>256</v>
      </c>
      <c r="C161" s="115">
        <v>0</v>
      </c>
      <c r="D161" s="115">
        <v>0</v>
      </c>
      <c r="E161" s="115">
        <v>0</v>
      </c>
      <c r="F161" s="115">
        <f t="shared" si="17"/>
        <v>0</v>
      </c>
      <c r="G161" s="115">
        <v>0</v>
      </c>
      <c r="H161" s="115">
        <v>0</v>
      </c>
      <c r="I161" s="115">
        <v>46378</v>
      </c>
      <c r="J161" s="115">
        <f t="shared" si="18"/>
        <v>46378</v>
      </c>
      <c r="K161" s="115">
        <v>0</v>
      </c>
      <c r="L161" s="115">
        <v>0</v>
      </c>
      <c r="M161" s="115">
        <v>75098</v>
      </c>
      <c r="N161" s="115">
        <f t="shared" si="19"/>
        <v>75098</v>
      </c>
      <c r="O161" s="115">
        <v>0</v>
      </c>
      <c r="P161" s="115">
        <v>0</v>
      </c>
      <c r="Q161" s="115">
        <v>0</v>
      </c>
      <c r="R161" s="115">
        <f t="shared" si="20"/>
        <v>121476</v>
      </c>
    </row>
    <row r="162" spans="1:18" s="70" customFormat="1" ht="13" x14ac:dyDescent="0.25">
      <c r="A162" s="117">
        <v>5</v>
      </c>
      <c r="B162" s="117" t="s">
        <v>257</v>
      </c>
      <c r="C162" s="118">
        <v>0</v>
      </c>
      <c r="D162" s="118">
        <v>0</v>
      </c>
      <c r="E162" s="118">
        <v>0</v>
      </c>
      <c r="F162" s="118">
        <f t="shared" si="17"/>
        <v>0</v>
      </c>
      <c r="G162" s="118">
        <v>0</v>
      </c>
      <c r="H162" s="118">
        <v>0</v>
      </c>
      <c r="I162" s="118">
        <v>0</v>
      </c>
      <c r="J162" s="118">
        <f t="shared" si="18"/>
        <v>0</v>
      </c>
      <c r="K162" s="118">
        <v>0</v>
      </c>
      <c r="L162" s="118">
        <v>0</v>
      </c>
      <c r="M162" s="118">
        <v>0</v>
      </c>
      <c r="N162" s="118">
        <f t="shared" si="19"/>
        <v>0</v>
      </c>
      <c r="O162" s="118">
        <v>0</v>
      </c>
      <c r="P162" s="118">
        <v>0</v>
      </c>
      <c r="Q162" s="118">
        <v>0</v>
      </c>
      <c r="R162" s="118">
        <f t="shared" si="20"/>
        <v>0</v>
      </c>
    </row>
    <row r="163" spans="1:18" s="70" customFormat="1" ht="13" x14ac:dyDescent="0.25">
      <c r="A163" s="114">
        <v>6</v>
      </c>
      <c r="B163" s="114" t="s">
        <v>258</v>
      </c>
      <c r="C163" s="115">
        <v>0</v>
      </c>
      <c r="D163" s="115">
        <v>0</v>
      </c>
      <c r="E163" s="115">
        <v>0</v>
      </c>
      <c r="F163" s="115">
        <f t="shared" si="17"/>
        <v>0</v>
      </c>
      <c r="G163" s="115">
        <v>0</v>
      </c>
      <c r="H163" s="115">
        <v>0</v>
      </c>
      <c r="I163" s="115">
        <v>0</v>
      </c>
      <c r="J163" s="115">
        <f t="shared" si="18"/>
        <v>0</v>
      </c>
      <c r="K163" s="115">
        <v>0</v>
      </c>
      <c r="L163" s="115">
        <v>0</v>
      </c>
      <c r="M163" s="115">
        <v>0</v>
      </c>
      <c r="N163" s="115">
        <f t="shared" si="19"/>
        <v>0</v>
      </c>
      <c r="O163" s="115">
        <v>0</v>
      </c>
      <c r="P163" s="115">
        <v>0</v>
      </c>
      <c r="Q163" s="115">
        <v>0</v>
      </c>
      <c r="R163" s="115">
        <f t="shared" si="20"/>
        <v>0</v>
      </c>
    </row>
    <row r="164" spans="1:18" s="70" customFormat="1" ht="13" x14ac:dyDescent="0.25">
      <c r="A164" s="117">
        <v>7</v>
      </c>
      <c r="B164" s="117" t="s">
        <v>259</v>
      </c>
      <c r="C164" s="118">
        <v>0</v>
      </c>
      <c r="D164" s="118">
        <v>0</v>
      </c>
      <c r="E164" s="118">
        <v>0</v>
      </c>
      <c r="F164" s="118">
        <f t="shared" si="17"/>
        <v>0</v>
      </c>
      <c r="G164" s="118">
        <v>0</v>
      </c>
      <c r="H164" s="118">
        <v>33228</v>
      </c>
      <c r="I164" s="118">
        <v>756162</v>
      </c>
      <c r="J164" s="118">
        <f t="shared" si="18"/>
        <v>789390</v>
      </c>
      <c r="K164" s="118">
        <v>0</v>
      </c>
      <c r="L164" s="118">
        <v>9873</v>
      </c>
      <c r="M164" s="118">
        <v>137073</v>
      </c>
      <c r="N164" s="118">
        <f t="shared" si="19"/>
        <v>146946</v>
      </c>
      <c r="O164" s="118">
        <v>0</v>
      </c>
      <c r="P164" s="118">
        <v>0</v>
      </c>
      <c r="Q164" s="118">
        <v>0</v>
      </c>
      <c r="R164" s="118">
        <f t="shared" si="20"/>
        <v>936336</v>
      </c>
    </row>
    <row r="165" spans="1:18" s="70" customFormat="1" ht="13" x14ac:dyDescent="0.25">
      <c r="A165" s="114">
        <v>8</v>
      </c>
      <c r="B165" s="114" t="s">
        <v>260</v>
      </c>
      <c r="C165" s="115">
        <v>0</v>
      </c>
      <c r="D165" s="115">
        <v>350250</v>
      </c>
      <c r="E165" s="115">
        <v>0</v>
      </c>
      <c r="F165" s="115">
        <f t="shared" si="17"/>
        <v>350250</v>
      </c>
      <c r="G165" s="115">
        <v>0</v>
      </c>
      <c r="H165" s="115">
        <v>0</v>
      </c>
      <c r="I165" s="115">
        <v>263089</v>
      </c>
      <c r="J165" s="115">
        <f t="shared" si="18"/>
        <v>263089</v>
      </c>
      <c r="K165" s="115">
        <v>0</v>
      </c>
      <c r="L165" s="115">
        <v>0</v>
      </c>
      <c r="M165" s="115">
        <v>87161</v>
      </c>
      <c r="N165" s="115">
        <f t="shared" si="19"/>
        <v>87161</v>
      </c>
      <c r="O165" s="115">
        <v>0</v>
      </c>
      <c r="P165" s="115">
        <v>0</v>
      </c>
      <c r="Q165" s="115">
        <v>0</v>
      </c>
      <c r="R165" s="115">
        <f t="shared" si="20"/>
        <v>350250</v>
      </c>
    </row>
    <row r="166" spans="1:18" s="70" customFormat="1" ht="13" x14ac:dyDescent="0.25">
      <c r="A166" s="117">
        <v>9</v>
      </c>
      <c r="B166" s="117" t="s">
        <v>261</v>
      </c>
      <c r="C166" s="118">
        <v>0</v>
      </c>
      <c r="D166" s="118">
        <v>0</v>
      </c>
      <c r="E166" s="118">
        <v>0</v>
      </c>
      <c r="F166" s="118">
        <f t="shared" si="17"/>
        <v>0</v>
      </c>
      <c r="G166" s="118">
        <v>0</v>
      </c>
      <c r="H166" s="118">
        <v>0</v>
      </c>
      <c r="I166" s="118">
        <v>0</v>
      </c>
      <c r="J166" s="118">
        <f t="shared" si="18"/>
        <v>0</v>
      </c>
      <c r="K166" s="118">
        <v>0</v>
      </c>
      <c r="L166" s="118">
        <v>0</v>
      </c>
      <c r="M166" s="118">
        <v>0</v>
      </c>
      <c r="N166" s="118">
        <f t="shared" si="19"/>
        <v>0</v>
      </c>
      <c r="O166" s="118">
        <v>0</v>
      </c>
      <c r="P166" s="118">
        <v>0</v>
      </c>
      <c r="Q166" s="118">
        <v>0</v>
      </c>
      <c r="R166" s="118">
        <f t="shared" si="20"/>
        <v>0</v>
      </c>
    </row>
    <row r="167" spans="1:18" s="70" customFormat="1" ht="13" x14ac:dyDescent="0.25">
      <c r="A167" s="114">
        <v>10</v>
      </c>
      <c r="B167" s="114" t="s">
        <v>262</v>
      </c>
      <c r="C167" s="115">
        <v>0</v>
      </c>
      <c r="D167" s="115">
        <v>0</v>
      </c>
      <c r="E167" s="115">
        <v>0</v>
      </c>
      <c r="F167" s="115">
        <f t="shared" si="17"/>
        <v>0</v>
      </c>
      <c r="G167" s="115">
        <v>0</v>
      </c>
      <c r="H167" s="115">
        <v>0</v>
      </c>
      <c r="I167" s="115">
        <v>1755622</v>
      </c>
      <c r="J167" s="115">
        <f t="shared" si="18"/>
        <v>1755622</v>
      </c>
      <c r="K167" s="115">
        <v>0</v>
      </c>
      <c r="L167" s="115">
        <v>0</v>
      </c>
      <c r="M167" s="115">
        <v>257263</v>
      </c>
      <c r="N167" s="115">
        <f t="shared" si="19"/>
        <v>257263</v>
      </c>
      <c r="O167" s="115">
        <v>0</v>
      </c>
      <c r="P167" s="115">
        <v>0</v>
      </c>
      <c r="Q167" s="115">
        <v>0</v>
      </c>
      <c r="R167" s="115">
        <f t="shared" si="20"/>
        <v>2012885</v>
      </c>
    </row>
    <row r="168" spans="1:18" s="70" customFormat="1" ht="13" x14ac:dyDescent="0.25">
      <c r="A168" s="117">
        <v>11</v>
      </c>
      <c r="B168" s="117" t="s">
        <v>263</v>
      </c>
      <c r="C168" s="118">
        <v>0</v>
      </c>
      <c r="D168" s="118">
        <v>0</v>
      </c>
      <c r="E168" s="118">
        <v>0</v>
      </c>
      <c r="F168" s="118">
        <f t="shared" si="17"/>
        <v>0</v>
      </c>
      <c r="G168" s="118">
        <v>0</v>
      </c>
      <c r="H168" s="118">
        <v>0</v>
      </c>
      <c r="I168" s="118">
        <v>0</v>
      </c>
      <c r="J168" s="118">
        <f t="shared" si="18"/>
        <v>0</v>
      </c>
      <c r="K168" s="118">
        <v>0</v>
      </c>
      <c r="L168" s="118">
        <v>0</v>
      </c>
      <c r="M168" s="118">
        <v>0</v>
      </c>
      <c r="N168" s="118">
        <f t="shared" si="19"/>
        <v>0</v>
      </c>
      <c r="O168" s="118">
        <v>0</v>
      </c>
      <c r="P168" s="118">
        <v>0</v>
      </c>
      <c r="Q168" s="118">
        <v>0</v>
      </c>
      <c r="R168" s="118">
        <f t="shared" si="20"/>
        <v>0</v>
      </c>
    </row>
    <row r="169" spans="1:18" s="70" customFormat="1" ht="13" x14ac:dyDescent="0.25">
      <c r="A169" s="114">
        <v>12</v>
      </c>
      <c r="B169" s="114" t="s">
        <v>264</v>
      </c>
      <c r="C169" s="115">
        <v>0</v>
      </c>
      <c r="D169" s="115">
        <v>0</v>
      </c>
      <c r="E169" s="115">
        <v>0</v>
      </c>
      <c r="F169" s="115">
        <f t="shared" si="17"/>
        <v>0</v>
      </c>
      <c r="G169" s="115">
        <v>215000</v>
      </c>
      <c r="H169" s="115">
        <v>0</v>
      </c>
      <c r="I169" s="115">
        <v>129742</v>
      </c>
      <c r="J169" s="115">
        <f t="shared" si="18"/>
        <v>344742</v>
      </c>
      <c r="K169" s="115">
        <v>272215</v>
      </c>
      <c r="L169" s="115">
        <v>0</v>
      </c>
      <c r="M169" s="115">
        <v>23017</v>
      </c>
      <c r="N169" s="115">
        <f t="shared" si="19"/>
        <v>295232</v>
      </c>
      <c r="O169" s="115">
        <v>0</v>
      </c>
      <c r="P169" s="115">
        <v>0</v>
      </c>
      <c r="Q169" s="115">
        <v>750</v>
      </c>
      <c r="R169" s="115">
        <f t="shared" si="20"/>
        <v>640724</v>
      </c>
    </row>
    <row r="170" spans="1:18" s="70" customFormat="1" ht="13" x14ac:dyDescent="0.25">
      <c r="A170" s="117">
        <v>13</v>
      </c>
      <c r="B170" s="117" t="s">
        <v>104</v>
      </c>
      <c r="C170" s="118">
        <v>0</v>
      </c>
      <c r="D170" s="118">
        <v>0</v>
      </c>
      <c r="E170" s="118">
        <v>0</v>
      </c>
      <c r="F170" s="118">
        <f t="shared" si="17"/>
        <v>0</v>
      </c>
      <c r="G170" s="118">
        <v>0</v>
      </c>
      <c r="H170" s="118">
        <v>233730</v>
      </c>
      <c r="I170" s="118">
        <v>1332395</v>
      </c>
      <c r="J170" s="118">
        <f t="shared" si="18"/>
        <v>1566125</v>
      </c>
      <c r="K170" s="118">
        <v>0</v>
      </c>
      <c r="L170" s="118">
        <v>34292</v>
      </c>
      <c r="M170" s="118">
        <v>152448</v>
      </c>
      <c r="N170" s="118">
        <f t="shared" si="19"/>
        <v>186740</v>
      </c>
      <c r="O170" s="118">
        <v>0</v>
      </c>
      <c r="P170" s="118">
        <v>0</v>
      </c>
      <c r="Q170" s="118">
        <v>0</v>
      </c>
      <c r="R170" s="118">
        <f t="shared" si="20"/>
        <v>1752865</v>
      </c>
    </row>
    <row r="171" spans="1:18" s="70" customFormat="1" ht="13" x14ac:dyDescent="0.25">
      <c r="A171" s="114">
        <v>14</v>
      </c>
      <c r="B171" s="114" t="s">
        <v>265</v>
      </c>
      <c r="C171" s="115">
        <v>0</v>
      </c>
      <c r="D171" s="115">
        <v>0</v>
      </c>
      <c r="E171" s="115">
        <v>0</v>
      </c>
      <c r="F171" s="115">
        <f t="shared" si="17"/>
        <v>0</v>
      </c>
      <c r="G171" s="115">
        <v>0</v>
      </c>
      <c r="H171" s="115">
        <v>0</v>
      </c>
      <c r="I171" s="115">
        <v>384256</v>
      </c>
      <c r="J171" s="115">
        <f t="shared" si="18"/>
        <v>384256</v>
      </c>
      <c r="K171" s="115">
        <v>0</v>
      </c>
      <c r="L171" s="115">
        <v>0</v>
      </c>
      <c r="M171" s="115">
        <v>403119</v>
      </c>
      <c r="N171" s="115">
        <f t="shared" si="19"/>
        <v>403119</v>
      </c>
      <c r="O171" s="115">
        <v>0</v>
      </c>
      <c r="P171" s="115">
        <v>0</v>
      </c>
      <c r="Q171" s="115">
        <v>129225</v>
      </c>
      <c r="R171" s="115">
        <f t="shared" si="20"/>
        <v>916600</v>
      </c>
    </row>
    <row r="172" spans="1:18" s="70" customFormat="1" ht="13" x14ac:dyDescent="0.25">
      <c r="A172" s="117">
        <v>15</v>
      </c>
      <c r="B172" s="117" t="s">
        <v>266</v>
      </c>
      <c r="C172" s="118">
        <v>0</v>
      </c>
      <c r="D172" s="118">
        <v>0</v>
      </c>
      <c r="E172" s="118">
        <v>0</v>
      </c>
      <c r="F172" s="118">
        <f t="shared" si="17"/>
        <v>0</v>
      </c>
      <c r="G172" s="118">
        <v>0</v>
      </c>
      <c r="H172" s="118">
        <v>0</v>
      </c>
      <c r="I172" s="118">
        <v>1328875</v>
      </c>
      <c r="J172" s="118">
        <f t="shared" si="18"/>
        <v>1328875</v>
      </c>
      <c r="K172" s="118">
        <v>0</v>
      </c>
      <c r="L172" s="118">
        <v>0</v>
      </c>
      <c r="M172" s="118">
        <v>154472</v>
      </c>
      <c r="N172" s="118">
        <f t="shared" si="19"/>
        <v>154472</v>
      </c>
      <c r="O172" s="118">
        <v>0</v>
      </c>
      <c r="P172" s="118">
        <v>0</v>
      </c>
      <c r="Q172" s="118">
        <v>0</v>
      </c>
      <c r="R172" s="118">
        <f t="shared" si="20"/>
        <v>1483347</v>
      </c>
    </row>
    <row r="173" spans="1:18" s="70" customFormat="1" ht="13" x14ac:dyDescent="0.25">
      <c r="A173" s="114">
        <v>16</v>
      </c>
      <c r="B173" s="114" t="s">
        <v>267</v>
      </c>
      <c r="C173" s="115">
        <v>0</v>
      </c>
      <c r="D173" s="115">
        <v>589335</v>
      </c>
      <c r="E173" s="115">
        <v>0</v>
      </c>
      <c r="F173" s="115">
        <f t="shared" si="17"/>
        <v>589335</v>
      </c>
      <c r="G173" s="115">
        <v>0</v>
      </c>
      <c r="H173" s="115">
        <v>0</v>
      </c>
      <c r="I173" s="115">
        <v>302150</v>
      </c>
      <c r="J173" s="115">
        <f t="shared" si="18"/>
        <v>302150</v>
      </c>
      <c r="K173" s="115">
        <v>0</v>
      </c>
      <c r="L173" s="115">
        <v>0</v>
      </c>
      <c r="M173" s="115">
        <v>242564</v>
      </c>
      <c r="N173" s="115">
        <f t="shared" si="19"/>
        <v>242564</v>
      </c>
      <c r="O173" s="115">
        <v>0</v>
      </c>
      <c r="P173" s="115">
        <v>0</v>
      </c>
      <c r="Q173" s="115">
        <v>0</v>
      </c>
      <c r="R173" s="115">
        <f t="shared" si="20"/>
        <v>544714</v>
      </c>
    </row>
    <row r="174" spans="1:18" s="70" customFormat="1" ht="13" x14ac:dyDescent="0.25">
      <c r="A174" s="117">
        <v>17</v>
      </c>
      <c r="B174" s="117" t="s">
        <v>268</v>
      </c>
      <c r="C174" s="118">
        <v>0</v>
      </c>
      <c r="D174" s="118">
        <v>0</v>
      </c>
      <c r="E174" s="118">
        <v>0</v>
      </c>
      <c r="F174" s="118">
        <f t="shared" si="17"/>
        <v>0</v>
      </c>
      <c r="G174" s="118">
        <v>0</v>
      </c>
      <c r="H174" s="118">
        <v>0</v>
      </c>
      <c r="I174" s="118">
        <v>1402357</v>
      </c>
      <c r="J174" s="118">
        <f t="shared" si="18"/>
        <v>1402357</v>
      </c>
      <c r="K174" s="118">
        <v>0</v>
      </c>
      <c r="L174" s="118">
        <v>0</v>
      </c>
      <c r="M174" s="118">
        <v>240440</v>
      </c>
      <c r="N174" s="118">
        <f t="shared" si="19"/>
        <v>240440</v>
      </c>
      <c r="O174" s="118">
        <v>164629</v>
      </c>
      <c r="P174" s="118">
        <v>0</v>
      </c>
      <c r="Q174" s="118">
        <v>0</v>
      </c>
      <c r="R174" s="118">
        <f t="shared" si="20"/>
        <v>1807426</v>
      </c>
    </row>
    <row r="175" spans="1:18" s="70" customFormat="1" ht="13" x14ac:dyDescent="0.25">
      <c r="A175" s="114">
        <v>18</v>
      </c>
      <c r="B175" s="114" t="s">
        <v>269</v>
      </c>
      <c r="C175" s="115">
        <v>10673535</v>
      </c>
      <c r="D175" s="115">
        <v>9666054</v>
      </c>
      <c r="E175" s="115">
        <v>0</v>
      </c>
      <c r="F175" s="115">
        <f t="shared" si="17"/>
        <v>20339589</v>
      </c>
      <c r="G175" s="115">
        <v>0</v>
      </c>
      <c r="H175" s="115">
        <v>0</v>
      </c>
      <c r="I175" s="115">
        <v>18396140</v>
      </c>
      <c r="J175" s="115">
        <f t="shared" si="18"/>
        <v>18396140</v>
      </c>
      <c r="K175" s="115">
        <v>0</v>
      </c>
      <c r="L175" s="115">
        <v>0</v>
      </c>
      <c r="M175" s="115">
        <v>1943449</v>
      </c>
      <c r="N175" s="115">
        <f t="shared" si="19"/>
        <v>1943449</v>
      </c>
      <c r="O175" s="115">
        <v>0</v>
      </c>
      <c r="P175" s="115">
        <v>0</v>
      </c>
      <c r="Q175" s="115">
        <v>0</v>
      </c>
      <c r="R175" s="115">
        <f t="shared" si="20"/>
        <v>20339589</v>
      </c>
    </row>
    <row r="176" spans="1:18" s="70" customFormat="1" ht="13" x14ac:dyDescent="0.25">
      <c r="A176" s="117">
        <v>19</v>
      </c>
      <c r="B176" s="117" t="s">
        <v>270</v>
      </c>
      <c r="C176" s="118">
        <v>0</v>
      </c>
      <c r="D176" s="118">
        <v>0</v>
      </c>
      <c r="E176" s="118">
        <v>0</v>
      </c>
      <c r="F176" s="118">
        <f t="shared" si="17"/>
        <v>0</v>
      </c>
      <c r="G176" s="118">
        <v>0</v>
      </c>
      <c r="H176" s="118">
        <v>0</v>
      </c>
      <c r="I176" s="118">
        <v>105454</v>
      </c>
      <c r="J176" s="118">
        <f t="shared" si="18"/>
        <v>105454</v>
      </c>
      <c r="K176" s="118">
        <v>0</v>
      </c>
      <c r="L176" s="118">
        <v>0</v>
      </c>
      <c r="M176" s="118">
        <v>22259</v>
      </c>
      <c r="N176" s="118">
        <f t="shared" si="19"/>
        <v>22259</v>
      </c>
      <c r="O176" s="118">
        <v>0</v>
      </c>
      <c r="P176" s="118">
        <v>0</v>
      </c>
      <c r="Q176" s="118">
        <v>0</v>
      </c>
      <c r="R176" s="118">
        <f t="shared" si="20"/>
        <v>127713</v>
      </c>
    </row>
    <row r="177" spans="1:18" s="70" customFormat="1" ht="13" x14ac:dyDescent="0.25">
      <c r="A177" s="114">
        <v>20</v>
      </c>
      <c r="B177" s="114" t="s">
        <v>271</v>
      </c>
      <c r="C177" s="115">
        <v>0</v>
      </c>
      <c r="D177" s="115">
        <v>0</v>
      </c>
      <c r="E177" s="115">
        <v>0</v>
      </c>
      <c r="F177" s="115">
        <f t="shared" si="17"/>
        <v>0</v>
      </c>
      <c r="G177" s="115">
        <v>0</v>
      </c>
      <c r="H177" s="115">
        <v>0</v>
      </c>
      <c r="I177" s="115">
        <v>0</v>
      </c>
      <c r="J177" s="115">
        <f t="shared" si="18"/>
        <v>0</v>
      </c>
      <c r="K177" s="115">
        <v>0</v>
      </c>
      <c r="L177" s="115">
        <v>0</v>
      </c>
      <c r="M177" s="115">
        <v>0</v>
      </c>
      <c r="N177" s="115">
        <f t="shared" si="19"/>
        <v>0</v>
      </c>
      <c r="O177" s="115">
        <v>0</v>
      </c>
      <c r="P177" s="115">
        <v>0</v>
      </c>
      <c r="Q177" s="115">
        <v>0</v>
      </c>
      <c r="R177" s="115">
        <f t="shared" si="20"/>
        <v>0</v>
      </c>
    </row>
    <row r="178" spans="1:18" s="70" customFormat="1" ht="13" x14ac:dyDescent="0.25">
      <c r="A178" s="117">
        <v>21</v>
      </c>
      <c r="B178" s="117" t="s">
        <v>172</v>
      </c>
      <c r="C178" s="118">
        <v>0</v>
      </c>
      <c r="D178" s="118">
        <v>0</v>
      </c>
      <c r="E178" s="118">
        <v>0</v>
      </c>
      <c r="F178" s="118">
        <f t="shared" si="17"/>
        <v>0</v>
      </c>
      <c r="G178" s="118">
        <v>0</v>
      </c>
      <c r="H178" s="118">
        <v>0</v>
      </c>
      <c r="I178" s="118">
        <v>150400</v>
      </c>
      <c r="J178" s="118">
        <f t="shared" si="18"/>
        <v>150400</v>
      </c>
      <c r="K178" s="118">
        <v>0</v>
      </c>
      <c r="L178" s="118">
        <v>0</v>
      </c>
      <c r="M178" s="118">
        <v>4721</v>
      </c>
      <c r="N178" s="118">
        <f t="shared" si="19"/>
        <v>4721</v>
      </c>
      <c r="O178" s="118">
        <v>0</v>
      </c>
      <c r="P178" s="118">
        <v>0</v>
      </c>
      <c r="Q178" s="118">
        <v>0</v>
      </c>
      <c r="R178" s="118">
        <f t="shared" si="20"/>
        <v>155121</v>
      </c>
    </row>
    <row r="179" spans="1:18" s="70" customFormat="1" ht="13" x14ac:dyDescent="0.25">
      <c r="A179" s="114">
        <v>22</v>
      </c>
      <c r="B179" s="114" t="s">
        <v>188</v>
      </c>
      <c r="C179" s="115">
        <v>0</v>
      </c>
      <c r="D179" s="115">
        <v>97505</v>
      </c>
      <c r="E179" s="115">
        <v>0</v>
      </c>
      <c r="F179" s="115">
        <f t="shared" si="17"/>
        <v>97505</v>
      </c>
      <c r="G179" s="115">
        <v>0</v>
      </c>
      <c r="H179" s="115">
        <v>0</v>
      </c>
      <c r="I179" s="115">
        <v>83315</v>
      </c>
      <c r="J179" s="115">
        <f t="shared" si="18"/>
        <v>83315</v>
      </c>
      <c r="K179" s="115">
        <v>0</v>
      </c>
      <c r="L179" s="115">
        <v>0</v>
      </c>
      <c r="M179" s="115">
        <v>14190</v>
      </c>
      <c r="N179" s="115">
        <f t="shared" si="19"/>
        <v>14190</v>
      </c>
      <c r="O179" s="115">
        <v>0</v>
      </c>
      <c r="P179" s="115">
        <v>0</v>
      </c>
      <c r="Q179" s="115">
        <v>0</v>
      </c>
      <c r="R179" s="115">
        <f t="shared" si="20"/>
        <v>97505</v>
      </c>
    </row>
    <row r="180" spans="1:18" s="70" customFormat="1" ht="13" x14ac:dyDescent="0.25">
      <c r="A180" s="117">
        <v>23</v>
      </c>
      <c r="B180" s="134" t="s">
        <v>272</v>
      </c>
      <c r="C180" s="118">
        <v>0</v>
      </c>
      <c r="D180" s="118">
        <v>1966048</v>
      </c>
      <c r="E180" s="118">
        <v>0</v>
      </c>
      <c r="F180" s="118">
        <f t="shared" si="17"/>
        <v>1966048</v>
      </c>
      <c r="G180" s="118">
        <v>0</v>
      </c>
      <c r="H180" s="118">
        <v>0</v>
      </c>
      <c r="I180" s="118">
        <v>1704038</v>
      </c>
      <c r="J180" s="118">
        <f t="shared" si="18"/>
        <v>1704038</v>
      </c>
      <c r="K180" s="118">
        <v>0</v>
      </c>
      <c r="L180" s="118">
        <v>0</v>
      </c>
      <c r="M180" s="118">
        <v>262010</v>
      </c>
      <c r="N180" s="118">
        <f t="shared" si="19"/>
        <v>262010</v>
      </c>
      <c r="O180" s="118">
        <v>0</v>
      </c>
      <c r="P180" s="118">
        <v>0</v>
      </c>
      <c r="Q180" s="118">
        <v>0</v>
      </c>
      <c r="R180" s="118">
        <f t="shared" si="20"/>
        <v>1966048</v>
      </c>
    </row>
    <row r="181" spans="1:18" s="70" customFormat="1" ht="13" x14ac:dyDescent="0.25">
      <c r="A181" s="114">
        <v>24</v>
      </c>
      <c r="B181" s="114" t="s">
        <v>273</v>
      </c>
      <c r="C181" s="115">
        <v>0</v>
      </c>
      <c r="D181" s="115">
        <v>160539</v>
      </c>
      <c r="E181" s="115">
        <v>0</v>
      </c>
      <c r="F181" s="115">
        <f t="shared" si="17"/>
        <v>160539</v>
      </c>
      <c r="G181" s="115">
        <v>0</v>
      </c>
      <c r="H181" s="115">
        <v>0</v>
      </c>
      <c r="I181" s="115">
        <v>146473</v>
      </c>
      <c r="J181" s="115">
        <f t="shared" si="18"/>
        <v>146473</v>
      </c>
      <c r="K181" s="115">
        <v>0</v>
      </c>
      <c r="L181" s="115">
        <v>0</v>
      </c>
      <c r="M181" s="115">
        <v>14066</v>
      </c>
      <c r="N181" s="115">
        <f t="shared" si="19"/>
        <v>14066</v>
      </c>
      <c r="O181" s="115">
        <v>0</v>
      </c>
      <c r="P181" s="115">
        <v>0</v>
      </c>
      <c r="Q181" s="115">
        <v>0</v>
      </c>
      <c r="R181" s="115">
        <f t="shared" si="20"/>
        <v>160539</v>
      </c>
    </row>
    <row r="182" spans="1:18" s="70" customFormat="1" ht="13" x14ac:dyDescent="0.25">
      <c r="A182" s="117">
        <v>25</v>
      </c>
      <c r="B182" s="117" t="s">
        <v>274</v>
      </c>
      <c r="C182" s="118">
        <v>5150000</v>
      </c>
      <c r="D182" s="118">
        <v>-4507871</v>
      </c>
      <c r="E182" s="118">
        <v>0</v>
      </c>
      <c r="F182" s="118">
        <f t="shared" si="17"/>
        <v>642129</v>
      </c>
      <c r="G182" s="118">
        <v>0</v>
      </c>
      <c r="H182" s="118">
        <v>0</v>
      </c>
      <c r="I182" s="118">
        <v>300466</v>
      </c>
      <c r="J182" s="118">
        <f t="shared" si="18"/>
        <v>300466</v>
      </c>
      <c r="K182" s="118">
        <v>0</v>
      </c>
      <c r="L182" s="118">
        <v>0</v>
      </c>
      <c r="M182" s="118">
        <v>203698</v>
      </c>
      <c r="N182" s="118">
        <f t="shared" si="19"/>
        <v>203698</v>
      </c>
      <c r="O182" s="118">
        <v>0</v>
      </c>
      <c r="P182" s="118">
        <v>0</v>
      </c>
      <c r="Q182" s="118">
        <v>137965</v>
      </c>
      <c r="R182" s="118">
        <f t="shared" si="20"/>
        <v>642129</v>
      </c>
    </row>
    <row r="183" spans="1:18" s="70" customFormat="1" ht="13" x14ac:dyDescent="0.25">
      <c r="A183" s="114">
        <v>26</v>
      </c>
      <c r="B183" s="114" t="s">
        <v>275</v>
      </c>
      <c r="C183" s="115">
        <v>0</v>
      </c>
      <c r="D183" s="115">
        <v>0</v>
      </c>
      <c r="E183" s="115">
        <v>0</v>
      </c>
      <c r="F183" s="115">
        <f t="shared" si="17"/>
        <v>0</v>
      </c>
      <c r="G183" s="115">
        <v>0</v>
      </c>
      <c r="H183" s="115">
        <v>0</v>
      </c>
      <c r="I183" s="115">
        <v>434880</v>
      </c>
      <c r="J183" s="115">
        <f t="shared" si="18"/>
        <v>434880</v>
      </c>
      <c r="K183" s="115">
        <v>0</v>
      </c>
      <c r="L183" s="115">
        <v>0</v>
      </c>
      <c r="M183" s="115">
        <v>50709</v>
      </c>
      <c r="N183" s="115">
        <f t="shared" si="19"/>
        <v>50709</v>
      </c>
      <c r="O183" s="115">
        <v>0</v>
      </c>
      <c r="P183" s="115">
        <v>0</v>
      </c>
      <c r="Q183" s="115">
        <v>0</v>
      </c>
      <c r="R183" s="115">
        <f t="shared" si="20"/>
        <v>485589</v>
      </c>
    </row>
    <row r="184" spans="1:18" s="70" customFormat="1" ht="13" x14ac:dyDescent="0.25">
      <c r="A184" s="117">
        <v>27</v>
      </c>
      <c r="B184" s="117" t="s">
        <v>276</v>
      </c>
      <c r="C184" s="118">
        <v>547858</v>
      </c>
      <c r="D184" s="118">
        <v>0</v>
      </c>
      <c r="E184" s="118">
        <v>106349</v>
      </c>
      <c r="F184" s="118">
        <f t="shared" si="17"/>
        <v>654207</v>
      </c>
      <c r="G184" s="118">
        <v>0</v>
      </c>
      <c r="H184" s="118">
        <v>0</v>
      </c>
      <c r="I184" s="118">
        <v>769836</v>
      </c>
      <c r="J184" s="118">
        <f t="shared" si="18"/>
        <v>769836</v>
      </c>
      <c r="K184" s="118">
        <v>0</v>
      </c>
      <c r="L184" s="118">
        <v>0</v>
      </c>
      <c r="M184" s="118">
        <v>111580</v>
      </c>
      <c r="N184" s="118">
        <f t="shared" si="19"/>
        <v>111580</v>
      </c>
      <c r="O184" s="118">
        <v>0</v>
      </c>
      <c r="P184" s="118">
        <v>0</v>
      </c>
      <c r="Q184" s="118">
        <v>0</v>
      </c>
      <c r="R184" s="118">
        <f t="shared" si="20"/>
        <v>881416</v>
      </c>
    </row>
    <row r="185" spans="1:18" s="70" customFormat="1" ht="13" x14ac:dyDescent="0.25">
      <c r="A185" s="114">
        <v>28</v>
      </c>
      <c r="B185" s="114" t="s">
        <v>277</v>
      </c>
      <c r="C185" s="115">
        <v>0</v>
      </c>
      <c r="D185" s="115">
        <v>0</v>
      </c>
      <c r="E185" s="115">
        <v>0</v>
      </c>
      <c r="F185" s="115">
        <f t="shared" si="17"/>
        <v>0</v>
      </c>
      <c r="G185" s="115">
        <v>0</v>
      </c>
      <c r="H185" s="115">
        <v>0</v>
      </c>
      <c r="I185" s="115">
        <v>0</v>
      </c>
      <c r="J185" s="115">
        <f t="shared" si="18"/>
        <v>0</v>
      </c>
      <c r="K185" s="115">
        <v>0</v>
      </c>
      <c r="L185" s="115">
        <v>0</v>
      </c>
      <c r="M185" s="115">
        <v>0</v>
      </c>
      <c r="N185" s="115">
        <f t="shared" si="19"/>
        <v>0</v>
      </c>
      <c r="O185" s="115">
        <v>0</v>
      </c>
      <c r="P185" s="115">
        <v>0</v>
      </c>
      <c r="Q185" s="115">
        <v>0</v>
      </c>
      <c r="R185" s="115">
        <f t="shared" si="20"/>
        <v>0</v>
      </c>
    </row>
    <row r="186" spans="1:18" s="70" customFormat="1" ht="13" x14ac:dyDescent="0.25">
      <c r="A186" s="117">
        <v>29</v>
      </c>
      <c r="B186" s="117" t="s">
        <v>278</v>
      </c>
      <c r="C186" s="118">
        <v>0</v>
      </c>
      <c r="D186" s="118">
        <v>257163</v>
      </c>
      <c r="E186" s="118">
        <v>0</v>
      </c>
      <c r="F186" s="118">
        <f t="shared" si="17"/>
        <v>257163</v>
      </c>
      <c r="G186" s="118">
        <v>0</v>
      </c>
      <c r="H186" s="118">
        <v>0</v>
      </c>
      <c r="I186" s="118">
        <v>156340</v>
      </c>
      <c r="J186" s="118">
        <f t="shared" si="18"/>
        <v>156340</v>
      </c>
      <c r="K186" s="118">
        <v>0</v>
      </c>
      <c r="L186" s="118">
        <v>0</v>
      </c>
      <c r="M186" s="118">
        <v>100823</v>
      </c>
      <c r="N186" s="118">
        <f t="shared" si="19"/>
        <v>100823</v>
      </c>
      <c r="O186" s="118">
        <v>0</v>
      </c>
      <c r="P186" s="118">
        <v>0</v>
      </c>
      <c r="Q186" s="118">
        <v>0</v>
      </c>
      <c r="R186" s="118">
        <f t="shared" si="20"/>
        <v>257163</v>
      </c>
    </row>
    <row r="187" spans="1:18" s="70" customFormat="1" ht="13" x14ac:dyDescent="0.25">
      <c r="A187" s="114">
        <v>30</v>
      </c>
      <c r="B187" s="114" t="s">
        <v>216</v>
      </c>
      <c r="C187" s="115">
        <v>0</v>
      </c>
      <c r="D187" s="115">
        <v>26777</v>
      </c>
      <c r="E187" s="115">
        <v>0</v>
      </c>
      <c r="F187" s="115">
        <f t="shared" si="17"/>
        <v>26777</v>
      </c>
      <c r="G187" s="115">
        <v>0</v>
      </c>
      <c r="H187" s="115">
        <v>0</v>
      </c>
      <c r="I187" s="115">
        <v>22720</v>
      </c>
      <c r="J187" s="115">
        <f t="shared" si="18"/>
        <v>22720</v>
      </c>
      <c r="K187" s="115">
        <v>0</v>
      </c>
      <c r="L187" s="115">
        <v>0</v>
      </c>
      <c r="M187" s="115">
        <v>4057</v>
      </c>
      <c r="N187" s="115">
        <f t="shared" si="19"/>
        <v>4057</v>
      </c>
      <c r="O187" s="115">
        <v>0</v>
      </c>
      <c r="P187" s="115">
        <v>0</v>
      </c>
      <c r="Q187" s="115">
        <v>0</v>
      </c>
      <c r="R187" s="115">
        <f t="shared" si="20"/>
        <v>26777</v>
      </c>
    </row>
    <row r="188" spans="1:18" s="70" customFormat="1" ht="13" x14ac:dyDescent="0.25">
      <c r="A188" s="117">
        <v>31</v>
      </c>
      <c r="B188" s="117" t="s">
        <v>279</v>
      </c>
      <c r="C188" s="118">
        <v>286800</v>
      </c>
      <c r="D188" s="118">
        <v>1759007</v>
      </c>
      <c r="E188" s="118">
        <v>0</v>
      </c>
      <c r="F188" s="118">
        <f t="shared" si="17"/>
        <v>2045807</v>
      </c>
      <c r="G188" s="118">
        <v>0</v>
      </c>
      <c r="H188" s="118">
        <v>0</v>
      </c>
      <c r="I188" s="118">
        <v>3941338</v>
      </c>
      <c r="J188" s="118">
        <f t="shared" si="18"/>
        <v>3941338</v>
      </c>
      <c r="K188" s="118">
        <v>0</v>
      </c>
      <c r="L188" s="118">
        <v>0</v>
      </c>
      <c r="M188" s="118">
        <v>1940091</v>
      </c>
      <c r="N188" s="118">
        <f t="shared" si="19"/>
        <v>1940091</v>
      </c>
      <c r="O188" s="118">
        <v>0</v>
      </c>
      <c r="P188" s="118">
        <v>0</v>
      </c>
      <c r="Q188" s="118">
        <v>0</v>
      </c>
      <c r="R188" s="118">
        <f t="shared" si="20"/>
        <v>5881429</v>
      </c>
    </row>
    <row r="189" spans="1:18" s="70" customFormat="1" ht="13" x14ac:dyDescent="0.25">
      <c r="A189" s="114">
        <v>32</v>
      </c>
      <c r="B189" s="114" t="s">
        <v>280</v>
      </c>
      <c r="C189" s="115">
        <v>0</v>
      </c>
      <c r="D189" s="115">
        <v>0</v>
      </c>
      <c r="E189" s="115">
        <v>0</v>
      </c>
      <c r="F189" s="115">
        <f t="shared" si="17"/>
        <v>0</v>
      </c>
      <c r="G189" s="115">
        <v>0</v>
      </c>
      <c r="H189" s="115">
        <v>0</v>
      </c>
      <c r="I189" s="115">
        <v>0</v>
      </c>
      <c r="J189" s="115">
        <f t="shared" si="18"/>
        <v>0</v>
      </c>
      <c r="K189" s="115">
        <v>0</v>
      </c>
      <c r="L189" s="115">
        <v>0</v>
      </c>
      <c r="M189" s="115">
        <v>0</v>
      </c>
      <c r="N189" s="115">
        <f t="shared" si="19"/>
        <v>0</v>
      </c>
      <c r="O189" s="115">
        <v>0</v>
      </c>
      <c r="P189" s="115">
        <v>0</v>
      </c>
      <c r="Q189" s="115">
        <v>0</v>
      </c>
      <c r="R189" s="115">
        <f t="shared" si="20"/>
        <v>0</v>
      </c>
    </row>
    <row r="190" spans="1:18" s="70" customFormat="1" ht="13" x14ac:dyDescent="0.25">
      <c r="A190" s="117">
        <v>33</v>
      </c>
      <c r="B190" s="117" t="s">
        <v>281</v>
      </c>
      <c r="C190" s="118">
        <v>0</v>
      </c>
      <c r="D190" s="118">
        <v>0</v>
      </c>
      <c r="E190" s="118">
        <v>0</v>
      </c>
      <c r="F190" s="118">
        <f t="shared" si="17"/>
        <v>0</v>
      </c>
      <c r="G190" s="118">
        <v>0</v>
      </c>
      <c r="H190" s="118">
        <v>0</v>
      </c>
      <c r="I190" s="118">
        <v>529989</v>
      </c>
      <c r="J190" s="118">
        <f t="shared" si="18"/>
        <v>529989</v>
      </c>
      <c r="K190" s="118">
        <v>0</v>
      </c>
      <c r="L190" s="118">
        <v>0</v>
      </c>
      <c r="M190" s="118">
        <v>324238</v>
      </c>
      <c r="N190" s="118">
        <f t="shared" si="19"/>
        <v>324238</v>
      </c>
      <c r="O190" s="118">
        <v>0</v>
      </c>
      <c r="P190" s="118">
        <v>0</v>
      </c>
      <c r="Q190" s="118">
        <v>0</v>
      </c>
      <c r="R190" s="118">
        <f t="shared" si="20"/>
        <v>854227</v>
      </c>
    </row>
    <row r="191" spans="1:18" s="70" customFormat="1" ht="13" x14ac:dyDescent="0.25">
      <c r="A191" s="114">
        <v>34</v>
      </c>
      <c r="B191" s="114" t="s">
        <v>282</v>
      </c>
      <c r="C191" s="115">
        <v>0</v>
      </c>
      <c r="D191" s="115">
        <v>382180</v>
      </c>
      <c r="E191" s="115">
        <v>0</v>
      </c>
      <c r="F191" s="115">
        <f t="shared" si="17"/>
        <v>382180</v>
      </c>
      <c r="G191" s="115">
        <v>13092</v>
      </c>
      <c r="H191" s="115">
        <v>0</v>
      </c>
      <c r="I191" s="115">
        <v>306000</v>
      </c>
      <c r="J191" s="115">
        <f t="shared" si="18"/>
        <v>319092</v>
      </c>
      <c r="K191" s="115">
        <v>13850</v>
      </c>
      <c r="L191" s="115">
        <v>0</v>
      </c>
      <c r="M191" s="115">
        <v>49238</v>
      </c>
      <c r="N191" s="115">
        <f t="shared" si="19"/>
        <v>63088</v>
      </c>
      <c r="O191" s="115">
        <v>0</v>
      </c>
      <c r="P191" s="115">
        <v>0</v>
      </c>
      <c r="Q191" s="115">
        <v>0</v>
      </c>
      <c r="R191" s="115">
        <f t="shared" si="20"/>
        <v>382180</v>
      </c>
    </row>
    <row r="192" spans="1:18" s="70" customFormat="1" ht="13" x14ac:dyDescent="0.25">
      <c r="A192" s="117">
        <v>35</v>
      </c>
      <c r="B192" s="117" t="s">
        <v>224</v>
      </c>
      <c r="C192" s="118">
        <v>0</v>
      </c>
      <c r="D192" s="118">
        <v>0</v>
      </c>
      <c r="E192" s="118">
        <v>0</v>
      </c>
      <c r="F192" s="118">
        <f t="shared" si="17"/>
        <v>0</v>
      </c>
      <c r="G192" s="118">
        <v>0</v>
      </c>
      <c r="H192" s="118">
        <v>0</v>
      </c>
      <c r="I192" s="118">
        <v>0</v>
      </c>
      <c r="J192" s="118">
        <f t="shared" si="18"/>
        <v>0</v>
      </c>
      <c r="K192" s="118">
        <v>0</v>
      </c>
      <c r="L192" s="118">
        <v>0</v>
      </c>
      <c r="M192" s="118">
        <v>0</v>
      </c>
      <c r="N192" s="118">
        <f t="shared" si="19"/>
        <v>0</v>
      </c>
      <c r="O192" s="118">
        <v>0</v>
      </c>
      <c r="P192" s="118">
        <v>0</v>
      </c>
      <c r="Q192" s="118">
        <v>0</v>
      </c>
      <c r="R192" s="118">
        <f t="shared" si="20"/>
        <v>0</v>
      </c>
    </row>
    <row r="193" spans="1:25" s="70" customFormat="1" ht="13" x14ac:dyDescent="0.25">
      <c r="A193" s="114">
        <v>36</v>
      </c>
      <c r="B193" s="114" t="s">
        <v>283</v>
      </c>
      <c r="C193" s="115">
        <v>0</v>
      </c>
      <c r="D193" s="115">
        <v>281726</v>
      </c>
      <c r="E193" s="115">
        <v>0</v>
      </c>
      <c r="F193" s="115">
        <f t="shared" si="17"/>
        <v>281726</v>
      </c>
      <c r="G193" s="115">
        <v>0</v>
      </c>
      <c r="H193" s="115">
        <v>0</v>
      </c>
      <c r="I193" s="115">
        <v>240157</v>
      </c>
      <c r="J193" s="115">
        <f t="shared" si="18"/>
        <v>240157</v>
      </c>
      <c r="K193" s="115">
        <v>0</v>
      </c>
      <c r="L193" s="115">
        <v>0</v>
      </c>
      <c r="M193" s="115">
        <v>41569</v>
      </c>
      <c r="N193" s="115">
        <f t="shared" si="19"/>
        <v>41569</v>
      </c>
      <c r="O193" s="115">
        <v>0</v>
      </c>
      <c r="P193" s="115">
        <v>0</v>
      </c>
      <c r="Q193" s="115">
        <v>0</v>
      </c>
      <c r="R193" s="115">
        <f t="shared" si="20"/>
        <v>281726</v>
      </c>
    </row>
    <row r="194" spans="1:25" s="70" customFormat="1" ht="13" x14ac:dyDescent="0.25">
      <c r="A194" s="117">
        <v>37</v>
      </c>
      <c r="B194" s="117" t="s">
        <v>284</v>
      </c>
      <c r="C194" s="122">
        <v>774677</v>
      </c>
      <c r="D194" s="122">
        <v>974130</v>
      </c>
      <c r="E194" s="122">
        <v>0</v>
      </c>
      <c r="F194" s="122">
        <f t="shared" si="17"/>
        <v>1748807</v>
      </c>
      <c r="G194" s="122">
        <v>0</v>
      </c>
      <c r="H194" s="122">
        <v>0</v>
      </c>
      <c r="I194" s="122">
        <v>777533</v>
      </c>
      <c r="J194" s="122">
        <f t="shared" si="18"/>
        <v>777533</v>
      </c>
      <c r="K194" s="122">
        <v>0</v>
      </c>
      <c r="L194" s="122">
        <v>0</v>
      </c>
      <c r="M194" s="122">
        <v>196597</v>
      </c>
      <c r="N194" s="122">
        <f t="shared" si="19"/>
        <v>196597</v>
      </c>
      <c r="O194" s="122">
        <v>0</v>
      </c>
      <c r="P194" s="122">
        <v>0</v>
      </c>
      <c r="Q194" s="122">
        <v>0</v>
      </c>
      <c r="R194" s="122">
        <f t="shared" si="20"/>
        <v>974130</v>
      </c>
    </row>
    <row r="195" spans="1:25" s="70" customFormat="1" ht="13.5" thickBot="1" x14ac:dyDescent="0.3">
      <c r="A195" s="146">
        <f>A194</f>
        <v>37</v>
      </c>
      <c r="B195" s="135" t="s">
        <v>247</v>
      </c>
      <c r="C195" s="127">
        <f t="shared" ref="C195:R195" si="21">SUM(C158:C194)</f>
        <v>18067941</v>
      </c>
      <c r="D195" s="127">
        <f t="shared" si="21"/>
        <v>12002843</v>
      </c>
      <c r="E195" s="127">
        <f t="shared" si="21"/>
        <v>106349</v>
      </c>
      <c r="F195" s="127">
        <f t="shared" si="21"/>
        <v>30177133</v>
      </c>
      <c r="G195" s="127">
        <f t="shared" si="21"/>
        <v>228092</v>
      </c>
      <c r="H195" s="127">
        <f t="shared" si="21"/>
        <v>266958</v>
      </c>
      <c r="I195" s="127">
        <f t="shared" si="21"/>
        <v>38547376</v>
      </c>
      <c r="J195" s="127">
        <f t="shared" si="21"/>
        <v>39042426</v>
      </c>
      <c r="K195" s="127">
        <f t="shared" si="21"/>
        <v>286065</v>
      </c>
      <c r="L195" s="127">
        <f t="shared" si="21"/>
        <v>44165</v>
      </c>
      <c r="M195" s="127">
        <f t="shared" si="21"/>
        <v>7721342</v>
      </c>
      <c r="N195" s="127">
        <f t="shared" si="21"/>
        <v>8051572</v>
      </c>
      <c r="O195" s="127">
        <f t="shared" si="21"/>
        <v>164629</v>
      </c>
      <c r="P195" s="127">
        <f t="shared" si="21"/>
        <v>0</v>
      </c>
      <c r="Q195" s="127">
        <f t="shared" si="21"/>
        <v>267940</v>
      </c>
      <c r="R195" s="147">
        <f t="shared" si="21"/>
        <v>47526567</v>
      </c>
    </row>
    <row r="196" spans="1:25" s="70" customFormat="1" ht="13" x14ac:dyDescent="0.25">
      <c r="A196" s="91"/>
    </row>
    <row r="197" spans="1:25" s="83" customFormat="1" ht="13.5" thickBot="1" x14ac:dyDescent="0.3">
      <c r="A197" s="205">
        <f>(A45+A149+A195)</f>
        <v>170</v>
      </c>
      <c r="B197" s="206" t="s">
        <v>285</v>
      </c>
      <c r="C197" s="253">
        <f>(C45+C149+C195)</f>
        <v>429086233</v>
      </c>
      <c r="D197" s="253">
        <f>(D45+D149+D195)</f>
        <v>2156839323</v>
      </c>
      <c r="E197" s="253">
        <f>(E45+E149+E195)</f>
        <v>3602548</v>
      </c>
      <c r="F197" s="253">
        <f>(F45+F149+F195)</f>
        <v>2589528104</v>
      </c>
      <c r="G197" s="253">
        <f>(G45+G149+G195)</f>
        <v>1010779831</v>
      </c>
      <c r="H197" s="253">
        <f>(H45+H149+H195)</f>
        <v>142808084</v>
      </c>
      <c r="I197" s="253">
        <f>(I45+I149+I195)</f>
        <v>1036793190</v>
      </c>
      <c r="J197" s="253">
        <f>(J45+J149+J195)</f>
        <v>2190381105</v>
      </c>
      <c r="K197" s="253">
        <f>(K45+K149+K195)</f>
        <v>399810699</v>
      </c>
      <c r="L197" s="253">
        <f>(L45+L149+L195)</f>
        <v>50625535</v>
      </c>
      <c r="M197" s="253">
        <f>(M45+M149+M195)</f>
        <v>395488249</v>
      </c>
      <c r="N197" s="253">
        <f>(N45+N149+N195)</f>
        <v>845924483</v>
      </c>
      <c r="O197" s="253">
        <f>(O45+O149+O195)</f>
        <v>310727</v>
      </c>
      <c r="P197" s="253">
        <f>(P45+P149+P195)</f>
        <v>2920545</v>
      </c>
      <c r="Q197" s="253">
        <f>(Q45+Q149+Q195)</f>
        <v>27034837</v>
      </c>
      <c r="R197" s="253">
        <f>(R45+R149+R195)</f>
        <v>3066571697</v>
      </c>
    </row>
    <row r="198" spans="1:25" s="70" customFormat="1" ht="13.5" thickTop="1" x14ac:dyDescent="0.25"/>
    <row r="199" spans="1:25" s="70" customFormat="1" ht="13.5" thickBot="1" x14ac:dyDescent="0.3"/>
    <row r="200" spans="1:25" s="70" customFormat="1" ht="13" x14ac:dyDescent="0.25">
      <c r="A200" s="220" t="s">
        <v>484</v>
      </c>
      <c r="B200" s="327"/>
      <c r="C200" s="327"/>
      <c r="D200" s="327"/>
      <c r="E200" s="327"/>
      <c r="F200" s="327"/>
      <c r="G200" s="327"/>
      <c r="H200" s="327"/>
      <c r="I200" s="327"/>
      <c r="J200" s="327"/>
      <c r="K200" s="327"/>
      <c r="L200" s="327"/>
      <c r="M200" s="327"/>
      <c r="N200" s="328"/>
      <c r="U200" s="168"/>
      <c r="Y200" s="168"/>
    </row>
    <row r="201" spans="1:25" s="70" customFormat="1" ht="29.25" customHeight="1" thickBot="1" x14ac:dyDescent="0.35">
      <c r="A201" s="410" t="s">
        <v>540</v>
      </c>
      <c r="B201" s="411"/>
      <c r="C201" s="411"/>
      <c r="D201" s="411"/>
      <c r="E201" s="411"/>
      <c r="F201" s="411"/>
      <c r="G201" s="411"/>
      <c r="H201" s="411"/>
      <c r="I201" s="411"/>
      <c r="J201" s="411"/>
      <c r="K201" s="411"/>
      <c r="L201" s="411"/>
      <c r="M201" s="411"/>
      <c r="N201" s="412"/>
      <c r="U201" s="168"/>
      <c r="Y201" s="168"/>
    </row>
    <row r="202" spans="1:25" s="70" customFormat="1" ht="13" x14ac:dyDescent="0.25">
      <c r="A202" s="67"/>
      <c r="B202" s="68"/>
      <c r="C202" s="67"/>
      <c r="D202" s="67"/>
      <c r="E202" s="67"/>
      <c r="F202" s="67"/>
      <c r="G202" s="67"/>
      <c r="H202" s="67"/>
      <c r="I202" s="67"/>
      <c r="J202" s="67"/>
      <c r="K202" s="67"/>
      <c r="L202" s="67"/>
      <c r="M202" s="67"/>
      <c r="N202" s="67"/>
      <c r="O202" s="67"/>
      <c r="P202" s="67"/>
      <c r="Q202" s="67"/>
      <c r="R202" s="67"/>
    </row>
    <row r="203" spans="1:25" s="70" customFormat="1" ht="13" x14ac:dyDescent="0.25">
      <c r="A203" s="67"/>
      <c r="B203" s="68"/>
      <c r="C203" s="67"/>
      <c r="D203" s="67"/>
      <c r="E203" s="67"/>
      <c r="F203" s="67"/>
      <c r="G203" s="67"/>
      <c r="H203" s="67"/>
      <c r="I203" s="67"/>
      <c r="J203" s="67"/>
      <c r="K203" s="67"/>
      <c r="L203" s="67"/>
      <c r="M203" s="67"/>
      <c r="N203" s="67"/>
      <c r="O203" s="67"/>
      <c r="P203" s="67"/>
      <c r="Q203" s="67"/>
      <c r="R203" s="67"/>
    </row>
    <row r="204" spans="1:25" s="70" customFormat="1" ht="13" x14ac:dyDescent="0.25">
      <c r="A204" s="67"/>
      <c r="B204" s="68"/>
      <c r="C204" s="67"/>
      <c r="D204" s="67"/>
      <c r="E204" s="67"/>
      <c r="F204" s="67"/>
      <c r="G204" s="67"/>
      <c r="H204" s="67"/>
      <c r="I204" s="67"/>
      <c r="J204" s="67"/>
      <c r="K204" s="67"/>
      <c r="L204" s="67"/>
      <c r="M204" s="67"/>
      <c r="N204" s="67"/>
      <c r="O204" s="67"/>
      <c r="P204" s="67"/>
      <c r="Q204" s="67"/>
      <c r="R204" s="67"/>
    </row>
    <row r="205" spans="1:25" s="70" customFormat="1" ht="13" x14ac:dyDescent="0.25">
      <c r="A205" s="67"/>
      <c r="B205" s="68"/>
      <c r="C205" s="67"/>
      <c r="D205" s="67"/>
      <c r="E205" s="67"/>
      <c r="F205" s="67"/>
      <c r="G205" s="67"/>
      <c r="H205" s="67"/>
      <c r="I205" s="67"/>
      <c r="J205" s="67"/>
      <c r="K205" s="67"/>
      <c r="L205" s="67"/>
      <c r="M205" s="67"/>
      <c r="N205" s="67"/>
      <c r="O205" s="67"/>
      <c r="P205" s="67"/>
      <c r="Q205" s="67"/>
      <c r="R205" s="67"/>
    </row>
    <row r="206" spans="1:25" s="70" customFormat="1" ht="13" x14ac:dyDescent="0.25">
      <c r="A206" s="67"/>
      <c r="B206" s="68"/>
      <c r="C206" s="67"/>
      <c r="D206" s="67"/>
      <c r="E206" s="67"/>
      <c r="F206" s="67"/>
      <c r="G206" s="67"/>
      <c r="H206" s="67"/>
      <c r="I206" s="67"/>
      <c r="J206" s="67"/>
      <c r="K206" s="67"/>
      <c r="L206" s="67"/>
      <c r="M206" s="67"/>
      <c r="N206" s="67"/>
      <c r="O206" s="67"/>
      <c r="P206" s="67"/>
      <c r="Q206" s="67"/>
      <c r="R206" s="67"/>
    </row>
    <row r="207" spans="1:25" s="70" customFormat="1" ht="13" x14ac:dyDescent="0.25">
      <c r="A207" s="67"/>
      <c r="B207" s="68"/>
      <c r="C207" s="67"/>
      <c r="D207" s="67"/>
      <c r="E207" s="67"/>
      <c r="F207" s="67"/>
      <c r="G207" s="67"/>
      <c r="H207" s="67"/>
      <c r="I207" s="67"/>
      <c r="J207" s="67"/>
      <c r="K207" s="67"/>
      <c r="L207" s="67"/>
      <c r="M207" s="67"/>
      <c r="N207" s="67"/>
      <c r="O207" s="67"/>
      <c r="P207" s="67"/>
      <c r="Q207" s="67"/>
      <c r="R207" s="67"/>
    </row>
    <row r="208" spans="1:25" s="70" customFormat="1" ht="13" x14ac:dyDescent="0.25">
      <c r="A208" s="67"/>
      <c r="B208" s="68"/>
      <c r="C208" s="67"/>
      <c r="D208" s="67"/>
      <c r="E208" s="67"/>
      <c r="F208" s="67"/>
      <c r="G208" s="67"/>
      <c r="H208" s="67"/>
      <c r="I208" s="67"/>
      <c r="J208" s="67"/>
      <c r="K208" s="67"/>
      <c r="L208" s="67"/>
      <c r="M208" s="67"/>
      <c r="N208" s="67"/>
      <c r="O208" s="67"/>
      <c r="P208" s="67"/>
      <c r="Q208" s="67"/>
      <c r="R208" s="67"/>
    </row>
    <row r="209" spans="1:18" s="70" customFormat="1" ht="13" x14ac:dyDescent="0.25">
      <c r="A209" s="67"/>
      <c r="B209" s="68"/>
      <c r="C209" s="67"/>
      <c r="D209" s="67"/>
      <c r="E209" s="67"/>
      <c r="F209" s="67"/>
      <c r="G209" s="67"/>
      <c r="H209" s="67"/>
      <c r="I209" s="67"/>
      <c r="J209" s="67"/>
      <c r="K209" s="67"/>
      <c r="L209" s="67"/>
      <c r="M209" s="67"/>
      <c r="N209" s="67"/>
      <c r="O209" s="67"/>
      <c r="P209" s="67"/>
      <c r="Q209" s="67"/>
      <c r="R209" s="67"/>
    </row>
    <row r="210" spans="1:18" s="70" customFormat="1" ht="13" x14ac:dyDescent="0.25">
      <c r="A210" s="67"/>
      <c r="B210" s="68"/>
      <c r="C210" s="67"/>
      <c r="D210" s="67"/>
      <c r="E210" s="67"/>
      <c r="F210" s="67"/>
      <c r="G210" s="67"/>
      <c r="H210" s="67"/>
      <c r="I210" s="67"/>
      <c r="J210" s="67"/>
      <c r="K210" s="67"/>
      <c r="L210" s="67"/>
      <c r="M210" s="67"/>
      <c r="N210" s="67"/>
      <c r="O210" s="67"/>
      <c r="P210" s="67"/>
      <c r="Q210" s="67"/>
      <c r="R210" s="67"/>
    </row>
    <row r="211" spans="1:18" s="70" customFormat="1" ht="13" x14ac:dyDescent="0.25">
      <c r="A211" s="67"/>
      <c r="B211" s="68"/>
      <c r="C211" s="67"/>
      <c r="D211" s="67"/>
      <c r="E211" s="67"/>
      <c r="F211" s="67"/>
      <c r="G211" s="67"/>
      <c r="H211" s="67"/>
      <c r="I211" s="67"/>
      <c r="J211" s="67"/>
      <c r="K211" s="67"/>
      <c r="L211" s="67"/>
      <c r="M211" s="67"/>
      <c r="N211" s="67"/>
      <c r="O211" s="67"/>
      <c r="P211" s="67"/>
      <c r="Q211" s="67"/>
      <c r="R211" s="67"/>
    </row>
    <row r="212" spans="1:18" s="70" customFormat="1" ht="13" x14ac:dyDescent="0.25">
      <c r="A212" s="67"/>
      <c r="B212" s="68"/>
      <c r="C212" s="67"/>
      <c r="D212" s="67"/>
      <c r="E212" s="67"/>
      <c r="F212" s="67"/>
      <c r="G212" s="67"/>
      <c r="H212" s="67"/>
      <c r="I212" s="67"/>
      <c r="J212" s="67"/>
      <c r="K212" s="67"/>
      <c r="L212" s="67"/>
      <c r="M212" s="67"/>
      <c r="N212" s="67"/>
      <c r="O212" s="67"/>
      <c r="P212" s="67"/>
      <c r="Q212" s="67"/>
      <c r="R212" s="67"/>
    </row>
    <row r="213" spans="1:18" s="70" customFormat="1" ht="13" x14ac:dyDescent="0.25">
      <c r="A213" s="79"/>
      <c r="B213" s="68"/>
      <c r="C213" s="67"/>
      <c r="D213" s="67"/>
      <c r="E213" s="67"/>
      <c r="F213" s="67"/>
      <c r="G213" s="67"/>
      <c r="H213" s="67"/>
      <c r="I213" s="67"/>
      <c r="J213" s="67"/>
      <c r="K213" s="67"/>
      <c r="L213" s="67"/>
      <c r="M213" s="67"/>
      <c r="N213" s="67"/>
      <c r="O213" s="67"/>
      <c r="P213" s="67"/>
      <c r="Q213" s="67"/>
      <c r="R213" s="67"/>
    </row>
    <row r="214" spans="1:18" s="70" customFormat="1" ht="13" x14ac:dyDescent="0.25">
      <c r="A214" s="68"/>
      <c r="B214" s="68"/>
      <c r="C214" s="68"/>
      <c r="D214" s="68"/>
      <c r="E214" s="68"/>
      <c r="F214" s="68"/>
      <c r="G214" s="68"/>
      <c r="H214" s="68"/>
      <c r="I214" s="68"/>
      <c r="J214" s="68"/>
      <c r="K214" s="68"/>
      <c r="L214" s="68"/>
      <c r="M214" s="68"/>
      <c r="N214" s="68"/>
      <c r="O214" s="68"/>
      <c r="P214" s="68"/>
      <c r="Q214" s="68"/>
      <c r="R214" s="68"/>
    </row>
    <row r="215" spans="1:18" s="70" customFormat="1" ht="13" x14ac:dyDescent="0.25">
      <c r="A215" s="68"/>
      <c r="B215" s="68"/>
      <c r="C215" s="68"/>
      <c r="D215" s="68"/>
      <c r="E215" s="68"/>
      <c r="F215" s="68"/>
      <c r="G215" s="68"/>
      <c r="H215" s="68"/>
      <c r="I215" s="68"/>
      <c r="J215" s="68"/>
      <c r="K215" s="68"/>
      <c r="L215" s="68"/>
      <c r="M215" s="68"/>
      <c r="N215" s="68"/>
      <c r="O215" s="68"/>
      <c r="P215" s="68"/>
      <c r="Q215" s="68"/>
      <c r="R215" s="68"/>
    </row>
    <row r="216" spans="1:18" s="70" customFormat="1" ht="13" x14ac:dyDescent="0.25">
      <c r="A216" s="68"/>
      <c r="B216" s="68"/>
      <c r="C216" s="68"/>
      <c r="D216" s="68"/>
      <c r="E216" s="68"/>
      <c r="F216" s="68"/>
      <c r="G216" s="68"/>
      <c r="H216" s="68"/>
      <c r="I216" s="68"/>
      <c r="J216" s="68"/>
      <c r="K216" s="68"/>
      <c r="L216" s="68"/>
      <c r="M216" s="68"/>
      <c r="N216" s="68"/>
      <c r="O216" s="68"/>
      <c r="P216" s="68"/>
      <c r="Q216" s="68"/>
      <c r="R216" s="68"/>
    </row>
    <row r="217" spans="1:18" s="70" customFormat="1" ht="13" x14ac:dyDescent="0.25">
      <c r="A217" s="68"/>
      <c r="B217" s="68"/>
      <c r="C217" s="68"/>
      <c r="D217" s="68"/>
      <c r="E217" s="68"/>
      <c r="F217" s="68"/>
      <c r="G217" s="68"/>
      <c r="H217" s="68"/>
      <c r="I217" s="68"/>
      <c r="J217" s="68"/>
      <c r="K217" s="68"/>
      <c r="L217" s="68"/>
      <c r="M217" s="68"/>
      <c r="N217" s="68"/>
      <c r="O217" s="68"/>
      <c r="P217" s="68"/>
      <c r="Q217" s="68"/>
      <c r="R217" s="68"/>
    </row>
    <row r="218" spans="1:18" s="70" customFormat="1" ht="13" x14ac:dyDescent="0.25">
      <c r="A218" s="68"/>
      <c r="B218" s="68"/>
      <c r="C218" s="68"/>
      <c r="D218" s="68"/>
      <c r="E218" s="68"/>
      <c r="F218" s="68"/>
      <c r="G218" s="68"/>
      <c r="H218" s="68"/>
      <c r="I218" s="68"/>
      <c r="J218" s="68"/>
      <c r="K218" s="68"/>
      <c r="L218" s="68"/>
      <c r="M218" s="68"/>
      <c r="N218" s="68"/>
      <c r="O218" s="68"/>
      <c r="P218" s="68"/>
      <c r="Q218" s="68"/>
      <c r="R218" s="68"/>
    </row>
    <row r="219" spans="1:18" s="70" customFormat="1" ht="13" x14ac:dyDescent="0.25">
      <c r="A219" s="68"/>
      <c r="B219" s="68"/>
      <c r="C219" s="68"/>
      <c r="D219" s="68"/>
      <c r="E219" s="68"/>
      <c r="F219" s="68"/>
      <c r="G219" s="68"/>
      <c r="H219" s="68"/>
      <c r="I219" s="68"/>
      <c r="J219" s="68"/>
      <c r="K219" s="68"/>
      <c r="L219" s="68"/>
      <c r="M219" s="68"/>
      <c r="N219" s="68"/>
      <c r="O219" s="68"/>
      <c r="P219" s="68"/>
      <c r="Q219" s="68"/>
      <c r="R219" s="68"/>
    </row>
    <row r="220" spans="1:18" s="70" customFormat="1" ht="13" x14ac:dyDescent="0.25">
      <c r="A220" s="68"/>
      <c r="B220" s="68"/>
      <c r="C220" s="68"/>
      <c r="D220" s="68"/>
      <c r="E220" s="68"/>
      <c r="F220" s="68"/>
      <c r="G220" s="68"/>
      <c r="H220" s="68"/>
      <c r="I220" s="68"/>
      <c r="J220" s="68"/>
      <c r="K220" s="68"/>
      <c r="L220" s="68"/>
      <c r="M220" s="68"/>
      <c r="N220" s="68"/>
      <c r="O220" s="68"/>
      <c r="P220" s="68"/>
      <c r="Q220" s="68"/>
      <c r="R220" s="68"/>
    </row>
    <row r="221" spans="1:18" s="70" customFormat="1" ht="13" x14ac:dyDescent="0.25">
      <c r="A221" s="68"/>
      <c r="B221" s="68"/>
      <c r="C221" s="68"/>
      <c r="D221" s="68"/>
      <c r="E221" s="68"/>
      <c r="F221" s="68"/>
      <c r="G221" s="68"/>
      <c r="H221" s="68"/>
      <c r="I221" s="68"/>
      <c r="J221" s="68"/>
      <c r="K221" s="68"/>
      <c r="L221" s="68"/>
      <c r="M221" s="68"/>
      <c r="N221" s="68"/>
      <c r="O221" s="68"/>
      <c r="P221" s="68"/>
      <c r="Q221" s="68"/>
      <c r="R221" s="68"/>
    </row>
    <row r="222" spans="1:18" s="70" customFormat="1" ht="13" x14ac:dyDescent="0.25">
      <c r="A222" s="68"/>
      <c r="B222" s="68"/>
      <c r="C222" s="68"/>
      <c r="D222" s="68"/>
      <c r="E222" s="68"/>
      <c r="F222" s="68"/>
      <c r="G222" s="68"/>
      <c r="H222" s="68"/>
      <c r="I222" s="68"/>
      <c r="J222" s="68"/>
      <c r="K222" s="68"/>
      <c r="L222" s="68"/>
      <c r="M222" s="68"/>
      <c r="N222" s="68"/>
      <c r="O222" s="68"/>
      <c r="P222" s="68"/>
      <c r="Q222" s="68"/>
      <c r="R222" s="68"/>
    </row>
    <row r="223" spans="1:18" s="70" customFormat="1" ht="13" x14ac:dyDescent="0.25">
      <c r="A223" s="68"/>
      <c r="B223" s="68"/>
      <c r="C223" s="68"/>
      <c r="D223" s="68"/>
      <c r="E223" s="68"/>
      <c r="F223" s="68"/>
      <c r="G223" s="68"/>
      <c r="H223" s="68"/>
      <c r="I223" s="68"/>
      <c r="J223" s="68"/>
      <c r="K223" s="68"/>
      <c r="L223" s="68"/>
      <c r="M223" s="68"/>
      <c r="N223" s="68"/>
      <c r="O223" s="68"/>
      <c r="P223" s="68"/>
      <c r="Q223" s="68"/>
      <c r="R223" s="68"/>
    </row>
    <row r="224" spans="1:18" s="70" customFormat="1" ht="13" x14ac:dyDescent="0.25">
      <c r="A224" s="68"/>
      <c r="B224" s="68"/>
      <c r="C224" s="68"/>
      <c r="D224" s="68"/>
      <c r="E224" s="68"/>
      <c r="F224" s="68"/>
      <c r="G224" s="68"/>
      <c r="H224" s="68"/>
      <c r="I224" s="68"/>
      <c r="J224" s="68"/>
      <c r="K224" s="68"/>
      <c r="L224" s="68"/>
      <c r="M224" s="68"/>
      <c r="N224" s="68"/>
      <c r="O224" s="68"/>
      <c r="P224" s="68"/>
      <c r="Q224" s="68"/>
      <c r="R224" s="68"/>
    </row>
    <row r="225" spans="1:18" s="70" customFormat="1" ht="13" x14ac:dyDescent="0.25">
      <c r="A225" s="68"/>
      <c r="B225" s="68"/>
      <c r="C225" s="68"/>
      <c r="D225" s="68"/>
      <c r="E225" s="68"/>
      <c r="F225" s="68"/>
      <c r="G225" s="68"/>
      <c r="H225" s="68"/>
      <c r="I225" s="68"/>
      <c r="J225" s="68"/>
      <c r="K225" s="68"/>
      <c r="L225" s="68"/>
      <c r="M225" s="68"/>
      <c r="N225" s="68"/>
      <c r="O225" s="68"/>
      <c r="P225" s="68"/>
      <c r="Q225" s="68"/>
      <c r="R225" s="68"/>
    </row>
    <row r="226" spans="1:18" s="70" customFormat="1" ht="13" x14ac:dyDescent="0.25">
      <c r="A226" s="68"/>
      <c r="B226" s="68"/>
      <c r="C226" s="68"/>
      <c r="D226" s="68"/>
      <c r="E226" s="68"/>
      <c r="F226" s="68"/>
      <c r="G226" s="68"/>
      <c r="H226" s="68"/>
      <c r="I226" s="68"/>
      <c r="J226" s="68"/>
      <c r="K226" s="68"/>
      <c r="L226" s="68"/>
      <c r="M226" s="68"/>
      <c r="N226" s="68"/>
      <c r="O226" s="68"/>
      <c r="P226" s="68"/>
      <c r="Q226" s="68"/>
      <c r="R226" s="68"/>
    </row>
    <row r="227" spans="1:18" s="70" customFormat="1" ht="13" x14ac:dyDescent="0.25">
      <c r="A227" s="68"/>
      <c r="B227" s="68"/>
      <c r="C227" s="68"/>
      <c r="D227" s="68"/>
      <c r="E227" s="68"/>
      <c r="F227" s="68"/>
      <c r="G227" s="68"/>
      <c r="H227" s="68"/>
      <c r="I227" s="68"/>
      <c r="J227" s="68"/>
      <c r="K227" s="68"/>
      <c r="L227" s="68"/>
      <c r="M227" s="68"/>
      <c r="N227" s="68"/>
      <c r="O227" s="68"/>
      <c r="P227" s="68"/>
      <c r="Q227" s="68"/>
      <c r="R227" s="68"/>
    </row>
    <row r="228" spans="1:18" s="70" customFormat="1" ht="13" x14ac:dyDescent="0.25">
      <c r="A228" s="68"/>
      <c r="B228" s="68"/>
      <c r="C228" s="68"/>
      <c r="D228" s="68"/>
      <c r="E228" s="68"/>
      <c r="F228" s="68"/>
      <c r="G228" s="68"/>
      <c r="H228" s="68"/>
      <c r="I228" s="68"/>
      <c r="J228" s="68"/>
      <c r="K228" s="68"/>
      <c r="L228" s="68"/>
      <c r="M228" s="68"/>
      <c r="N228" s="68"/>
      <c r="O228" s="68"/>
      <c r="P228" s="68"/>
      <c r="Q228" s="68"/>
      <c r="R228" s="68"/>
    </row>
    <row r="229" spans="1:18" s="70" customFormat="1" ht="13" x14ac:dyDescent="0.25">
      <c r="A229" s="68"/>
      <c r="B229" s="68"/>
      <c r="C229" s="68"/>
      <c r="D229" s="68"/>
      <c r="E229" s="68"/>
      <c r="F229" s="68"/>
      <c r="G229" s="68"/>
      <c r="H229" s="68"/>
      <c r="I229" s="68"/>
      <c r="J229" s="68"/>
      <c r="K229" s="68"/>
      <c r="L229" s="68"/>
      <c r="M229" s="68"/>
      <c r="N229" s="68"/>
      <c r="O229" s="68"/>
      <c r="P229" s="68"/>
      <c r="Q229" s="68"/>
      <c r="R229" s="68"/>
    </row>
    <row r="230" spans="1:18" s="70" customFormat="1" ht="13" x14ac:dyDescent="0.25">
      <c r="A230" s="68"/>
      <c r="B230" s="68"/>
      <c r="C230" s="68"/>
      <c r="D230" s="68"/>
      <c r="E230" s="68"/>
      <c r="F230" s="68"/>
      <c r="G230" s="68"/>
      <c r="H230" s="68"/>
      <c r="I230" s="68"/>
      <c r="J230" s="68"/>
      <c r="K230" s="68"/>
      <c r="L230" s="68"/>
      <c r="M230" s="68"/>
      <c r="N230" s="68"/>
      <c r="O230" s="68"/>
      <c r="P230" s="68"/>
      <c r="Q230" s="68"/>
      <c r="R230" s="68"/>
    </row>
    <row r="231" spans="1:18" s="70" customFormat="1" ht="13" x14ac:dyDescent="0.25">
      <c r="A231" s="68"/>
      <c r="B231" s="68"/>
      <c r="C231" s="68"/>
      <c r="D231" s="68"/>
      <c r="E231" s="68"/>
      <c r="F231" s="68"/>
      <c r="G231" s="68"/>
      <c r="H231" s="68"/>
      <c r="I231" s="68"/>
      <c r="J231" s="68"/>
      <c r="K231" s="68"/>
      <c r="L231" s="68"/>
      <c r="M231" s="68"/>
      <c r="N231" s="68"/>
      <c r="O231" s="68"/>
      <c r="P231" s="68"/>
      <c r="Q231" s="68"/>
      <c r="R231" s="68"/>
    </row>
    <row r="232" spans="1:18" s="70" customFormat="1" ht="13" x14ac:dyDescent="0.25">
      <c r="A232" s="68"/>
      <c r="B232" s="68"/>
      <c r="C232" s="68"/>
      <c r="D232" s="68"/>
      <c r="E232" s="68"/>
      <c r="F232" s="68"/>
      <c r="G232" s="68"/>
      <c r="H232" s="68"/>
      <c r="I232" s="68"/>
      <c r="J232" s="68"/>
      <c r="K232" s="68"/>
      <c r="L232" s="68"/>
      <c r="M232" s="68"/>
      <c r="N232" s="68"/>
      <c r="O232" s="68"/>
      <c r="P232" s="68"/>
      <c r="Q232" s="68"/>
      <c r="R232" s="68"/>
    </row>
    <row r="233" spans="1:18" s="70" customFormat="1" ht="13" x14ac:dyDescent="0.25">
      <c r="A233" s="68"/>
      <c r="B233" s="68"/>
      <c r="C233" s="68"/>
      <c r="D233" s="68"/>
      <c r="E233" s="68"/>
      <c r="F233" s="68"/>
      <c r="G233" s="68"/>
      <c r="H233" s="68"/>
      <c r="I233" s="68"/>
      <c r="J233" s="68"/>
      <c r="K233" s="68"/>
      <c r="L233" s="68"/>
      <c r="M233" s="68"/>
      <c r="N233" s="68"/>
      <c r="O233" s="68"/>
      <c r="P233" s="68"/>
      <c r="Q233" s="68"/>
      <c r="R233" s="68"/>
    </row>
    <row r="234" spans="1:18" s="70" customFormat="1" ht="13" x14ac:dyDescent="0.25">
      <c r="A234" s="68"/>
      <c r="B234" s="68"/>
      <c r="C234" s="68"/>
      <c r="D234" s="68"/>
      <c r="E234" s="68"/>
      <c r="F234" s="68"/>
      <c r="G234" s="68"/>
      <c r="H234" s="68"/>
      <c r="I234" s="68"/>
      <c r="J234" s="68"/>
      <c r="K234" s="68"/>
      <c r="L234" s="68"/>
      <c r="M234" s="68"/>
      <c r="N234" s="68"/>
      <c r="O234" s="68"/>
      <c r="P234" s="68"/>
      <c r="Q234" s="68"/>
      <c r="R234" s="68"/>
    </row>
    <row r="235" spans="1:18" ht="6.65" customHeight="1" x14ac:dyDescent="0.25"/>
    <row r="236" spans="1:18" ht="9.65" customHeight="1" x14ac:dyDescent="0.25"/>
    <row r="237" spans="1:18" ht="9.65" customHeight="1" x14ac:dyDescent="0.25"/>
    <row r="238" spans="1:18" ht="9.65" customHeight="1" x14ac:dyDescent="0.25"/>
    <row r="239" spans="1:18" ht="9.65" customHeight="1" x14ac:dyDescent="0.25"/>
    <row r="240" spans="1:18" ht="9.65" customHeight="1" x14ac:dyDescent="0.25"/>
    <row r="241" spans="19:19" ht="1.65" customHeight="1" x14ac:dyDescent="0.25"/>
    <row r="242" spans="19:19" ht="9.5" hidden="1" customHeight="1" x14ac:dyDescent="0.25"/>
    <row r="243" spans="19:19" ht="9.5" hidden="1" customHeight="1" x14ac:dyDescent="0.25"/>
    <row r="244" spans="19:19" ht="9.5" hidden="1" customHeight="1" x14ac:dyDescent="0.25"/>
    <row r="245" spans="19:19" ht="9.65" customHeight="1" x14ac:dyDescent="0.25"/>
    <row r="246" spans="19:19" ht="6.75" customHeight="1" x14ac:dyDescent="0.25"/>
    <row r="247" spans="19:19" ht="12" customHeight="1" x14ac:dyDescent="0.25">
      <c r="S247" s="86"/>
    </row>
  </sheetData>
  <mergeCells count="7">
    <mergeCell ref="A201:N201"/>
    <mergeCell ref="C156:E156"/>
    <mergeCell ref="G156:Q156"/>
    <mergeCell ref="C5:E5"/>
    <mergeCell ref="G5:Q5"/>
    <mergeCell ref="C52:E52"/>
    <mergeCell ref="G52:Q52"/>
  </mergeCells>
  <printOptions gridLinesSet="0"/>
  <pageMargins left="0.25" right="0.25" top="0.75" bottom="0.75" header="0.3" footer="0.3"/>
  <pageSetup paperSize="3" scale="83" fitToHeight="0" pageOrder="overThenDown" orientation="landscape" r:id="rId1"/>
  <headerFooter alignWithMargins="0"/>
  <rowBreaks count="2" manualBreakCount="2">
    <brk id="46" max="16383" man="1"/>
    <brk id="15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C284-4221-4E21-9CF3-959F5E802600}">
  <sheetPr transitionEvaluation="1" codeName="Sheet3">
    <tabColor rgb="FF0070C0"/>
    <pageSetUpPr fitToPage="1"/>
  </sheetPr>
  <dimension ref="A1:Y245"/>
  <sheetViews>
    <sheetView showGridLines="0" zoomScaleNormal="100" workbookViewId="0"/>
  </sheetViews>
  <sheetFormatPr defaultColWidth="12.6328125" defaultRowHeight="9.75" customHeight="1" x14ac:dyDescent="0.25"/>
  <cols>
    <col min="1" max="1" width="5.453125" style="68" customWidth="1"/>
    <col min="2" max="2" width="12.90625" style="68" customWidth="1"/>
    <col min="3" max="3" width="12.54296875" style="68" customWidth="1"/>
    <col min="4" max="4" width="10.453125" style="68" customWidth="1"/>
    <col min="5" max="5" width="16.453125" style="68" customWidth="1"/>
    <col min="6" max="6" width="13.453125" style="68" customWidth="1"/>
    <col min="7" max="7" width="15" style="68" customWidth="1"/>
    <col min="8" max="8" width="21.453125" style="68" customWidth="1"/>
    <col min="9" max="9" width="15.08984375" style="68" customWidth="1"/>
    <col min="10" max="10" width="15" style="68" customWidth="1"/>
    <col min="11" max="11" width="15.453125" style="68" customWidth="1"/>
    <col min="12" max="12" width="13.90625" style="68" customWidth="1"/>
    <col min="13" max="13" width="16.36328125" style="68" customWidth="1"/>
    <col min="14" max="14" width="14.453125" style="68" customWidth="1"/>
    <col min="15" max="15" width="13.54296875" style="68" customWidth="1"/>
    <col min="16" max="16" width="15.08984375" style="68" customWidth="1"/>
    <col min="17" max="17" width="12.36328125" style="68" customWidth="1"/>
    <col min="18" max="18" width="14.36328125" style="68" customWidth="1"/>
    <col min="19" max="19" width="15.54296875" style="68" customWidth="1"/>
    <col min="20" max="20" width="3.36328125" style="68" customWidth="1"/>
    <col min="21" max="21" width="4.453125" style="68" customWidth="1"/>
    <col min="22" max="22" width="14" style="68" customWidth="1"/>
    <col min="23" max="23" width="17.90625" style="68" customWidth="1"/>
    <col min="24" max="16384" width="12.6328125" style="68"/>
  </cols>
  <sheetData>
    <row r="1" spans="1:21" s="340" customFormat="1" ht="15.5" x14ac:dyDescent="0.25">
      <c r="A1" s="311" t="s">
        <v>547</v>
      </c>
      <c r="B1" s="311"/>
      <c r="C1" s="311"/>
      <c r="D1" s="311"/>
      <c r="E1" s="311"/>
      <c r="F1" s="311"/>
      <c r="G1" s="311"/>
      <c r="H1" s="311"/>
      <c r="I1" s="311"/>
      <c r="J1" s="311"/>
      <c r="K1" s="311"/>
      <c r="L1" s="311"/>
      <c r="M1" s="311"/>
      <c r="N1" s="311"/>
      <c r="O1" s="311"/>
      <c r="P1" s="311"/>
      <c r="Q1" s="311"/>
      <c r="R1" s="311"/>
      <c r="S1" s="311"/>
    </row>
    <row r="2" spans="1:21" s="340" customFormat="1" ht="15.5" x14ac:dyDescent="0.25">
      <c r="A2" s="313" t="s">
        <v>358</v>
      </c>
      <c r="B2" s="313"/>
      <c r="C2" s="313"/>
      <c r="D2" s="313"/>
      <c r="E2" s="313"/>
      <c r="F2" s="313"/>
      <c r="G2" s="313"/>
      <c r="H2" s="313"/>
      <c r="I2" s="313"/>
      <c r="J2" s="313"/>
      <c r="K2" s="313"/>
      <c r="L2" s="313"/>
      <c r="M2" s="313"/>
      <c r="N2" s="313"/>
      <c r="O2" s="313"/>
      <c r="P2" s="313"/>
      <c r="Q2" s="313"/>
      <c r="R2" s="313"/>
      <c r="S2" s="313"/>
    </row>
    <row r="3" spans="1:21" s="340" customFormat="1" ht="15.5" x14ac:dyDescent="0.25">
      <c r="A3" s="313" t="s">
        <v>531</v>
      </c>
      <c r="B3" s="313"/>
      <c r="C3" s="313"/>
      <c r="D3" s="313"/>
      <c r="E3" s="313"/>
      <c r="F3" s="313"/>
      <c r="G3" s="313"/>
      <c r="H3" s="313"/>
      <c r="I3" s="313"/>
      <c r="J3" s="313"/>
      <c r="K3" s="313"/>
      <c r="L3" s="313"/>
      <c r="M3" s="313"/>
      <c r="N3" s="313"/>
      <c r="O3" s="313"/>
      <c r="P3" s="313"/>
      <c r="Q3" s="313"/>
      <c r="R3" s="313"/>
      <c r="S3" s="313"/>
    </row>
    <row r="4" spans="1:21" s="65" customFormat="1" ht="12.5" thickBot="1" x14ac:dyDescent="0.3">
      <c r="M4" s="80"/>
      <c r="N4" s="448"/>
      <c r="O4" s="448"/>
      <c r="P4" s="448"/>
      <c r="Q4" s="448"/>
      <c r="R4" s="448"/>
      <c r="U4" s="80"/>
    </row>
    <row r="5" spans="1:21" s="90" customFormat="1" ht="48" customHeight="1" thickBot="1" x14ac:dyDescent="0.4">
      <c r="A5" s="89"/>
      <c r="B5" s="89"/>
      <c r="C5" s="452" t="s">
        <v>304</v>
      </c>
      <c r="D5" s="453"/>
      <c r="E5" s="452" t="s">
        <v>302</v>
      </c>
      <c r="F5" s="453"/>
      <c r="G5" s="89"/>
      <c r="H5" s="452" t="s">
        <v>300</v>
      </c>
      <c r="I5" s="454"/>
      <c r="J5" s="454"/>
      <c r="K5" s="453"/>
      <c r="L5" s="89"/>
      <c r="M5" s="89"/>
      <c r="N5" s="449" t="s">
        <v>286</v>
      </c>
      <c r="O5" s="450"/>
      <c r="P5" s="450"/>
      <c r="Q5" s="450"/>
      <c r="R5" s="451"/>
      <c r="S5" s="89"/>
    </row>
    <row r="6" spans="1:21" s="90" customFormat="1" ht="60.75" customHeight="1" thickBot="1" x14ac:dyDescent="0.4">
      <c r="A6" s="120" t="s">
        <v>0</v>
      </c>
      <c r="B6" s="352" t="s">
        <v>1</v>
      </c>
      <c r="C6" s="348" t="s">
        <v>303</v>
      </c>
      <c r="D6" s="349" t="s">
        <v>287</v>
      </c>
      <c r="E6" s="348" t="s">
        <v>346</v>
      </c>
      <c r="F6" s="349" t="s">
        <v>287</v>
      </c>
      <c r="G6" s="120" t="s">
        <v>291</v>
      </c>
      <c r="H6" s="348" t="s">
        <v>301</v>
      </c>
      <c r="I6" s="350" t="s">
        <v>292</v>
      </c>
      <c r="J6" s="350" t="s">
        <v>293</v>
      </c>
      <c r="K6" s="349" t="s">
        <v>288</v>
      </c>
      <c r="L6" s="120" t="s">
        <v>294</v>
      </c>
      <c r="M6" s="120" t="s">
        <v>295</v>
      </c>
      <c r="N6" s="348" t="s">
        <v>289</v>
      </c>
      <c r="O6" s="350" t="s">
        <v>296</v>
      </c>
      <c r="P6" s="350" t="s">
        <v>290</v>
      </c>
      <c r="Q6" s="350" t="s">
        <v>297</v>
      </c>
      <c r="R6" s="349" t="s">
        <v>298</v>
      </c>
      <c r="S6" s="120" t="s">
        <v>299</v>
      </c>
    </row>
    <row r="7" spans="1:21" s="70" customFormat="1" ht="13" x14ac:dyDescent="0.25">
      <c r="A7" s="113">
        <v>1</v>
      </c>
      <c r="B7" s="113" t="s">
        <v>5</v>
      </c>
      <c r="C7" s="137">
        <v>0</v>
      </c>
      <c r="D7" s="137">
        <v>0</v>
      </c>
      <c r="E7" s="137">
        <v>18468244</v>
      </c>
      <c r="F7" s="137">
        <v>0</v>
      </c>
      <c r="G7" s="133">
        <v>26713228</v>
      </c>
      <c r="H7" s="137">
        <v>30248594</v>
      </c>
      <c r="I7" s="137">
        <v>0</v>
      </c>
      <c r="J7" s="137">
        <v>7017429</v>
      </c>
      <c r="K7" s="137">
        <v>0</v>
      </c>
      <c r="L7" s="133">
        <v>148164</v>
      </c>
      <c r="M7" s="133">
        <f t="shared" ref="M7:M44" si="0">SUM(G7:L7)</f>
        <v>64127415</v>
      </c>
      <c r="N7" s="137">
        <v>47307779</v>
      </c>
      <c r="O7" s="137">
        <v>5557051</v>
      </c>
      <c r="P7" s="137">
        <v>10874296</v>
      </c>
      <c r="Q7" s="137">
        <v>0</v>
      </c>
      <c r="R7" s="137">
        <f t="shared" ref="R7:R44" si="1">SUM(N7:Q7)</f>
        <v>63739126</v>
      </c>
      <c r="S7" s="133">
        <f t="shared" ref="S7:S44" si="2">(M7-R7)</f>
        <v>388289</v>
      </c>
    </row>
    <row r="8" spans="1:21" s="70" customFormat="1" ht="13" x14ac:dyDescent="0.25">
      <c r="A8" s="114">
        <v>2</v>
      </c>
      <c r="B8" s="114" t="s">
        <v>7</v>
      </c>
      <c r="C8" s="115">
        <v>0</v>
      </c>
      <c r="D8" s="115">
        <v>0</v>
      </c>
      <c r="E8" s="115">
        <v>0</v>
      </c>
      <c r="F8" s="115">
        <v>0</v>
      </c>
      <c r="G8" s="115">
        <v>28275</v>
      </c>
      <c r="H8" s="115">
        <v>50353</v>
      </c>
      <c r="I8" s="115">
        <v>0</v>
      </c>
      <c r="J8" s="115">
        <v>193102</v>
      </c>
      <c r="K8" s="115">
        <v>505487</v>
      </c>
      <c r="L8" s="115">
        <v>20222</v>
      </c>
      <c r="M8" s="115">
        <f t="shared" si="0"/>
        <v>797439</v>
      </c>
      <c r="N8" s="115">
        <v>380909</v>
      </c>
      <c r="O8" s="115">
        <v>45529</v>
      </c>
      <c r="P8" s="115">
        <v>0</v>
      </c>
      <c r="Q8" s="115">
        <v>7070</v>
      </c>
      <c r="R8" s="115">
        <f t="shared" si="1"/>
        <v>433508</v>
      </c>
      <c r="S8" s="115">
        <f t="shared" si="2"/>
        <v>363931</v>
      </c>
    </row>
    <row r="9" spans="1:21" s="70" customFormat="1" ht="13" x14ac:dyDescent="0.25">
      <c r="A9" s="117">
        <v>3</v>
      </c>
      <c r="B9" s="117" t="s">
        <v>9</v>
      </c>
      <c r="C9" s="118">
        <v>0</v>
      </c>
      <c r="D9" s="118">
        <v>0</v>
      </c>
      <c r="E9" s="118">
        <v>0</v>
      </c>
      <c r="F9" s="118">
        <v>0</v>
      </c>
      <c r="G9" s="118">
        <v>2378961</v>
      </c>
      <c r="H9" s="118">
        <v>0</v>
      </c>
      <c r="I9" s="118">
        <v>0</v>
      </c>
      <c r="J9" s="118">
        <v>0</v>
      </c>
      <c r="K9" s="118">
        <v>0</v>
      </c>
      <c r="L9" s="118">
        <v>10588</v>
      </c>
      <c r="M9" s="118">
        <f t="shared" si="0"/>
        <v>2389549</v>
      </c>
      <c r="N9" s="118">
        <v>1715332</v>
      </c>
      <c r="O9" s="118">
        <v>387800</v>
      </c>
      <c r="P9" s="118">
        <v>262633</v>
      </c>
      <c r="Q9" s="118">
        <v>0</v>
      </c>
      <c r="R9" s="118">
        <f t="shared" si="1"/>
        <v>2365765</v>
      </c>
      <c r="S9" s="118">
        <f t="shared" si="2"/>
        <v>23784</v>
      </c>
    </row>
    <row r="10" spans="1:21" s="70" customFormat="1" ht="13" x14ac:dyDescent="0.25">
      <c r="A10" s="114">
        <v>4</v>
      </c>
      <c r="B10" s="114" t="s">
        <v>11</v>
      </c>
      <c r="C10" s="115">
        <v>0</v>
      </c>
      <c r="D10" s="115">
        <v>0</v>
      </c>
      <c r="E10" s="115">
        <v>1973232</v>
      </c>
      <c r="F10" s="115">
        <v>0</v>
      </c>
      <c r="G10" s="115">
        <v>61782084</v>
      </c>
      <c r="H10" s="115">
        <v>-4007218</v>
      </c>
      <c r="I10" s="115">
        <v>1541848</v>
      </c>
      <c r="J10" s="115">
        <v>4099486</v>
      </c>
      <c r="K10" s="115">
        <v>4127776</v>
      </c>
      <c r="L10" s="115">
        <v>628849</v>
      </c>
      <c r="M10" s="115">
        <f t="shared" si="0"/>
        <v>68172825</v>
      </c>
      <c r="N10" s="115">
        <v>60381278</v>
      </c>
      <c r="O10" s="115">
        <v>5774357</v>
      </c>
      <c r="P10" s="115">
        <v>973602</v>
      </c>
      <c r="Q10" s="115">
        <v>2397877</v>
      </c>
      <c r="R10" s="115">
        <f t="shared" si="1"/>
        <v>69527114</v>
      </c>
      <c r="S10" s="115">
        <f t="shared" si="2"/>
        <v>-1354289</v>
      </c>
    </row>
    <row r="11" spans="1:21" s="70" customFormat="1" ht="13" x14ac:dyDescent="0.25">
      <c r="A11" s="117">
        <v>5</v>
      </c>
      <c r="B11" s="117" t="s">
        <v>13</v>
      </c>
      <c r="C11" s="118">
        <v>3100300</v>
      </c>
      <c r="D11" s="118">
        <v>0</v>
      </c>
      <c r="E11" s="118">
        <v>401635</v>
      </c>
      <c r="F11" s="118">
        <v>0</v>
      </c>
      <c r="G11" s="118">
        <v>119873703</v>
      </c>
      <c r="H11" s="118">
        <v>0</v>
      </c>
      <c r="I11" s="118">
        <v>730874</v>
      </c>
      <c r="J11" s="118">
        <v>1510509</v>
      </c>
      <c r="K11" s="118">
        <v>1263360</v>
      </c>
      <c r="L11" s="118">
        <v>12303065</v>
      </c>
      <c r="M11" s="118">
        <f t="shared" si="0"/>
        <v>135681511</v>
      </c>
      <c r="N11" s="118">
        <v>74422231</v>
      </c>
      <c r="O11" s="118">
        <v>30455790</v>
      </c>
      <c r="P11" s="118">
        <v>14441740</v>
      </c>
      <c r="Q11" s="118">
        <v>1653100</v>
      </c>
      <c r="R11" s="118">
        <f t="shared" si="1"/>
        <v>120972861</v>
      </c>
      <c r="S11" s="118">
        <f t="shared" si="2"/>
        <v>14708650</v>
      </c>
    </row>
    <row r="12" spans="1:21" s="70" customFormat="1" ht="13" x14ac:dyDescent="0.25">
      <c r="A12" s="114">
        <v>6</v>
      </c>
      <c r="B12" s="114" t="s">
        <v>15</v>
      </c>
      <c r="C12" s="115">
        <v>0</v>
      </c>
      <c r="D12" s="115">
        <v>0</v>
      </c>
      <c r="E12" s="115">
        <v>0</v>
      </c>
      <c r="F12" s="115">
        <v>0</v>
      </c>
      <c r="G12" s="115">
        <v>0</v>
      </c>
      <c r="H12" s="115">
        <v>0</v>
      </c>
      <c r="I12" s="115">
        <v>0</v>
      </c>
      <c r="J12" s="115">
        <v>0</v>
      </c>
      <c r="K12" s="115">
        <v>0</v>
      </c>
      <c r="L12" s="115">
        <v>0</v>
      </c>
      <c r="M12" s="115">
        <f t="shared" si="0"/>
        <v>0</v>
      </c>
      <c r="N12" s="115">
        <v>0</v>
      </c>
      <c r="O12" s="115">
        <v>0</v>
      </c>
      <c r="P12" s="115">
        <v>0</v>
      </c>
      <c r="Q12" s="115">
        <v>0</v>
      </c>
      <c r="R12" s="115">
        <f t="shared" si="1"/>
        <v>0</v>
      </c>
      <c r="S12" s="115">
        <f t="shared" si="2"/>
        <v>0</v>
      </c>
    </row>
    <row r="13" spans="1:21" s="70" customFormat="1" ht="13" x14ac:dyDescent="0.25">
      <c r="A13" s="117">
        <v>7</v>
      </c>
      <c r="B13" s="117" t="s">
        <v>246</v>
      </c>
      <c r="C13" s="118">
        <v>0</v>
      </c>
      <c r="D13" s="118">
        <v>0</v>
      </c>
      <c r="E13" s="118">
        <v>0</v>
      </c>
      <c r="F13" s="118">
        <v>0</v>
      </c>
      <c r="G13" s="118">
        <v>3327343</v>
      </c>
      <c r="H13" s="118">
        <v>0</v>
      </c>
      <c r="I13" s="118">
        <v>0</v>
      </c>
      <c r="J13" s="118">
        <v>0</v>
      </c>
      <c r="K13" s="118">
        <v>0</v>
      </c>
      <c r="L13" s="118">
        <v>47848</v>
      </c>
      <c r="M13" s="118">
        <f t="shared" si="0"/>
        <v>3375191</v>
      </c>
      <c r="N13" s="118">
        <v>2709688</v>
      </c>
      <c r="O13" s="118">
        <v>961564</v>
      </c>
      <c r="P13" s="118">
        <v>108164</v>
      </c>
      <c r="Q13" s="118">
        <v>0</v>
      </c>
      <c r="R13" s="118">
        <f t="shared" si="1"/>
        <v>3779416</v>
      </c>
      <c r="S13" s="118">
        <f t="shared" si="2"/>
        <v>-404225</v>
      </c>
    </row>
    <row r="14" spans="1:21" s="70" customFormat="1" ht="13" x14ac:dyDescent="0.25">
      <c r="A14" s="114">
        <v>8</v>
      </c>
      <c r="B14" s="114" t="s">
        <v>19</v>
      </c>
      <c r="C14" s="115">
        <v>0</v>
      </c>
      <c r="D14" s="115">
        <v>0</v>
      </c>
      <c r="E14" s="115">
        <v>0</v>
      </c>
      <c r="F14" s="115">
        <v>0</v>
      </c>
      <c r="G14" s="115">
        <v>168245262</v>
      </c>
      <c r="H14" s="115">
        <v>-14588000</v>
      </c>
      <c r="I14" s="115">
        <v>0</v>
      </c>
      <c r="J14" s="115">
        <v>45145</v>
      </c>
      <c r="K14" s="115">
        <v>3211846</v>
      </c>
      <c r="L14" s="115">
        <v>7673940</v>
      </c>
      <c r="M14" s="115">
        <f t="shared" si="0"/>
        <v>164588193</v>
      </c>
      <c r="N14" s="115">
        <v>151662177</v>
      </c>
      <c r="O14" s="115">
        <v>14449120</v>
      </c>
      <c r="P14" s="115">
        <v>2246391</v>
      </c>
      <c r="Q14" s="115">
        <v>1089</v>
      </c>
      <c r="R14" s="115">
        <f t="shared" si="1"/>
        <v>168358777</v>
      </c>
      <c r="S14" s="115">
        <f t="shared" si="2"/>
        <v>-3770584</v>
      </c>
    </row>
    <row r="15" spans="1:21" s="70" customFormat="1" ht="13" x14ac:dyDescent="0.25">
      <c r="A15" s="117">
        <v>9</v>
      </c>
      <c r="B15" s="117" t="s">
        <v>21</v>
      </c>
      <c r="C15" s="118">
        <v>0</v>
      </c>
      <c r="D15" s="118">
        <v>0</v>
      </c>
      <c r="E15" s="118">
        <v>0</v>
      </c>
      <c r="F15" s="118">
        <v>0</v>
      </c>
      <c r="G15" s="118">
        <v>0</v>
      </c>
      <c r="H15" s="118">
        <v>0</v>
      </c>
      <c r="I15" s="118">
        <v>0</v>
      </c>
      <c r="J15" s="118">
        <v>0</v>
      </c>
      <c r="K15" s="118">
        <v>0</v>
      </c>
      <c r="L15" s="118">
        <v>0</v>
      </c>
      <c r="M15" s="118">
        <f t="shared" si="0"/>
        <v>0</v>
      </c>
      <c r="N15" s="118">
        <v>0</v>
      </c>
      <c r="O15" s="118">
        <v>0</v>
      </c>
      <c r="P15" s="118">
        <v>0</v>
      </c>
      <c r="Q15" s="118">
        <v>0</v>
      </c>
      <c r="R15" s="118">
        <f t="shared" si="1"/>
        <v>0</v>
      </c>
      <c r="S15" s="118">
        <f t="shared" si="2"/>
        <v>0</v>
      </c>
    </row>
    <row r="16" spans="1:21" s="70" customFormat="1" ht="13" x14ac:dyDescent="0.25">
      <c r="A16" s="114">
        <v>10</v>
      </c>
      <c r="B16" s="114" t="s">
        <v>23</v>
      </c>
      <c r="C16" s="115">
        <v>0</v>
      </c>
      <c r="D16" s="115">
        <v>0</v>
      </c>
      <c r="E16" s="115">
        <v>0</v>
      </c>
      <c r="F16" s="115">
        <v>0</v>
      </c>
      <c r="G16" s="115">
        <v>11130822</v>
      </c>
      <c r="H16" s="115">
        <v>0</v>
      </c>
      <c r="I16" s="115">
        <v>977521</v>
      </c>
      <c r="J16" s="115">
        <v>0</v>
      </c>
      <c r="K16" s="115">
        <v>0</v>
      </c>
      <c r="L16" s="115">
        <v>2180</v>
      </c>
      <c r="M16" s="115">
        <f t="shared" si="0"/>
        <v>12110523</v>
      </c>
      <c r="N16" s="115">
        <v>11749933</v>
      </c>
      <c r="O16" s="115">
        <v>2925993</v>
      </c>
      <c r="P16" s="115">
        <v>1284264</v>
      </c>
      <c r="Q16" s="115">
        <v>0</v>
      </c>
      <c r="R16" s="115">
        <f t="shared" si="1"/>
        <v>15960190</v>
      </c>
      <c r="S16" s="115">
        <f t="shared" si="2"/>
        <v>-3849667</v>
      </c>
    </row>
    <row r="17" spans="1:19" s="70" customFormat="1" ht="13" x14ac:dyDescent="0.25">
      <c r="A17" s="117">
        <v>11</v>
      </c>
      <c r="B17" s="117" t="s">
        <v>25</v>
      </c>
      <c r="C17" s="118">
        <v>0</v>
      </c>
      <c r="D17" s="118">
        <v>256160</v>
      </c>
      <c r="E17" s="118">
        <v>1317783</v>
      </c>
      <c r="F17" s="118">
        <v>0</v>
      </c>
      <c r="G17" s="118">
        <v>4967173</v>
      </c>
      <c r="H17" s="118">
        <v>0</v>
      </c>
      <c r="I17" s="118">
        <v>0</v>
      </c>
      <c r="J17" s="118">
        <v>0</v>
      </c>
      <c r="K17" s="118">
        <v>0</v>
      </c>
      <c r="L17" s="118">
        <v>686558</v>
      </c>
      <c r="M17" s="118">
        <f t="shared" si="0"/>
        <v>5653731</v>
      </c>
      <c r="N17" s="118">
        <v>2286429</v>
      </c>
      <c r="O17" s="118">
        <v>1336486</v>
      </c>
      <c r="P17" s="118">
        <v>147638</v>
      </c>
      <c r="Q17" s="118">
        <v>0</v>
      </c>
      <c r="R17" s="118">
        <f t="shared" si="1"/>
        <v>3770553</v>
      </c>
      <c r="S17" s="118">
        <f t="shared" si="2"/>
        <v>1883178</v>
      </c>
    </row>
    <row r="18" spans="1:19" s="70" customFormat="1" ht="13" x14ac:dyDescent="0.25">
      <c r="A18" s="114">
        <v>12</v>
      </c>
      <c r="B18" s="114" t="s">
        <v>27</v>
      </c>
      <c r="C18" s="115">
        <v>0</v>
      </c>
      <c r="D18" s="115">
        <v>0</v>
      </c>
      <c r="E18" s="115">
        <v>0</v>
      </c>
      <c r="F18" s="115">
        <v>0</v>
      </c>
      <c r="G18" s="115">
        <v>0</v>
      </c>
      <c r="H18" s="115">
        <v>0</v>
      </c>
      <c r="I18" s="115">
        <v>0</v>
      </c>
      <c r="J18" s="115">
        <v>0</v>
      </c>
      <c r="K18" s="115">
        <v>0</v>
      </c>
      <c r="L18" s="115">
        <v>0</v>
      </c>
      <c r="M18" s="115">
        <f t="shared" si="0"/>
        <v>0</v>
      </c>
      <c r="N18" s="115">
        <v>0</v>
      </c>
      <c r="O18" s="115">
        <v>0</v>
      </c>
      <c r="P18" s="115">
        <v>0</v>
      </c>
      <c r="Q18" s="115">
        <v>0</v>
      </c>
      <c r="R18" s="115">
        <f t="shared" si="1"/>
        <v>0</v>
      </c>
      <c r="S18" s="115">
        <f t="shared" si="2"/>
        <v>0</v>
      </c>
    </row>
    <row r="19" spans="1:19" s="70" customFormat="1" ht="13" x14ac:dyDescent="0.25">
      <c r="A19" s="117">
        <v>13</v>
      </c>
      <c r="B19" s="117" t="s">
        <v>29</v>
      </c>
      <c r="C19" s="118">
        <v>0</v>
      </c>
      <c r="D19" s="118">
        <v>0</v>
      </c>
      <c r="E19" s="118">
        <v>0</v>
      </c>
      <c r="F19" s="118">
        <v>0</v>
      </c>
      <c r="G19" s="118">
        <v>13896253</v>
      </c>
      <c r="H19" s="118">
        <v>0</v>
      </c>
      <c r="I19" s="118">
        <v>0</v>
      </c>
      <c r="J19" s="118">
        <v>1613453</v>
      </c>
      <c r="K19" s="118">
        <v>2167380</v>
      </c>
      <c r="L19" s="118">
        <v>2680612</v>
      </c>
      <c r="M19" s="118">
        <f t="shared" si="0"/>
        <v>20357698</v>
      </c>
      <c r="N19" s="118">
        <v>13594674</v>
      </c>
      <c r="O19" s="118">
        <v>3452680</v>
      </c>
      <c r="P19" s="118">
        <v>808726</v>
      </c>
      <c r="Q19" s="118">
        <v>0</v>
      </c>
      <c r="R19" s="118">
        <f t="shared" si="1"/>
        <v>17856080</v>
      </c>
      <c r="S19" s="118">
        <f t="shared" si="2"/>
        <v>2501618</v>
      </c>
    </row>
    <row r="20" spans="1:19" s="70" customFormat="1" ht="13" x14ac:dyDescent="0.25">
      <c r="A20" s="114">
        <v>14</v>
      </c>
      <c r="B20" s="114" t="s">
        <v>31</v>
      </c>
      <c r="C20" s="115">
        <v>0</v>
      </c>
      <c r="D20" s="115">
        <v>0</v>
      </c>
      <c r="E20" s="115">
        <v>76560</v>
      </c>
      <c r="F20" s="115">
        <v>0</v>
      </c>
      <c r="G20" s="115">
        <v>3473683</v>
      </c>
      <c r="H20" s="115">
        <v>-128215</v>
      </c>
      <c r="I20" s="115">
        <v>0</v>
      </c>
      <c r="J20" s="115">
        <v>0</v>
      </c>
      <c r="K20" s="115">
        <v>202124</v>
      </c>
      <c r="L20" s="115">
        <v>78349</v>
      </c>
      <c r="M20" s="115">
        <f t="shared" si="0"/>
        <v>3625941</v>
      </c>
      <c r="N20" s="115">
        <v>2641609</v>
      </c>
      <c r="O20" s="115">
        <v>647708</v>
      </c>
      <c r="P20" s="115">
        <v>533</v>
      </c>
      <c r="Q20" s="115">
        <v>0</v>
      </c>
      <c r="R20" s="115">
        <f t="shared" si="1"/>
        <v>3289850</v>
      </c>
      <c r="S20" s="115">
        <f t="shared" si="2"/>
        <v>336091</v>
      </c>
    </row>
    <row r="21" spans="1:19" s="70" customFormat="1" ht="13" x14ac:dyDescent="0.25">
      <c r="A21" s="117">
        <v>15</v>
      </c>
      <c r="B21" s="117" t="s">
        <v>33</v>
      </c>
      <c r="C21" s="118">
        <v>0</v>
      </c>
      <c r="D21" s="118">
        <v>0</v>
      </c>
      <c r="E21" s="118">
        <v>5209193</v>
      </c>
      <c r="F21" s="118">
        <v>0</v>
      </c>
      <c r="G21" s="118">
        <v>35663959</v>
      </c>
      <c r="H21" s="118">
        <v>0</v>
      </c>
      <c r="I21" s="118">
        <v>0</v>
      </c>
      <c r="J21" s="118">
        <v>0</v>
      </c>
      <c r="K21" s="118">
        <v>3161887</v>
      </c>
      <c r="L21" s="118">
        <v>532658</v>
      </c>
      <c r="M21" s="118">
        <f t="shared" si="0"/>
        <v>39358504</v>
      </c>
      <c r="N21" s="118">
        <v>39597937</v>
      </c>
      <c r="O21" s="118">
        <v>5844932</v>
      </c>
      <c r="P21" s="118">
        <v>1637553</v>
      </c>
      <c r="Q21" s="118">
        <v>0</v>
      </c>
      <c r="R21" s="118">
        <f t="shared" si="1"/>
        <v>47080422</v>
      </c>
      <c r="S21" s="118">
        <f t="shared" si="2"/>
        <v>-7721918</v>
      </c>
    </row>
    <row r="22" spans="1:19" s="70" customFormat="1" ht="13" x14ac:dyDescent="0.25">
      <c r="A22" s="114">
        <v>16</v>
      </c>
      <c r="B22" s="114" t="s">
        <v>35</v>
      </c>
      <c r="C22" s="115">
        <v>0</v>
      </c>
      <c r="D22" s="115">
        <v>0</v>
      </c>
      <c r="E22" s="115">
        <v>103733</v>
      </c>
      <c r="F22" s="115">
        <v>0</v>
      </c>
      <c r="G22" s="115">
        <v>99077379</v>
      </c>
      <c r="H22" s="115">
        <v>-2989359</v>
      </c>
      <c r="I22" s="115">
        <v>0</v>
      </c>
      <c r="J22" s="115">
        <v>1911509</v>
      </c>
      <c r="K22" s="115">
        <v>2329388</v>
      </c>
      <c r="L22" s="115">
        <v>4332512</v>
      </c>
      <c r="M22" s="115">
        <f t="shared" si="0"/>
        <v>104661429</v>
      </c>
      <c r="N22" s="115">
        <v>86630906</v>
      </c>
      <c r="O22" s="115">
        <v>8962894</v>
      </c>
      <c r="P22" s="115">
        <v>1588353</v>
      </c>
      <c r="Q22" s="115">
        <v>0</v>
      </c>
      <c r="R22" s="115">
        <f t="shared" si="1"/>
        <v>97182153</v>
      </c>
      <c r="S22" s="115">
        <f t="shared" si="2"/>
        <v>7479276</v>
      </c>
    </row>
    <row r="23" spans="1:19" s="70" customFormat="1" ht="13" x14ac:dyDescent="0.25">
      <c r="A23" s="117">
        <v>17</v>
      </c>
      <c r="B23" s="117" t="s">
        <v>37</v>
      </c>
      <c r="C23" s="118">
        <v>0</v>
      </c>
      <c r="D23" s="118">
        <v>0</v>
      </c>
      <c r="E23" s="118">
        <v>0</v>
      </c>
      <c r="F23" s="118">
        <v>0</v>
      </c>
      <c r="G23" s="118">
        <v>0</v>
      </c>
      <c r="H23" s="118">
        <v>0</v>
      </c>
      <c r="I23" s="118">
        <v>0</v>
      </c>
      <c r="J23" s="118">
        <v>0</v>
      </c>
      <c r="K23" s="118">
        <v>0</v>
      </c>
      <c r="L23" s="118">
        <v>0</v>
      </c>
      <c r="M23" s="118">
        <f t="shared" si="0"/>
        <v>0</v>
      </c>
      <c r="N23" s="118">
        <v>0</v>
      </c>
      <c r="O23" s="118">
        <v>0</v>
      </c>
      <c r="P23" s="118">
        <v>0</v>
      </c>
      <c r="Q23" s="118">
        <v>0</v>
      </c>
      <c r="R23" s="118">
        <f t="shared" si="1"/>
        <v>0</v>
      </c>
      <c r="S23" s="118">
        <f t="shared" si="2"/>
        <v>0</v>
      </c>
    </row>
    <row r="24" spans="1:19" s="70" customFormat="1" ht="13" x14ac:dyDescent="0.25">
      <c r="A24" s="114">
        <v>18</v>
      </c>
      <c r="B24" s="114" t="s">
        <v>39</v>
      </c>
      <c r="C24" s="115">
        <v>0</v>
      </c>
      <c r="D24" s="115">
        <v>0</v>
      </c>
      <c r="E24" s="115">
        <v>0</v>
      </c>
      <c r="F24" s="115">
        <v>0</v>
      </c>
      <c r="G24" s="115">
        <v>7007820</v>
      </c>
      <c r="H24" s="115">
        <v>-196368</v>
      </c>
      <c r="I24" s="115">
        <v>0</v>
      </c>
      <c r="J24" s="115">
        <v>0</v>
      </c>
      <c r="K24" s="115">
        <v>0</v>
      </c>
      <c r="L24" s="115">
        <v>386922</v>
      </c>
      <c r="M24" s="115">
        <f t="shared" si="0"/>
        <v>7198374</v>
      </c>
      <c r="N24" s="115">
        <v>4868728</v>
      </c>
      <c r="O24" s="115">
        <v>478108</v>
      </c>
      <c r="P24" s="115">
        <v>210911</v>
      </c>
      <c r="Q24" s="115">
        <v>0</v>
      </c>
      <c r="R24" s="115">
        <f t="shared" si="1"/>
        <v>5557747</v>
      </c>
      <c r="S24" s="115">
        <f t="shared" si="2"/>
        <v>1640627</v>
      </c>
    </row>
    <row r="25" spans="1:19" s="70" customFormat="1" ht="13" x14ac:dyDescent="0.25">
      <c r="A25" s="117">
        <v>19</v>
      </c>
      <c r="B25" s="117" t="s">
        <v>41</v>
      </c>
      <c r="C25" s="118">
        <v>0</v>
      </c>
      <c r="D25" s="118">
        <v>0</v>
      </c>
      <c r="E25" s="118">
        <v>0</v>
      </c>
      <c r="F25" s="118">
        <v>0</v>
      </c>
      <c r="G25" s="118">
        <v>52678474</v>
      </c>
      <c r="H25" s="118">
        <v>1974463</v>
      </c>
      <c r="I25" s="118">
        <v>81690</v>
      </c>
      <c r="J25" s="118">
        <v>1865245</v>
      </c>
      <c r="K25" s="118">
        <v>5618234</v>
      </c>
      <c r="L25" s="118">
        <v>3476517</v>
      </c>
      <c r="M25" s="118">
        <f t="shared" si="0"/>
        <v>65694623</v>
      </c>
      <c r="N25" s="118">
        <v>41372382</v>
      </c>
      <c r="O25" s="118">
        <v>18152772</v>
      </c>
      <c r="P25" s="118">
        <v>1865318</v>
      </c>
      <c r="Q25" s="118">
        <v>10909</v>
      </c>
      <c r="R25" s="118">
        <f t="shared" si="1"/>
        <v>61401381</v>
      </c>
      <c r="S25" s="118">
        <f t="shared" si="2"/>
        <v>4293242</v>
      </c>
    </row>
    <row r="26" spans="1:19" s="70" customFormat="1" ht="13" x14ac:dyDescent="0.25">
      <c r="A26" s="114">
        <v>20</v>
      </c>
      <c r="B26" s="114" t="s">
        <v>43</v>
      </c>
      <c r="C26" s="115">
        <v>0</v>
      </c>
      <c r="D26" s="115">
        <v>0</v>
      </c>
      <c r="E26" s="115">
        <v>0</v>
      </c>
      <c r="F26" s="115">
        <v>0</v>
      </c>
      <c r="G26" s="115">
        <v>85253270</v>
      </c>
      <c r="H26" s="115">
        <v>-2011808</v>
      </c>
      <c r="I26" s="115">
        <v>0</v>
      </c>
      <c r="J26" s="115">
        <v>25270</v>
      </c>
      <c r="K26" s="115">
        <v>36840</v>
      </c>
      <c r="L26" s="115">
        <v>35943216</v>
      </c>
      <c r="M26" s="115">
        <f t="shared" si="0"/>
        <v>119246788</v>
      </c>
      <c r="N26" s="115">
        <v>71508467</v>
      </c>
      <c r="O26" s="115">
        <v>8427556</v>
      </c>
      <c r="P26" s="115">
        <v>1491594</v>
      </c>
      <c r="Q26" s="115">
        <v>2444647</v>
      </c>
      <c r="R26" s="115">
        <f t="shared" si="1"/>
        <v>83872264</v>
      </c>
      <c r="S26" s="115">
        <f t="shared" si="2"/>
        <v>35374524</v>
      </c>
    </row>
    <row r="27" spans="1:19" s="70" customFormat="1" ht="13" x14ac:dyDescent="0.25">
      <c r="A27" s="117">
        <v>21</v>
      </c>
      <c r="B27" s="117" t="s">
        <v>45</v>
      </c>
      <c r="C27" s="118">
        <v>0</v>
      </c>
      <c r="D27" s="118">
        <v>0</v>
      </c>
      <c r="E27" s="118">
        <v>0</v>
      </c>
      <c r="F27" s="118">
        <v>0</v>
      </c>
      <c r="G27" s="118">
        <v>0</v>
      </c>
      <c r="H27" s="118">
        <v>0</v>
      </c>
      <c r="I27" s="118">
        <v>0</v>
      </c>
      <c r="J27" s="118">
        <v>0</v>
      </c>
      <c r="K27" s="118">
        <v>0</v>
      </c>
      <c r="L27" s="118">
        <v>0</v>
      </c>
      <c r="M27" s="118">
        <f t="shared" si="0"/>
        <v>0</v>
      </c>
      <c r="N27" s="118">
        <v>0</v>
      </c>
      <c r="O27" s="118">
        <v>0</v>
      </c>
      <c r="P27" s="118">
        <v>0</v>
      </c>
      <c r="Q27" s="118">
        <v>0</v>
      </c>
      <c r="R27" s="118">
        <f t="shared" si="1"/>
        <v>0</v>
      </c>
      <c r="S27" s="118">
        <f t="shared" si="2"/>
        <v>0</v>
      </c>
    </row>
    <row r="28" spans="1:19" s="70" customFormat="1" ht="13" x14ac:dyDescent="0.25">
      <c r="A28" s="114">
        <v>22</v>
      </c>
      <c r="B28" s="114" t="s">
        <v>47</v>
      </c>
      <c r="C28" s="115">
        <v>0</v>
      </c>
      <c r="D28" s="115">
        <v>0</v>
      </c>
      <c r="E28" s="115">
        <v>0</v>
      </c>
      <c r="F28" s="115">
        <v>0</v>
      </c>
      <c r="G28" s="115">
        <v>30303195</v>
      </c>
      <c r="H28" s="115">
        <v>0</v>
      </c>
      <c r="I28" s="115">
        <v>0</v>
      </c>
      <c r="J28" s="115">
        <v>0</v>
      </c>
      <c r="K28" s="115">
        <v>0</v>
      </c>
      <c r="L28" s="115">
        <v>490787</v>
      </c>
      <c r="M28" s="115">
        <f t="shared" si="0"/>
        <v>30793982</v>
      </c>
      <c r="N28" s="115">
        <v>26907470</v>
      </c>
      <c r="O28" s="115">
        <v>1716712</v>
      </c>
      <c r="P28" s="115">
        <v>123832</v>
      </c>
      <c r="Q28" s="115">
        <v>0</v>
      </c>
      <c r="R28" s="115">
        <f t="shared" si="1"/>
        <v>28748014</v>
      </c>
      <c r="S28" s="115">
        <f t="shared" si="2"/>
        <v>2045968</v>
      </c>
    </row>
    <row r="29" spans="1:19" s="70" customFormat="1" ht="13" x14ac:dyDescent="0.25">
      <c r="A29" s="117">
        <v>23</v>
      </c>
      <c r="B29" s="117" t="s">
        <v>49</v>
      </c>
      <c r="C29" s="118">
        <v>0</v>
      </c>
      <c r="D29" s="118">
        <v>0</v>
      </c>
      <c r="E29" s="118">
        <v>7931723</v>
      </c>
      <c r="F29" s="118">
        <v>370029</v>
      </c>
      <c r="G29" s="118">
        <v>126982262</v>
      </c>
      <c r="H29" s="118">
        <v>-9487630</v>
      </c>
      <c r="I29" s="118">
        <v>0</v>
      </c>
      <c r="J29" s="118">
        <v>1225781</v>
      </c>
      <c r="K29" s="118">
        <v>0</v>
      </c>
      <c r="L29" s="118">
        <v>9472344</v>
      </c>
      <c r="M29" s="118">
        <f t="shared" si="0"/>
        <v>128192757</v>
      </c>
      <c r="N29" s="118">
        <v>85530685</v>
      </c>
      <c r="O29" s="118">
        <v>25454594</v>
      </c>
      <c r="P29" s="118">
        <v>4038141</v>
      </c>
      <c r="Q29" s="118">
        <v>200604</v>
      </c>
      <c r="R29" s="118">
        <f t="shared" si="1"/>
        <v>115224024</v>
      </c>
      <c r="S29" s="118">
        <f t="shared" si="2"/>
        <v>12968733</v>
      </c>
    </row>
    <row r="30" spans="1:19" s="70" customFormat="1" ht="13" x14ac:dyDescent="0.25">
      <c r="A30" s="114">
        <v>24</v>
      </c>
      <c r="B30" s="114" t="s">
        <v>51</v>
      </c>
      <c r="C30" s="115">
        <v>0</v>
      </c>
      <c r="D30" s="115">
        <v>0</v>
      </c>
      <c r="E30" s="115">
        <v>22283024</v>
      </c>
      <c r="F30" s="115">
        <v>0</v>
      </c>
      <c r="G30" s="115">
        <v>173751571</v>
      </c>
      <c r="H30" s="115">
        <v>-10973196</v>
      </c>
      <c r="I30" s="115">
        <v>0</v>
      </c>
      <c r="J30" s="115">
        <v>0</v>
      </c>
      <c r="K30" s="115">
        <v>0</v>
      </c>
      <c r="L30" s="115">
        <v>7327926</v>
      </c>
      <c r="M30" s="115">
        <f t="shared" si="0"/>
        <v>170106301</v>
      </c>
      <c r="N30" s="115">
        <v>84669680</v>
      </c>
      <c r="O30" s="115">
        <v>30546549</v>
      </c>
      <c r="P30" s="115">
        <v>16064024</v>
      </c>
      <c r="Q30" s="115">
        <v>0</v>
      </c>
      <c r="R30" s="115">
        <f t="shared" si="1"/>
        <v>131280253</v>
      </c>
      <c r="S30" s="115">
        <f t="shared" si="2"/>
        <v>38826048</v>
      </c>
    </row>
    <row r="31" spans="1:19" s="70" customFormat="1" ht="13" x14ac:dyDescent="0.25">
      <c r="A31" s="117">
        <v>25</v>
      </c>
      <c r="B31" s="117" t="s">
        <v>53</v>
      </c>
      <c r="C31" s="118">
        <v>0</v>
      </c>
      <c r="D31" s="118">
        <v>0</v>
      </c>
      <c r="E31" s="118">
        <v>0</v>
      </c>
      <c r="F31" s="118">
        <v>0</v>
      </c>
      <c r="G31" s="118">
        <v>0</v>
      </c>
      <c r="H31" s="118">
        <v>0</v>
      </c>
      <c r="I31" s="118">
        <v>0</v>
      </c>
      <c r="J31" s="118">
        <v>0</v>
      </c>
      <c r="K31" s="118">
        <v>0</v>
      </c>
      <c r="L31" s="118">
        <v>0</v>
      </c>
      <c r="M31" s="118">
        <f t="shared" si="0"/>
        <v>0</v>
      </c>
      <c r="N31" s="118">
        <v>0</v>
      </c>
      <c r="O31" s="118">
        <v>0</v>
      </c>
      <c r="P31" s="118">
        <v>0</v>
      </c>
      <c r="Q31" s="118">
        <v>0</v>
      </c>
      <c r="R31" s="118">
        <f t="shared" si="1"/>
        <v>0</v>
      </c>
      <c r="S31" s="118">
        <f t="shared" si="2"/>
        <v>0</v>
      </c>
    </row>
    <row r="32" spans="1:19" s="70" customFormat="1" ht="13" x14ac:dyDescent="0.25">
      <c r="A32" s="114">
        <v>26</v>
      </c>
      <c r="B32" s="114" t="s">
        <v>55</v>
      </c>
      <c r="C32" s="115">
        <v>0</v>
      </c>
      <c r="D32" s="115">
        <v>0</v>
      </c>
      <c r="E32" s="115">
        <v>0</v>
      </c>
      <c r="F32" s="115">
        <v>0</v>
      </c>
      <c r="G32" s="115">
        <v>15346467</v>
      </c>
      <c r="H32" s="115">
        <v>0</v>
      </c>
      <c r="I32" s="115">
        <v>0</v>
      </c>
      <c r="J32" s="115">
        <v>2453774</v>
      </c>
      <c r="K32" s="115">
        <v>65306</v>
      </c>
      <c r="L32" s="115">
        <v>183907</v>
      </c>
      <c r="M32" s="115">
        <f t="shared" si="0"/>
        <v>18049454</v>
      </c>
      <c r="N32" s="115">
        <v>16188093</v>
      </c>
      <c r="O32" s="115">
        <v>2579235</v>
      </c>
      <c r="P32" s="115">
        <v>333433</v>
      </c>
      <c r="Q32" s="115">
        <v>0</v>
      </c>
      <c r="R32" s="115">
        <f t="shared" si="1"/>
        <v>19100761</v>
      </c>
      <c r="S32" s="115">
        <f t="shared" si="2"/>
        <v>-1051307</v>
      </c>
    </row>
    <row r="33" spans="1:19" s="70" customFormat="1" ht="13" x14ac:dyDescent="0.25">
      <c r="A33" s="117">
        <v>27</v>
      </c>
      <c r="B33" s="117" t="s">
        <v>57</v>
      </c>
      <c r="C33" s="118">
        <v>0</v>
      </c>
      <c r="D33" s="118">
        <v>0</v>
      </c>
      <c r="E33" s="118">
        <v>0</v>
      </c>
      <c r="F33" s="118">
        <v>0</v>
      </c>
      <c r="G33" s="118">
        <v>1691088</v>
      </c>
      <c r="H33" s="118">
        <v>-300000</v>
      </c>
      <c r="I33" s="118">
        <v>0</v>
      </c>
      <c r="J33" s="118">
        <v>0</v>
      </c>
      <c r="K33" s="118">
        <v>0</v>
      </c>
      <c r="L33" s="118">
        <v>965878</v>
      </c>
      <c r="M33" s="118">
        <f t="shared" si="0"/>
        <v>2356966</v>
      </c>
      <c r="N33" s="118">
        <v>849939</v>
      </c>
      <c r="O33" s="118">
        <v>559216</v>
      </c>
      <c r="P33" s="118">
        <v>7260</v>
      </c>
      <c r="Q33" s="118">
        <v>0</v>
      </c>
      <c r="R33" s="118">
        <f t="shared" si="1"/>
        <v>1416415</v>
      </c>
      <c r="S33" s="118">
        <f t="shared" si="2"/>
        <v>940551</v>
      </c>
    </row>
    <row r="34" spans="1:19" s="70" customFormat="1" ht="13" x14ac:dyDescent="0.25">
      <c r="A34" s="114">
        <v>28</v>
      </c>
      <c r="B34" s="114" t="s">
        <v>59</v>
      </c>
      <c r="C34" s="115">
        <v>0</v>
      </c>
      <c r="D34" s="115">
        <v>0</v>
      </c>
      <c r="E34" s="115">
        <v>3166054</v>
      </c>
      <c r="F34" s="115">
        <v>0</v>
      </c>
      <c r="G34" s="115">
        <v>51220602</v>
      </c>
      <c r="H34" s="115">
        <v>-6526900</v>
      </c>
      <c r="I34" s="115">
        <v>0</v>
      </c>
      <c r="J34" s="115">
        <v>0</v>
      </c>
      <c r="K34" s="115">
        <v>0</v>
      </c>
      <c r="L34" s="115">
        <v>2834453</v>
      </c>
      <c r="M34" s="115">
        <f t="shared" si="0"/>
        <v>47528155</v>
      </c>
      <c r="N34" s="115">
        <v>28672376</v>
      </c>
      <c r="O34" s="115">
        <v>6959710</v>
      </c>
      <c r="P34" s="115">
        <v>4569096</v>
      </c>
      <c r="Q34" s="115">
        <v>2278163</v>
      </c>
      <c r="R34" s="115">
        <f t="shared" si="1"/>
        <v>42479345</v>
      </c>
      <c r="S34" s="115">
        <f t="shared" si="2"/>
        <v>5048810</v>
      </c>
    </row>
    <row r="35" spans="1:19" s="70" customFormat="1" ht="13" x14ac:dyDescent="0.25">
      <c r="A35" s="117">
        <v>29</v>
      </c>
      <c r="B35" s="117" t="s">
        <v>61</v>
      </c>
      <c r="C35" s="118">
        <v>0</v>
      </c>
      <c r="D35" s="118">
        <v>0</v>
      </c>
      <c r="E35" s="118">
        <v>28490</v>
      </c>
      <c r="F35" s="118">
        <v>0</v>
      </c>
      <c r="G35" s="118">
        <v>27187187</v>
      </c>
      <c r="H35" s="118">
        <v>-3974796</v>
      </c>
      <c r="I35" s="118">
        <v>395637</v>
      </c>
      <c r="J35" s="118">
        <v>1149825</v>
      </c>
      <c r="K35" s="118">
        <v>1617176</v>
      </c>
      <c r="L35" s="118">
        <v>70631</v>
      </c>
      <c r="M35" s="118">
        <f t="shared" si="0"/>
        <v>26445660</v>
      </c>
      <c r="N35" s="118">
        <v>29913345</v>
      </c>
      <c r="O35" s="118">
        <v>1202021</v>
      </c>
      <c r="P35" s="118">
        <v>9789</v>
      </c>
      <c r="Q35" s="118">
        <v>0</v>
      </c>
      <c r="R35" s="118">
        <f t="shared" si="1"/>
        <v>31125155</v>
      </c>
      <c r="S35" s="118">
        <f t="shared" si="2"/>
        <v>-4679495</v>
      </c>
    </row>
    <row r="36" spans="1:19" s="70" customFormat="1" ht="13" x14ac:dyDescent="0.25">
      <c r="A36" s="114">
        <v>30</v>
      </c>
      <c r="B36" s="114" t="s">
        <v>63</v>
      </c>
      <c r="C36" s="115">
        <v>0</v>
      </c>
      <c r="D36" s="115">
        <v>0</v>
      </c>
      <c r="E36" s="115">
        <v>19255797</v>
      </c>
      <c r="F36" s="115">
        <v>0</v>
      </c>
      <c r="G36" s="115">
        <v>385003850</v>
      </c>
      <c r="H36" s="115">
        <v>-8459758</v>
      </c>
      <c r="I36" s="115">
        <v>0</v>
      </c>
      <c r="J36" s="115">
        <v>0</v>
      </c>
      <c r="K36" s="115">
        <v>0</v>
      </c>
      <c r="L36" s="115">
        <v>25126188</v>
      </c>
      <c r="M36" s="115">
        <f t="shared" si="0"/>
        <v>401670280</v>
      </c>
      <c r="N36" s="115">
        <v>270610591</v>
      </c>
      <c r="O36" s="115">
        <v>70447002</v>
      </c>
      <c r="P36" s="115">
        <v>30746215</v>
      </c>
      <c r="Q36" s="115">
        <v>0</v>
      </c>
      <c r="R36" s="115">
        <f t="shared" si="1"/>
        <v>371803808</v>
      </c>
      <c r="S36" s="115">
        <f t="shared" si="2"/>
        <v>29866472</v>
      </c>
    </row>
    <row r="37" spans="1:19" s="70" customFormat="1" ht="13" x14ac:dyDescent="0.25">
      <c r="A37" s="117">
        <v>31</v>
      </c>
      <c r="B37" s="117" t="s">
        <v>65</v>
      </c>
      <c r="C37" s="118">
        <v>0</v>
      </c>
      <c r="D37" s="118">
        <v>0</v>
      </c>
      <c r="E37" s="118">
        <v>0</v>
      </c>
      <c r="F37" s="118">
        <v>0</v>
      </c>
      <c r="G37" s="118">
        <v>20508724</v>
      </c>
      <c r="H37" s="118">
        <v>5611731</v>
      </c>
      <c r="I37" s="118">
        <v>359317</v>
      </c>
      <c r="J37" s="118">
        <v>4020059</v>
      </c>
      <c r="K37" s="118">
        <v>7051646</v>
      </c>
      <c r="L37" s="118">
        <v>1396627</v>
      </c>
      <c r="M37" s="118">
        <f t="shared" si="0"/>
        <v>38948104</v>
      </c>
      <c r="N37" s="118">
        <v>35490268</v>
      </c>
      <c r="O37" s="118">
        <v>5247172</v>
      </c>
      <c r="P37" s="118">
        <v>562232</v>
      </c>
      <c r="Q37" s="118">
        <v>16883</v>
      </c>
      <c r="R37" s="118">
        <f t="shared" si="1"/>
        <v>41316555</v>
      </c>
      <c r="S37" s="118">
        <f t="shared" si="2"/>
        <v>-2368451</v>
      </c>
    </row>
    <row r="38" spans="1:19" s="70" customFormat="1" ht="13" x14ac:dyDescent="0.25">
      <c r="A38" s="114">
        <v>32</v>
      </c>
      <c r="B38" s="114" t="s">
        <v>67</v>
      </c>
      <c r="C38" s="115">
        <v>0</v>
      </c>
      <c r="D38" s="115">
        <v>0</v>
      </c>
      <c r="E38" s="115">
        <v>273898</v>
      </c>
      <c r="F38" s="115">
        <v>0</v>
      </c>
      <c r="G38" s="115">
        <v>65962628</v>
      </c>
      <c r="H38" s="115">
        <v>2759405</v>
      </c>
      <c r="I38" s="115">
        <v>0</v>
      </c>
      <c r="J38" s="115">
        <v>0</v>
      </c>
      <c r="K38" s="115">
        <v>0</v>
      </c>
      <c r="L38" s="115">
        <v>672616</v>
      </c>
      <c r="M38" s="115">
        <f t="shared" si="0"/>
        <v>69394649</v>
      </c>
      <c r="N38" s="115">
        <v>57289668</v>
      </c>
      <c r="O38" s="115">
        <v>4596563</v>
      </c>
      <c r="P38" s="115">
        <v>325541</v>
      </c>
      <c r="Q38" s="115">
        <v>414007</v>
      </c>
      <c r="R38" s="115">
        <f t="shared" si="1"/>
        <v>62625779</v>
      </c>
      <c r="S38" s="115">
        <f t="shared" si="2"/>
        <v>6768870</v>
      </c>
    </row>
    <row r="39" spans="1:19" s="70" customFormat="1" ht="13" x14ac:dyDescent="0.25">
      <c r="A39" s="117">
        <v>33</v>
      </c>
      <c r="B39" s="117" t="s">
        <v>69</v>
      </c>
      <c r="C39" s="118">
        <v>0</v>
      </c>
      <c r="D39" s="118">
        <v>0</v>
      </c>
      <c r="E39" s="118">
        <v>65533</v>
      </c>
      <c r="F39" s="118">
        <v>0</v>
      </c>
      <c r="G39" s="118">
        <v>9284914</v>
      </c>
      <c r="H39" s="118">
        <v>0</v>
      </c>
      <c r="I39" s="118">
        <v>0</v>
      </c>
      <c r="J39" s="118">
        <v>544</v>
      </c>
      <c r="K39" s="118">
        <v>0</v>
      </c>
      <c r="L39" s="118">
        <v>1191084</v>
      </c>
      <c r="M39" s="118">
        <f t="shared" si="0"/>
        <v>10476542</v>
      </c>
      <c r="N39" s="118">
        <v>5791632</v>
      </c>
      <c r="O39" s="118">
        <v>2666657</v>
      </c>
      <c r="P39" s="118">
        <v>632097</v>
      </c>
      <c r="Q39" s="118">
        <v>0</v>
      </c>
      <c r="R39" s="118">
        <f t="shared" si="1"/>
        <v>9090386</v>
      </c>
      <c r="S39" s="118">
        <f t="shared" si="2"/>
        <v>1386156</v>
      </c>
    </row>
    <row r="40" spans="1:19" s="70" customFormat="1" ht="13" x14ac:dyDescent="0.25">
      <c r="A40" s="114">
        <v>34</v>
      </c>
      <c r="B40" s="114" t="s">
        <v>71</v>
      </c>
      <c r="C40" s="115">
        <v>0</v>
      </c>
      <c r="D40" s="115">
        <v>0</v>
      </c>
      <c r="E40" s="115">
        <v>47412</v>
      </c>
      <c r="F40" s="115">
        <v>0</v>
      </c>
      <c r="G40" s="115">
        <v>61692693</v>
      </c>
      <c r="H40" s="115">
        <v>-131064</v>
      </c>
      <c r="I40" s="115">
        <v>0</v>
      </c>
      <c r="J40" s="115">
        <v>387702</v>
      </c>
      <c r="K40" s="115">
        <v>1102670</v>
      </c>
      <c r="L40" s="115">
        <v>3785494</v>
      </c>
      <c r="M40" s="115">
        <f t="shared" si="0"/>
        <v>66837495</v>
      </c>
      <c r="N40" s="115">
        <v>32920703</v>
      </c>
      <c r="O40" s="115">
        <v>16579681</v>
      </c>
      <c r="P40" s="115">
        <v>10679592</v>
      </c>
      <c r="Q40" s="115">
        <v>0</v>
      </c>
      <c r="R40" s="115">
        <f t="shared" si="1"/>
        <v>60179976</v>
      </c>
      <c r="S40" s="115">
        <f t="shared" si="2"/>
        <v>6657519</v>
      </c>
    </row>
    <row r="41" spans="1:19" s="70" customFormat="1" ht="13" x14ac:dyDescent="0.25">
      <c r="A41" s="117">
        <v>35</v>
      </c>
      <c r="B41" s="117" t="s">
        <v>73</v>
      </c>
      <c r="C41" s="118">
        <v>8669484</v>
      </c>
      <c r="D41" s="118">
        <v>0</v>
      </c>
      <c r="E41" s="118">
        <v>459539</v>
      </c>
      <c r="F41" s="118">
        <v>0</v>
      </c>
      <c r="G41" s="118">
        <v>143346014</v>
      </c>
      <c r="H41" s="118">
        <v>-428000</v>
      </c>
      <c r="I41" s="118">
        <v>0</v>
      </c>
      <c r="J41" s="118">
        <v>0</v>
      </c>
      <c r="K41" s="118">
        <v>0</v>
      </c>
      <c r="L41" s="118">
        <v>8555537</v>
      </c>
      <c r="M41" s="118">
        <f t="shared" si="0"/>
        <v>151473551</v>
      </c>
      <c r="N41" s="118">
        <v>120369322</v>
      </c>
      <c r="O41" s="118">
        <v>28203247</v>
      </c>
      <c r="P41" s="118">
        <v>5659675</v>
      </c>
      <c r="Q41" s="118">
        <v>0</v>
      </c>
      <c r="R41" s="118">
        <f t="shared" si="1"/>
        <v>154232244</v>
      </c>
      <c r="S41" s="118">
        <f t="shared" si="2"/>
        <v>-2758693</v>
      </c>
    </row>
    <row r="42" spans="1:19" s="70" customFormat="1" ht="13" x14ac:dyDescent="0.25">
      <c r="A42" s="114">
        <v>36</v>
      </c>
      <c r="B42" s="114" t="s">
        <v>75</v>
      </c>
      <c r="C42" s="115">
        <v>0</v>
      </c>
      <c r="D42" s="115">
        <v>0</v>
      </c>
      <c r="E42" s="115">
        <v>62097</v>
      </c>
      <c r="F42" s="115">
        <v>0</v>
      </c>
      <c r="G42" s="115">
        <v>12836652</v>
      </c>
      <c r="H42" s="115">
        <v>-683649</v>
      </c>
      <c r="I42" s="115">
        <v>0</v>
      </c>
      <c r="J42" s="115">
        <v>0</v>
      </c>
      <c r="K42" s="115">
        <v>289528</v>
      </c>
      <c r="L42" s="115">
        <v>813896</v>
      </c>
      <c r="M42" s="115">
        <f t="shared" si="0"/>
        <v>13256427</v>
      </c>
      <c r="N42" s="115">
        <v>5476808</v>
      </c>
      <c r="O42" s="115">
        <v>3356176</v>
      </c>
      <c r="P42" s="115">
        <v>831133</v>
      </c>
      <c r="Q42" s="115">
        <v>0</v>
      </c>
      <c r="R42" s="115">
        <f t="shared" si="1"/>
        <v>9664117</v>
      </c>
      <c r="S42" s="115">
        <f t="shared" si="2"/>
        <v>3592310</v>
      </c>
    </row>
    <row r="43" spans="1:19" s="70" customFormat="1" ht="13" x14ac:dyDescent="0.25">
      <c r="A43" s="117">
        <v>37</v>
      </c>
      <c r="B43" s="117" t="s">
        <v>77</v>
      </c>
      <c r="C43" s="118">
        <v>0</v>
      </c>
      <c r="D43" s="118">
        <v>0</v>
      </c>
      <c r="E43" s="118">
        <v>0</v>
      </c>
      <c r="F43" s="118">
        <v>0</v>
      </c>
      <c r="G43" s="118">
        <v>7930040</v>
      </c>
      <c r="H43" s="118">
        <v>0</v>
      </c>
      <c r="I43" s="118">
        <v>0</v>
      </c>
      <c r="J43" s="118">
        <v>0</v>
      </c>
      <c r="K43" s="118">
        <v>0</v>
      </c>
      <c r="L43" s="118">
        <v>807004</v>
      </c>
      <c r="M43" s="118">
        <f t="shared" si="0"/>
        <v>8737044</v>
      </c>
      <c r="N43" s="118">
        <v>7894591</v>
      </c>
      <c r="O43" s="118">
        <v>849241</v>
      </c>
      <c r="P43" s="118">
        <v>43094</v>
      </c>
      <c r="Q43" s="118">
        <v>0</v>
      </c>
      <c r="R43" s="118">
        <f t="shared" si="1"/>
        <v>8786926</v>
      </c>
      <c r="S43" s="118">
        <f t="shared" si="2"/>
        <v>-49882</v>
      </c>
    </row>
    <row r="44" spans="1:19" s="70" customFormat="1" ht="13" x14ac:dyDescent="0.25">
      <c r="A44" s="114">
        <v>38</v>
      </c>
      <c r="B44" s="114" t="s">
        <v>79</v>
      </c>
      <c r="C44" s="121">
        <v>0</v>
      </c>
      <c r="D44" s="121">
        <v>0</v>
      </c>
      <c r="E44" s="121">
        <v>45684</v>
      </c>
      <c r="F44" s="121">
        <v>0</v>
      </c>
      <c r="G44" s="121">
        <v>43738010</v>
      </c>
      <c r="H44" s="121">
        <v>-1370000</v>
      </c>
      <c r="I44" s="121">
        <v>0</v>
      </c>
      <c r="J44" s="121">
        <v>0</v>
      </c>
      <c r="K44" s="121">
        <v>103081</v>
      </c>
      <c r="L44" s="121">
        <v>238486</v>
      </c>
      <c r="M44" s="121">
        <f t="shared" si="0"/>
        <v>42709577</v>
      </c>
      <c r="N44" s="121">
        <v>23481508</v>
      </c>
      <c r="O44" s="121">
        <v>7264686</v>
      </c>
      <c r="P44" s="121">
        <v>4543348</v>
      </c>
      <c r="Q44" s="121">
        <v>20591</v>
      </c>
      <c r="R44" s="121">
        <f t="shared" si="1"/>
        <v>35310133</v>
      </c>
      <c r="S44" s="121">
        <f t="shared" si="2"/>
        <v>7399444</v>
      </c>
    </row>
    <row r="45" spans="1:19" s="70" customFormat="1" ht="13.5" thickBot="1" x14ac:dyDescent="0.3">
      <c r="A45" s="129">
        <f>A44</f>
        <v>38</v>
      </c>
      <c r="B45" s="136" t="s">
        <v>247</v>
      </c>
      <c r="C45" s="131">
        <f t="shared" ref="C45:S45" si="3">SUM(C7:C44)</f>
        <v>11769784</v>
      </c>
      <c r="D45" s="131">
        <f t="shared" si="3"/>
        <v>256160</v>
      </c>
      <c r="E45" s="131">
        <f t="shared" si="3"/>
        <v>81169631</v>
      </c>
      <c r="F45" s="131">
        <f t="shared" si="3"/>
        <v>370029</v>
      </c>
      <c r="G45" s="131">
        <f t="shared" si="3"/>
        <v>1872283586</v>
      </c>
      <c r="H45" s="131">
        <f t="shared" si="3"/>
        <v>-25611415</v>
      </c>
      <c r="I45" s="131">
        <f t="shared" si="3"/>
        <v>4086887</v>
      </c>
      <c r="J45" s="131">
        <f t="shared" si="3"/>
        <v>27518833</v>
      </c>
      <c r="K45" s="131">
        <f t="shared" si="3"/>
        <v>32853729</v>
      </c>
      <c r="L45" s="131">
        <f t="shared" si="3"/>
        <v>132885058</v>
      </c>
      <c r="M45" s="131">
        <f t="shared" si="3"/>
        <v>2044016678</v>
      </c>
      <c r="N45" s="131">
        <f t="shared" si="3"/>
        <v>1444887138</v>
      </c>
      <c r="O45" s="131">
        <f t="shared" si="3"/>
        <v>316088802</v>
      </c>
      <c r="P45" s="131">
        <f t="shared" si="3"/>
        <v>117110218</v>
      </c>
      <c r="Q45" s="131">
        <f t="shared" si="3"/>
        <v>9444940</v>
      </c>
      <c r="R45" s="131">
        <f t="shared" si="3"/>
        <v>1887531098</v>
      </c>
      <c r="S45" s="131">
        <f t="shared" si="3"/>
        <v>156485580</v>
      </c>
    </row>
    <row r="46" spans="1:19" s="70" customFormat="1" ht="13" x14ac:dyDescent="0.25">
      <c r="B46" s="75"/>
      <c r="C46" s="72"/>
      <c r="D46" s="72"/>
      <c r="E46" s="72"/>
      <c r="F46" s="72"/>
      <c r="G46" s="72"/>
      <c r="H46" s="72"/>
      <c r="I46" s="72"/>
      <c r="J46" s="72"/>
      <c r="K46" s="72"/>
      <c r="L46" s="72"/>
      <c r="M46" s="72"/>
      <c r="N46" s="72"/>
      <c r="O46" s="72"/>
      <c r="P46" s="72"/>
      <c r="Q46" s="72"/>
      <c r="R46" s="72"/>
      <c r="S46" s="72"/>
    </row>
    <row r="47" spans="1:19" s="340" customFormat="1" ht="15.5" x14ac:dyDescent="0.25">
      <c r="A47" s="311"/>
      <c r="B47" s="311"/>
      <c r="C47" s="311"/>
      <c r="D47" s="311"/>
      <c r="E47" s="311"/>
      <c r="F47" s="311"/>
      <c r="G47" s="311"/>
      <c r="H47" s="311"/>
      <c r="I47" s="311"/>
      <c r="J47" s="311"/>
      <c r="K47" s="311"/>
      <c r="L47" s="311"/>
      <c r="M47" s="311"/>
      <c r="N47" s="311"/>
      <c r="O47" s="311"/>
      <c r="P47" s="311"/>
      <c r="Q47" s="311"/>
      <c r="R47" s="311"/>
      <c r="S47" s="311"/>
    </row>
    <row r="48" spans="1:19" s="340" customFormat="1" ht="15.5" x14ac:dyDescent="0.25">
      <c r="A48" s="313" t="str">
        <f>A1</f>
        <v>AMENDED COMPARATIVE REPORT</v>
      </c>
      <c r="B48" s="313"/>
      <c r="C48" s="313"/>
      <c r="D48" s="313"/>
      <c r="E48" s="313"/>
      <c r="F48" s="313"/>
      <c r="G48" s="313"/>
      <c r="H48" s="313"/>
      <c r="I48" s="313"/>
      <c r="J48" s="313"/>
      <c r="K48" s="313"/>
      <c r="L48" s="313"/>
      <c r="M48" s="313"/>
      <c r="N48" s="313"/>
      <c r="O48" s="313"/>
      <c r="P48" s="313"/>
      <c r="Q48" s="313"/>
      <c r="R48" s="313"/>
      <c r="S48" s="313"/>
    </row>
    <row r="49" spans="1:19" s="340" customFormat="1" ht="15.5" x14ac:dyDescent="0.25">
      <c r="A49" s="313" t="str">
        <f t="shared" ref="A49:A50" si="4">A2</f>
        <v>EXHIBIT F: SUMMARY OF ENTERPRISE ACTIVITIES</v>
      </c>
      <c r="B49" s="313"/>
      <c r="C49" s="313"/>
      <c r="D49" s="313"/>
      <c r="E49" s="313"/>
      <c r="F49" s="313"/>
      <c r="G49" s="313"/>
      <c r="H49" s="313"/>
      <c r="I49" s="313"/>
      <c r="J49" s="313"/>
      <c r="K49" s="313"/>
      <c r="L49" s="313"/>
      <c r="M49" s="313"/>
      <c r="N49" s="313"/>
      <c r="O49" s="313"/>
      <c r="P49" s="313"/>
      <c r="Q49" s="313"/>
      <c r="R49" s="313"/>
      <c r="S49" s="313"/>
    </row>
    <row r="50" spans="1:19" s="340" customFormat="1" ht="15.5" x14ac:dyDescent="0.25">
      <c r="A50" s="311" t="str">
        <f t="shared" si="4"/>
        <v>FOR THE YEAR ENDED JUNE 30, 2024</v>
      </c>
      <c r="B50" s="311"/>
      <c r="C50" s="311"/>
      <c r="D50" s="311"/>
      <c r="E50" s="311"/>
      <c r="F50" s="311"/>
      <c r="G50" s="311"/>
      <c r="H50" s="311"/>
      <c r="I50" s="311"/>
      <c r="J50" s="311"/>
      <c r="K50" s="311"/>
      <c r="L50" s="311"/>
      <c r="M50" s="311"/>
      <c r="N50" s="311"/>
      <c r="O50" s="311"/>
      <c r="P50" s="311"/>
      <c r="Q50" s="311"/>
      <c r="R50" s="311"/>
      <c r="S50" s="311"/>
    </row>
    <row r="51" spans="1:19" s="70" customFormat="1" ht="13.5" thickBot="1" x14ac:dyDescent="0.3"/>
    <row r="52" spans="1:19" s="90" customFormat="1" ht="43.5" customHeight="1" thickBot="1" x14ac:dyDescent="0.4">
      <c r="A52" s="89"/>
      <c r="B52" s="89"/>
      <c r="C52" s="452" t="s">
        <v>304</v>
      </c>
      <c r="D52" s="453"/>
      <c r="E52" s="452" t="s">
        <v>302</v>
      </c>
      <c r="F52" s="453"/>
      <c r="G52" s="89"/>
      <c r="H52" s="452" t="s">
        <v>300</v>
      </c>
      <c r="I52" s="454"/>
      <c r="J52" s="454"/>
      <c r="K52" s="453"/>
      <c r="L52" s="89"/>
      <c r="M52" s="89"/>
      <c r="N52" s="449" t="s">
        <v>286</v>
      </c>
      <c r="O52" s="450"/>
      <c r="P52" s="450"/>
      <c r="Q52" s="450"/>
      <c r="R52" s="451"/>
      <c r="S52" s="89"/>
    </row>
    <row r="53" spans="1:19" s="90" customFormat="1" ht="58.5" thickBot="1" x14ac:dyDescent="0.4">
      <c r="A53" s="120" t="s">
        <v>0</v>
      </c>
      <c r="B53" s="352" t="s">
        <v>80</v>
      </c>
      <c r="C53" s="348" t="s">
        <v>303</v>
      </c>
      <c r="D53" s="349" t="s">
        <v>287</v>
      </c>
      <c r="E53" s="348" t="s">
        <v>346</v>
      </c>
      <c r="F53" s="349" t="s">
        <v>287</v>
      </c>
      <c r="G53" s="120" t="s">
        <v>291</v>
      </c>
      <c r="H53" s="348" t="s">
        <v>301</v>
      </c>
      <c r="I53" s="350" t="s">
        <v>292</v>
      </c>
      <c r="J53" s="350" t="s">
        <v>293</v>
      </c>
      <c r="K53" s="349" t="s">
        <v>288</v>
      </c>
      <c r="L53" s="120" t="s">
        <v>294</v>
      </c>
      <c r="M53" s="120" t="s">
        <v>295</v>
      </c>
      <c r="N53" s="348" t="s">
        <v>289</v>
      </c>
      <c r="O53" s="350" t="s">
        <v>296</v>
      </c>
      <c r="P53" s="350" t="s">
        <v>290</v>
      </c>
      <c r="Q53" s="350" t="s">
        <v>297</v>
      </c>
      <c r="R53" s="349" t="s">
        <v>298</v>
      </c>
      <c r="S53" s="120" t="s">
        <v>299</v>
      </c>
    </row>
    <row r="54" spans="1:19" s="70" customFormat="1" ht="13" x14ac:dyDescent="0.25">
      <c r="A54" s="113">
        <v>1</v>
      </c>
      <c r="B54" s="113" t="s">
        <v>81</v>
      </c>
      <c r="C54" s="133">
        <v>0</v>
      </c>
      <c r="D54" s="133">
        <v>0</v>
      </c>
      <c r="E54" s="133">
        <v>0</v>
      </c>
      <c r="F54" s="133">
        <v>0</v>
      </c>
      <c r="G54" s="133">
        <v>841705</v>
      </c>
      <c r="H54" s="133">
        <v>0</v>
      </c>
      <c r="I54" s="133">
        <v>0</v>
      </c>
      <c r="J54" s="133">
        <v>0</v>
      </c>
      <c r="K54" s="133">
        <v>0</v>
      </c>
      <c r="L54" s="133">
        <v>690</v>
      </c>
      <c r="M54" s="133">
        <f t="shared" ref="M54:M85" si="5">SUM(G54:L54)</f>
        <v>842395</v>
      </c>
      <c r="N54" s="133">
        <v>891128</v>
      </c>
      <c r="O54" s="133">
        <v>358519</v>
      </c>
      <c r="P54" s="133">
        <v>0</v>
      </c>
      <c r="Q54" s="133">
        <v>0</v>
      </c>
      <c r="R54" s="133">
        <f t="shared" ref="R54:R85" si="6">SUM(N54:Q54)</f>
        <v>1249647</v>
      </c>
      <c r="S54" s="133">
        <f t="shared" ref="S54:S85" si="7">(M54-R54)</f>
        <v>-407252</v>
      </c>
    </row>
    <row r="55" spans="1:19" s="70" customFormat="1" ht="13" x14ac:dyDescent="0.25">
      <c r="A55" s="114">
        <v>2</v>
      </c>
      <c r="B55" s="114" t="s">
        <v>82</v>
      </c>
      <c r="C55" s="115">
        <v>0</v>
      </c>
      <c r="D55" s="115">
        <v>0</v>
      </c>
      <c r="E55" s="115">
        <v>0</v>
      </c>
      <c r="F55" s="115">
        <v>0</v>
      </c>
      <c r="G55" s="115">
        <v>0</v>
      </c>
      <c r="H55" s="115">
        <v>0</v>
      </c>
      <c r="I55" s="115">
        <v>0</v>
      </c>
      <c r="J55" s="115">
        <v>0</v>
      </c>
      <c r="K55" s="115">
        <v>0</v>
      </c>
      <c r="L55" s="115">
        <v>0</v>
      </c>
      <c r="M55" s="115">
        <f t="shared" si="5"/>
        <v>0</v>
      </c>
      <c r="N55" s="115">
        <v>0</v>
      </c>
      <c r="O55" s="115">
        <v>0</v>
      </c>
      <c r="P55" s="115">
        <v>0</v>
      </c>
      <c r="Q55" s="115">
        <v>0</v>
      </c>
      <c r="R55" s="115">
        <f t="shared" si="6"/>
        <v>0</v>
      </c>
      <c r="S55" s="115">
        <f t="shared" si="7"/>
        <v>0</v>
      </c>
    </row>
    <row r="56" spans="1:19" s="70" customFormat="1" ht="13" x14ac:dyDescent="0.25">
      <c r="A56" s="117">
        <v>3</v>
      </c>
      <c r="B56" s="117" t="s">
        <v>248</v>
      </c>
      <c r="C56" s="118">
        <v>0</v>
      </c>
      <c r="D56" s="118">
        <v>0</v>
      </c>
      <c r="E56" s="118">
        <v>20000</v>
      </c>
      <c r="F56" s="118">
        <v>0</v>
      </c>
      <c r="G56" s="118">
        <v>5481492</v>
      </c>
      <c r="H56" s="118">
        <v>0</v>
      </c>
      <c r="I56" s="118">
        <v>0</v>
      </c>
      <c r="J56" s="118">
        <v>0</v>
      </c>
      <c r="K56" s="118">
        <v>0</v>
      </c>
      <c r="L56" s="118">
        <v>87519</v>
      </c>
      <c r="M56" s="118">
        <f t="shared" si="5"/>
        <v>5569011</v>
      </c>
      <c r="N56" s="118">
        <v>3826019</v>
      </c>
      <c r="O56" s="118">
        <v>1206145</v>
      </c>
      <c r="P56" s="118">
        <v>107372</v>
      </c>
      <c r="Q56" s="118">
        <v>0</v>
      </c>
      <c r="R56" s="118">
        <f t="shared" si="6"/>
        <v>5139536</v>
      </c>
      <c r="S56" s="118">
        <f t="shared" si="7"/>
        <v>429475</v>
      </c>
    </row>
    <row r="57" spans="1:19" s="70" customFormat="1" ht="13" x14ac:dyDescent="0.25">
      <c r="A57" s="114">
        <v>4</v>
      </c>
      <c r="B57" s="114" t="s">
        <v>84</v>
      </c>
      <c r="C57" s="115">
        <v>0</v>
      </c>
      <c r="D57" s="115">
        <v>0</v>
      </c>
      <c r="E57" s="115">
        <v>0</v>
      </c>
      <c r="F57" s="115">
        <v>0</v>
      </c>
      <c r="G57" s="115">
        <v>568906</v>
      </c>
      <c r="H57" s="115">
        <v>0</v>
      </c>
      <c r="I57" s="115">
        <v>0</v>
      </c>
      <c r="J57" s="115">
        <v>0</v>
      </c>
      <c r="K57" s="115">
        <v>0</v>
      </c>
      <c r="L57" s="115">
        <v>0</v>
      </c>
      <c r="M57" s="115">
        <f t="shared" si="5"/>
        <v>568906</v>
      </c>
      <c r="N57" s="115">
        <v>499462</v>
      </c>
      <c r="O57" s="115">
        <v>210560</v>
      </c>
      <c r="P57" s="115">
        <v>43700</v>
      </c>
      <c r="Q57" s="115">
        <v>0</v>
      </c>
      <c r="R57" s="115">
        <f t="shared" si="6"/>
        <v>753722</v>
      </c>
      <c r="S57" s="115">
        <f t="shared" si="7"/>
        <v>-184816</v>
      </c>
    </row>
    <row r="58" spans="1:19" s="70" customFormat="1" ht="13" x14ac:dyDescent="0.25">
      <c r="A58" s="117">
        <v>5</v>
      </c>
      <c r="B58" s="117" t="s">
        <v>85</v>
      </c>
      <c r="C58" s="118">
        <v>100462</v>
      </c>
      <c r="D58" s="118">
        <v>0</v>
      </c>
      <c r="E58" s="118">
        <v>0</v>
      </c>
      <c r="F58" s="118">
        <v>0</v>
      </c>
      <c r="G58" s="118">
        <v>5283331</v>
      </c>
      <c r="H58" s="118">
        <v>0</v>
      </c>
      <c r="I58" s="118">
        <v>0</v>
      </c>
      <c r="J58" s="118">
        <v>0</v>
      </c>
      <c r="K58" s="118">
        <v>0</v>
      </c>
      <c r="L58" s="118">
        <v>1306751</v>
      </c>
      <c r="M58" s="118">
        <f t="shared" si="5"/>
        <v>6590082</v>
      </c>
      <c r="N58" s="118">
        <v>4123415</v>
      </c>
      <c r="O58" s="118">
        <v>1134743</v>
      </c>
      <c r="P58" s="118">
        <v>781265</v>
      </c>
      <c r="Q58" s="118">
        <v>0</v>
      </c>
      <c r="R58" s="118">
        <f t="shared" si="6"/>
        <v>6039423</v>
      </c>
      <c r="S58" s="118">
        <f t="shared" si="7"/>
        <v>550659</v>
      </c>
    </row>
    <row r="59" spans="1:19" s="70" customFormat="1" ht="13" x14ac:dyDescent="0.25">
      <c r="A59" s="114">
        <v>6</v>
      </c>
      <c r="B59" s="114" t="s">
        <v>86</v>
      </c>
      <c r="C59" s="115">
        <v>0</v>
      </c>
      <c r="D59" s="115">
        <v>0</v>
      </c>
      <c r="E59" s="115">
        <v>0</v>
      </c>
      <c r="F59" s="115">
        <v>0</v>
      </c>
      <c r="G59" s="115">
        <v>206467</v>
      </c>
      <c r="H59" s="115">
        <v>0</v>
      </c>
      <c r="I59" s="115">
        <v>0</v>
      </c>
      <c r="J59" s="115">
        <v>0</v>
      </c>
      <c r="K59" s="115">
        <v>0</v>
      </c>
      <c r="L59" s="115">
        <v>0</v>
      </c>
      <c r="M59" s="115">
        <f t="shared" si="5"/>
        <v>206467</v>
      </c>
      <c r="N59" s="115">
        <v>211515</v>
      </c>
      <c r="O59" s="115">
        <v>114245</v>
      </c>
      <c r="P59" s="115">
        <v>0</v>
      </c>
      <c r="Q59" s="115">
        <v>0</v>
      </c>
      <c r="R59" s="115">
        <f t="shared" si="6"/>
        <v>325760</v>
      </c>
      <c r="S59" s="115">
        <f t="shared" si="7"/>
        <v>-119293</v>
      </c>
    </row>
    <row r="60" spans="1:19" s="70" customFormat="1" ht="13" x14ac:dyDescent="0.25">
      <c r="A60" s="117">
        <v>7</v>
      </c>
      <c r="B60" s="117" t="s">
        <v>87</v>
      </c>
      <c r="C60" s="118">
        <v>0</v>
      </c>
      <c r="D60" s="118">
        <v>0</v>
      </c>
      <c r="E60" s="118">
        <v>47842394</v>
      </c>
      <c r="F60" s="118">
        <v>0</v>
      </c>
      <c r="G60" s="118">
        <v>138145318</v>
      </c>
      <c r="H60" s="118">
        <v>210509</v>
      </c>
      <c r="I60" s="118">
        <v>0</v>
      </c>
      <c r="J60" s="118">
        <v>0</v>
      </c>
      <c r="K60" s="118">
        <v>0</v>
      </c>
      <c r="L60" s="118">
        <v>3118837</v>
      </c>
      <c r="M60" s="118">
        <f t="shared" si="5"/>
        <v>141474664</v>
      </c>
      <c r="N60" s="118">
        <v>104915757</v>
      </c>
      <c r="O60" s="118">
        <v>22980966</v>
      </c>
      <c r="P60" s="118">
        <v>5783394</v>
      </c>
      <c r="Q60" s="118">
        <v>450583</v>
      </c>
      <c r="R60" s="118">
        <f t="shared" si="6"/>
        <v>134130700</v>
      </c>
      <c r="S60" s="118">
        <f t="shared" si="7"/>
        <v>7343964</v>
      </c>
    </row>
    <row r="61" spans="1:19" s="70" customFormat="1" ht="13" x14ac:dyDescent="0.25">
      <c r="A61" s="114">
        <v>8</v>
      </c>
      <c r="B61" s="114" t="s">
        <v>88</v>
      </c>
      <c r="C61" s="115">
        <v>0</v>
      </c>
      <c r="D61" s="115">
        <v>0</v>
      </c>
      <c r="E61" s="115">
        <v>172141</v>
      </c>
      <c r="F61" s="115">
        <v>0</v>
      </c>
      <c r="G61" s="115">
        <v>0</v>
      </c>
      <c r="H61" s="115">
        <v>0</v>
      </c>
      <c r="I61" s="115">
        <v>0</v>
      </c>
      <c r="J61" s="115">
        <v>0</v>
      </c>
      <c r="K61" s="115">
        <v>0</v>
      </c>
      <c r="L61" s="115">
        <v>0</v>
      </c>
      <c r="M61" s="115">
        <f t="shared" si="5"/>
        <v>0</v>
      </c>
      <c r="N61" s="115">
        <v>0</v>
      </c>
      <c r="O61" s="115">
        <v>0</v>
      </c>
      <c r="P61" s="115">
        <v>0</v>
      </c>
      <c r="Q61" s="115">
        <v>0</v>
      </c>
      <c r="R61" s="115">
        <f t="shared" si="6"/>
        <v>0</v>
      </c>
      <c r="S61" s="115">
        <f t="shared" si="7"/>
        <v>0</v>
      </c>
    </row>
    <row r="62" spans="1:19" s="70" customFormat="1" ht="13" x14ac:dyDescent="0.25">
      <c r="A62" s="117">
        <v>9</v>
      </c>
      <c r="B62" s="117" t="s">
        <v>89</v>
      </c>
      <c r="C62" s="118">
        <v>0</v>
      </c>
      <c r="D62" s="118">
        <v>0</v>
      </c>
      <c r="E62" s="118">
        <v>0</v>
      </c>
      <c r="F62" s="118">
        <v>0</v>
      </c>
      <c r="G62" s="118">
        <v>1433461</v>
      </c>
      <c r="H62" s="118">
        <v>0</v>
      </c>
      <c r="I62" s="118">
        <v>0</v>
      </c>
      <c r="J62" s="118">
        <v>0</v>
      </c>
      <c r="K62" s="118">
        <v>0</v>
      </c>
      <c r="L62" s="118">
        <v>394635</v>
      </c>
      <c r="M62" s="118">
        <f t="shared" si="5"/>
        <v>1828096</v>
      </c>
      <c r="N62" s="118">
        <v>1510094</v>
      </c>
      <c r="O62" s="118">
        <v>492563</v>
      </c>
      <c r="P62" s="118">
        <v>0</v>
      </c>
      <c r="Q62" s="118">
        <v>0</v>
      </c>
      <c r="R62" s="118">
        <f t="shared" si="6"/>
        <v>2002657</v>
      </c>
      <c r="S62" s="118">
        <f t="shared" si="7"/>
        <v>-174561</v>
      </c>
    </row>
    <row r="63" spans="1:19" s="70" customFormat="1" ht="13" x14ac:dyDescent="0.25">
      <c r="A63" s="114">
        <v>10</v>
      </c>
      <c r="B63" s="114" t="s">
        <v>90</v>
      </c>
      <c r="C63" s="115">
        <v>0</v>
      </c>
      <c r="D63" s="115">
        <v>0</v>
      </c>
      <c r="E63" s="115">
        <v>0</v>
      </c>
      <c r="F63" s="115">
        <v>0</v>
      </c>
      <c r="G63" s="115">
        <v>7804927</v>
      </c>
      <c r="H63" s="115">
        <v>0</v>
      </c>
      <c r="I63" s="115">
        <v>0</v>
      </c>
      <c r="J63" s="115">
        <v>0</v>
      </c>
      <c r="K63" s="115">
        <v>0</v>
      </c>
      <c r="L63" s="115">
        <v>328482</v>
      </c>
      <c r="M63" s="115">
        <f t="shared" si="5"/>
        <v>8133409</v>
      </c>
      <c r="N63" s="115">
        <v>8182139</v>
      </c>
      <c r="O63" s="115">
        <v>302712</v>
      </c>
      <c r="P63" s="115">
        <v>0</v>
      </c>
      <c r="Q63" s="115">
        <v>4656</v>
      </c>
      <c r="R63" s="115">
        <f t="shared" si="6"/>
        <v>8489507</v>
      </c>
      <c r="S63" s="115">
        <f t="shared" si="7"/>
        <v>-356098</v>
      </c>
    </row>
    <row r="64" spans="1:19" s="70" customFormat="1" ht="13" x14ac:dyDescent="0.25">
      <c r="A64" s="117">
        <v>11</v>
      </c>
      <c r="B64" s="117" t="s">
        <v>249</v>
      </c>
      <c r="C64" s="118">
        <v>0</v>
      </c>
      <c r="D64" s="118">
        <v>0</v>
      </c>
      <c r="E64" s="118">
        <v>0</v>
      </c>
      <c r="F64" s="118">
        <v>0</v>
      </c>
      <c r="G64" s="118">
        <v>850276</v>
      </c>
      <c r="H64" s="118">
        <v>369505</v>
      </c>
      <c r="I64" s="118">
        <v>0</v>
      </c>
      <c r="J64" s="118">
        <v>0</v>
      </c>
      <c r="K64" s="118">
        <v>0</v>
      </c>
      <c r="L64" s="118">
        <v>7456</v>
      </c>
      <c r="M64" s="118">
        <f t="shared" si="5"/>
        <v>1227237</v>
      </c>
      <c r="N64" s="118">
        <v>717625</v>
      </c>
      <c r="O64" s="118">
        <v>704615</v>
      </c>
      <c r="P64" s="118">
        <v>183318</v>
      </c>
      <c r="Q64" s="118">
        <v>0</v>
      </c>
      <c r="R64" s="118">
        <f t="shared" si="6"/>
        <v>1605558</v>
      </c>
      <c r="S64" s="118">
        <f t="shared" si="7"/>
        <v>-378321</v>
      </c>
    </row>
    <row r="65" spans="1:19" s="70" customFormat="1" ht="13" x14ac:dyDescent="0.25">
      <c r="A65" s="114">
        <v>12</v>
      </c>
      <c r="B65" s="114" t="s">
        <v>92</v>
      </c>
      <c r="C65" s="115">
        <v>0</v>
      </c>
      <c r="D65" s="115">
        <v>0</v>
      </c>
      <c r="E65" s="115">
        <v>0</v>
      </c>
      <c r="F65" s="115">
        <v>0</v>
      </c>
      <c r="G65" s="115">
        <v>0</v>
      </c>
      <c r="H65" s="115">
        <v>0</v>
      </c>
      <c r="I65" s="115">
        <v>0</v>
      </c>
      <c r="J65" s="115">
        <v>0</v>
      </c>
      <c r="K65" s="115">
        <v>0</v>
      </c>
      <c r="L65" s="115">
        <v>0</v>
      </c>
      <c r="M65" s="115">
        <f t="shared" si="5"/>
        <v>0</v>
      </c>
      <c r="N65" s="115">
        <v>0</v>
      </c>
      <c r="O65" s="115">
        <v>0</v>
      </c>
      <c r="P65" s="115">
        <v>0</v>
      </c>
      <c r="Q65" s="115">
        <v>0</v>
      </c>
      <c r="R65" s="115">
        <f t="shared" si="6"/>
        <v>0</v>
      </c>
      <c r="S65" s="115">
        <f t="shared" si="7"/>
        <v>0</v>
      </c>
    </row>
    <row r="66" spans="1:19" s="70" customFormat="1" ht="13" x14ac:dyDescent="0.25">
      <c r="A66" s="117">
        <v>13</v>
      </c>
      <c r="B66" s="117" t="s">
        <v>93</v>
      </c>
      <c r="C66" s="118">
        <v>0</v>
      </c>
      <c r="D66" s="118">
        <v>0</v>
      </c>
      <c r="E66" s="118">
        <v>0</v>
      </c>
      <c r="F66" s="118">
        <v>0</v>
      </c>
      <c r="G66" s="118">
        <v>0</v>
      </c>
      <c r="H66" s="118">
        <v>0</v>
      </c>
      <c r="I66" s="118">
        <v>0</v>
      </c>
      <c r="J66" s="118">
        <v>4228</v>
      </c>
      <c r="K66" s="118">
        <v>0</v>
      </c>
      <c r="L66" s="118">
        <v>0</v>
      </c>
      <c r="M66" s="118">
        <f t="shared" si="5"/>
        <v>4228</v>
      </c>
      <c r="N66" s="118">
        <v>33658</v>
      </c>
      <c r="O66" s="118">
        <v>0</v>
      </c>
      <c r="P66" s="118">
        <v>0</v>
      </c>
      <c r="Q66" s="118">
        <v>0</v>
      </c>
      <c r="R66" s="118">
        <f t="shared" si="6"/>
        <v>33658</v>
      </c>
      <c r="S66" s="118">
        <f t="shared" si="7"/>
        <v>-29430</v>
      </c>
    </row>
    <row r="67" spans="1:19" s="70" customFormat="1" ht="13" x14ac:dyDescent="0.25">
      <c r="A67" s="114">
        <v>14</v>
      </c>
      <c r="B67" s="114" t="s">
        <v>94</v>
      </c>
      <c r="C67" s="115">
        <v>0</v>
      </c>
      <c r="D67" s="115">
        <v>0</v>
      </c>
      <c r="E67" s="115">
        <v>0</v>
      </c>
      <c r="F67" s="115">
        <v>0</v>
      </c>
      <c r="G67" s="115">
        <v>7431526</v>
      </c>
      <c r="H67" s="115">
        <v>1695518</v>
      </c>
      <c r="I67" s="115">
        <v>0</v>
      </c>
      <c r="J67" s="115">
        <v>0</v>
      </c>
      <c r="K67" s="115">
        <v>0</v>
      </c>
      <c r="L67" s="115">
        <v>65393</v>
      </c>
      <c r="M67" s="115">
        <f t="shared" si="5"/>
        <v>9192437</v>
      </c>
      <c r="N67" s="115">
        <v>8884368</v>
      </c>
      <c r="O67" s="115">
        <v>3700210</v>
      </c>
      <c r="P67" s="115">
        <v>149897</v>
      </c>
      <c r="Q67" s="115">
        <v>0</v>
      </c>
      <c r="R67" s="115">
        <f t="shared" si="6"/>
        <v>12734475</v>
      </c>
      <c r="S67" s="115">
        <f t="shared" si="7"/>
        <v>-3542038</v>
      </c>
    </row>
    <row r="68" spans="1:19" s="70" customFormat="1" ht="13" x14ac:dyDescent="0.25">
      <c r="A68" s="117">
        <v>15</v>
      </c>
      <c r="B68" s="117" t="s">
        <v>95</v>
      </c>
      <c r="C68" s="118">
        <v>0</v>
      </c>
      <c r="D68" s="118">
        <v>0</v>
      </c>
      <c r="E68" s="118">
        <v>0</v>
      </c>
      <c r="F68" s="118">
        <v>0</v>
      </c>
      <c r="G68" s="118">
        <v>1807744</v>
      </c>
      <c r="H68" s="118">
        <v>-15424</v>
      </c>
      <c r="I68" s="118">
        <v>0</v>
      </c>
      <c r="J68" s="118">
        <v>0</v>
      </c>
      <c r="K68" s="118">
        <v>0</v>
      </c>
      <c r="L68" s="118">
        <v>13753</v>
      </c>
      <c r="M68" s="118">
        <f t="shared" si="5"/>
        <v>1806073</v>
      </c>
      <c r="N68" s="118">
        <v>1249092</v>
      </c>
      <c r="O68" s="118">
        <v>865479</v>
      </c>
      <c r="P68" s="118">
        <v>219782</v>
      </c>
      <c r="Q68" s="118">
        <v>0</v>
      </c>
      <c r="R68" s="118">
        <f t="shared" si="6"/>
        <v>2334353</v>
      </c>
      <c r="S68" s="118">
        <f t="shared" si="7"/>
        <v>-528280</v>
      </c>
    </row>
    <row r="69" spans="1:19" s="70" customFormat="1" ht="13" x14ac:dyDescent="0.25">
      <c r="A69" s="114">
        <v>16</v>
      </c>
      <c r="B69" s="114" t="s">
        <v>96</v>
      </c>
      <c r="C69" s="115">
        <v>0</v>
      </c>
      <c r="D69" s="115">
        <v>0</v>
      </c>
      <c r="E69" s="115">
        <v>108415</v>
      </c>
      <c r="F69" s="115">
        <v>905362</v>
      </c>
      <c r="G69" s="115">
        <v>0</v>
      </c>
      <c r="H69" s="115">
        <v>0</v>
      </c>
      <c r="I69" s="115">
        <v>0</v>
      </c>
      <c r="J69" s="115">
        <v>0</v>
      </c>
      <c r="K69" s="115">
        <v>0</v>
      </c>
      <c r="L69" s="115">
        <v>0</v>
      </c>
      <c r="M69" s="115">
        <f t="shared" si="5"/>
        <v>0</v>
      </c>
      <c r="N69" s="115">
        <v>0</v>
      </c>
      <c r="O69" s="115">
        <v>0</v>
      </c>
      <c r="P69" s="115">
        <v>0</v>
      </c>
      <c r="Q69" s="115">
        <v>0</v>
      </c>
      <c r="R69" s="115">
        <f t="shared" si="6"/>
        <v>0</v>
      </c>
      <c r="S69" s="115">
        <f t="shared" si="7"/>
        <v>0</v>
      </c>
    </row>
    <row r="70" spans="1:19" s="70" customFormat="1" ht="13" x14ac:dyDescent="0.25">
      <c r="A70" s="117">
        <v>17</v>
      </c>
      <c r="B70" s="117" t="s">
        <v>97</v>
      </c>
      <c r="C70" s="118">
        <v>0</v>
      </c>
      <c r="D70" s="118">
        <v>0</v>
      </c>
      <c r="E70" s="118">
        <v>0</v>
      </c>
      <c r="F70" s="118">
        <v>0</v>
      </c>
      <c r="G70" s="118">
        <v>5088910</v>
      </c>
      <c r="H70" s="118">
        <v>0</v>
      </c>
      <c r="I70" s="118">
        <v>0</v>
      </c>
      <c r="J70" s="118">
        <v>0</v>
      </c>
      <c r="K70" s="118">
        <v>0</v>
      </c>
      <c r="L70" s="118">
        <v>5968901</v>
      </c>
      <c r="M70" s="118">
        <f t="shared" si="5"/>
        <v>11057811</v>
      </c>
      <c r="N70" s="118">
        <v>3941570</v>
      </c>
      <c r="O70" s="118">
        <v>1444850</v>
      </c>
      <c r="P70" s="118">
        <v>960922</v>
      </c>
      <c r="Q70" s="118">
        <v>0</v>
      </c>
      <c r="R70" s="118">
        <f t="shared" si="6"/>
        <v>6347342</v>
      </c>
      <c r="S70" s="118">
        <f t="shared" si="7"/>
        <v>4710469</v>
      </c>
    </row>
    <row r="71" spans="1:19" s="70" customFormat="1" ht="13" x14ac:dyDescent="0.25">
      <c r="A71" s="114">
        <v>18</v>
      </c>
      <c r="B71" s="114" t="s">
        <v>98</v>
      </c>
      <c r="C71" s="115">
        <v>0</v>
      </c>
      <c r="D71" s="115">
        <v>0</v>
      </c>
      <c r="E71" s="115">
        <v>260950</v>
      </c>
      <c r="F71" s="115">
        <v>0</v>
      </c>
      <c r="G71" s="115">
        <v>3309893</v>
      </c>
      <c r="H71" s="115">
        <v>1425000</v>
      </c>
      <c r="I71" s="115">
        <v>0</v>
      </c>
      <c r="J71" s="115">
        <v>124092</v>
      </c>
      <c r="K71" s="115">
        <v>0</v>
      </c>
      <c r="L71" s="115">
        <v>240182</v>
      </c>
      <c r="M71" s="115">
        <f t="shared" si="5"/>
        <v>5099167</v>
      </c>
      <c r="N71" s="115">
        <v>2694760</v>
      </c>
      <c r="O71" s="115">
        <v>1497514</v>
      </c>
      <c r="P71" s="115">
        <v>516459</v>
      </c>
      <c r="Q71" s="115">
        <v>0</v>
      </c>
      <c r="R71" s="115">
        <f t="shared" si="6"/>
        <v>4708733</v>
      </c>
      <c r="S71" s="115">
        <f t="shared" si="7"/>
        <v>390434</v>
      </c>
    </row>
    <row r="72" spans="1:19" s="70" customFormat="1" ht="13" x14ac:dyDescent="0.25">
      <c r="A72" s="117">
        <v>19</v>
      </c>
      <c r="B72" s="117" t="s">
        <v>99</v>
      </c>
      <c r="C72" s="118">
        <v>0</v>
      </c>
      <c r="D72" s="118">
        <v>0</v>
      </c>
      <c r="E72" s="118">
        <v>0</v>
      </c>
      <c r="F72" s="118">
        <v>0</v>
      </c>
      <c r="G72" s="118">
        <v>37602</v>
      </c>
      <c r="H72" s="118">
        <v>61200</v>
      </c>
      <c r="I72" s="118">
        <v>0</v>
      </c>
      <c r="J72" s="118">
        <v>0</v>
      </c>
      <c r="K72" s="118">
        <v>0</v>
      </c>
      <c r="L72" s="118">
        <v>0</v>
      </c>
      <c r="M72" s="118">
        <f t="shared" si="5"/>
        <v>98802</v>
      </c>
      <c r="N72" s="118">
        <v>1671908</v>
      </c>
      <c r="O72" s="118">
        <v>243003</v>
      </c>
      <c r="P72" s="118">
        <v>0</v>
      </c>
      <c r="Q72" s="118">
        <v>0</v>
      </c>
      <c r="R72" s="118">
        <f t="shared" si="6"/>
        <v>1914911</v>
      </c>
      <c r="S72" s="118">
        <f t="shared" si="7"/>
        <v>-1816109</v>
      </c>
    </row>
    <row r="73" spans="1:19" s="70" customFormat="1" ht="13" x14ac:dyDescent="0.25">
      <c r="A73" s="114">
        <v>20</v>
      </c>
      <c r="B73" s="114" t="s">
        <v>100</v>
      </c>
      <c r="C73" s="115">
        <v>0</v>
      </c>
      <c r="D73" s="115">
        <v>0</v>
      </c>
      <c r="E73" s="115">
        <v>0</v>
      </c>
      <c r="F73" s="115">
        <v>0</v>
      </c>
      <c r="G73" s="115">
        <v>0</v>
      </c>
      <c r="H73" s="115">
        <v>0</v>
      </c>
      <c r="I73" s="115">
        <v>0</v>
      </c>
      <c r="J73" s="115">
        <v>0</v>
      </c>
      <c r="K73" s="115">
        <v>0</v>
      </c>
      <c r="L73" s="115">
        <v>0</v>
      </c>
      <c r="M73" s="115">
        <f t="shared" si="5"/>
        <v>0</v>
      </c>
      <c r="N73" s="115">
        <v>0</v>
      </c>
      <c r="O73" s="115">
        <v>0</v>
      </c>
      <c r="P73" s="115">
        <v>0</v>
      </c>
      <c r="Q73" s="115">
        <v>0</v>
      </c>
      <c r="R73" s="115">
        <f t="shared" si="6"/>
        <v>0</v>
      </c>
      <c r="S73" s="115">
        <f t="shared" si="7"/>
        <v>0</v>
      </c>
    </row>
    <row r="74" spans="1:19" s="70" customFormat="1" ht="13" x14ac:dyDescent="0.25">
      <c r="A74" s="117">
        <v>21</v>
      </c>
      <c r="B74" s="117" t="s">
        <v>101</v>
      </c>
      <c r="C74" s="118">
        <v>0</v>
      </c>
      <c r="D74" s="118">
        <v>0</v>
      </c>
      <c r="E74" s="118">
        <v>829267</v>
      </c>
      <c r="F74" s="118">
        <v>1345695</v>
      </c>
      <c r="G74" s="118">
        <v>130015885</v>
      </c>
      <c r="H74" s="118">
        <v>165000</v>
      </c>
      <c r="I74" s="118">
        <v>0</v>
      </c>
      <c r="J74" s="118">
        <v>0</v>
      </c>
      <c r="K74" s="118">
        <v>0</v>
      </c>
      <c r="L74" s="118">
        <v>30804626</v>
      </c>
      <c r="M74" s="118">
        <f t="shared" si="5"/>
        <v>160985511</v>
      </c>
      <c r="N74" s="118">
        <v>74177841</v>
      </c>
      <c r="O74" s="118">
        <v>38372394</v>
      </c>
      <c r="P74" s="118">
        <v>349994</v>
      </c>
      <c r="Q74" s="118">
        <v>2286846</v>
      </c>
      <c r="R74" s="118">
        <f t="shared" si="6"/>
        <v>115187075</v>
      </c>
      <c r="S74" s="118">
        <f t="shared" si="7"/>
        <v>45798436</v>
      </c>
    </row>
    <row r="75" spans="1:19" s="70" customFormat="1" ht="13" x14ac:dyDescent="0.25">
      <c r="A75" s="114">
        <v>22</v>
      </c>
      <c r="B75" s="114" t="s">
        <v>102</v>
      </c>
      <c r="C75" s="115">
        <v>0</v>
      </c>
      <c r="D75" s="115">
        <v>0</v>
      </c>
      <c r="E75" s="115">
        <v>0</v>
      </c>
      <c r="F75" s="115">
        <v>0</v>
      </c>
      <c r="G75" s="115">
        <v>786988</v>
      </c>
      <c r="H75" s="115">
        <v>207000</v>
      </c>
      <c r="I75" s="115">
        <v>0</v>
      </c>
      <c r="J75" s="115">
        <v>0</v>
      </c>
      <c r="K75" s="115">
        <v>0</v>
      </c>
      <c r="L75" s="115">
        <v>174536</v>
      </c>
      <c r="M75" s="115">
        <f t="shared" si="5"/>
        <v>1168524</v>
      </c>
      <c r="N75" s="115">
        <v>616211</v>
      </c>
      <c r="O75" s="115">
        <v>368501</v>
      </c>
      <c r="P75" s="115">
        <v>12797</v>
      </c>
      <c r="Q75" s="115">
        <v>0</v>
      </c>
      <c r="R75" s="115">
        <f t="shared" si="6"/>
        <v>997509</v>
      </c>
      <c r="S75" s="115">
        <f t="shared" si="7"/>
        <v>171015</v>
      </c>
    </row>
    <row r="76" spans="1:19" s="70" customFormat="1" ht="13" x14ac:dyDescent="0.25">
      <c r="A76" s="117">
        <v>23</v>
      </c>
      <c r="B76" s="117" t="s">
        <v>103</v>
      </c>
      <c r="C76" s="118">
        <v>0</v>
      </c>
      <c r="D76" s="118">
        <v>0</v>
      </c>
      <c r="E76" s="118">
        <v>0</v>
      </c>
      <c r="F76" s="118">
        <v>0</v>
      </c>
      <c r="G76" s="118">
        <v>0</v>
      </c>
      <c r="H76" s="118">
        <v>0</v>
      </c>
      <c r="I76" s="118">
        <v>0</v>
      </c>
      <c r="J76" s="118">
        <v>0</v>
      </c>
      <c r="K76" s="118">
        <v>0</v>
      </c>
      <c r="L76" s="118">
        <v>0</v>
      </c>
      <c r="M76" s="118">
        <f t="shared" si="5"/>
        <v>0</v>
      </c>
      <c r="N76" s="118">
        <v>0</v>
      </c>
      <c r="O76" s="118">
        <v>0</v>
      </c>
      <c r="P76" s="118">
        <v>0</v>
      </c>
      <c r="Q76" s="118">
        <v>0</v>
      </c>
      <c r="R76" s="118">
        <f t="shared" si="6"/>
        <v>0</v>
      </c>
      <c r="S76" s="118">
        <f t="shared" si="7"/>
        <v>0</v>
      </c>
    </row>
    <row r="77" spans="1:19" s="70" customFormat="1" ht="13" x14ac:dyDescent="0.25">
      <c r="A77" s="114">
        <v>24</v>
      </c>
      <c r="B77" s="114" t="s">
        <v>104</v>
      </c>
      <c r="C77" s="115">
        <v>0</v>
      </c>
      <c r="D77" s="115">
        <v>0</v>
      </c>
      <c r="E77" s="115">
        <v>0</v>
      </c>
      <c r="F77" s="115">
        <v>0</v>
      </c>
      <c r="G77" s="115">
        <v>2122389</v>
      </c>
      <c r="H77" s="115">
        <v>0</v>
      </c>
      <c r="I77" s="115">
        <v>0</v>
      </c>
      <c r="J77" s="115">
        <v>31731</v>
      </c>
      <c r="K77" s="115">
        <v>0</v>
      </c>
      <c r="L77" s="115">
        <v>0</v>
      </c>
      <c r="M77" s="115">
        <f t="shared" si="5"/>
        <v>2154120</v>
      </c>
      <c r="N77" s="115">
        <v>3461194</v>
      </c>
      <c r="O77" s="115">
        <v>1471889</v>
      </c>
      <c r="P77" s="115">
        <v>80683</v>
      </c>
      <c r="Q77" s="115">
        <v>0</v>
      </c>
      <c r="R77" s="115">
        <f t="shared" si="6"/>
        <v>5013766</v>
      </c>
      <c r="S77" s="115">
        <f t="shared" si="7"/>
        <v>-2859646</v>
      </c>
    </row>
    <row r="78" spans="1:19" s="70" customFormat="1" ht="13" x14ac:dyDescent="0.25">
      <c r="A78" s="117">
        <v>25</v>
      </c>
      <c r="B78" s="117" t="s">
        <v>105</v>
      </c>
      <c r="C78" s="118">
        <v>0</v>
      </c>
      <c r="D78" s="118">
        <v>0</v>
      </c>
      <c r="E78" s="118">
        <v>0</v>
      </c>
      <c r="F78" s="118">
        <v>0</v>
      </c>
      <c r="G78" s="118">
        <v>421924</v>
      </c>
      <c r="H78" s="118">
        <v>325242</v>
      </c>
      <c r="I78" s="118">
        <v>0</v>
      </c>
      <c r="J78" s="118">
        <v>0</v>
      </c>
      <c r="K78" s="118">
        <v>0</v>
      </c>
      <c r="L78" s="118">
        <v>10689</v>
      </c>
      <c r="M78" s="118">
        <f t="shared" si="5"/>
        <v>757855</v>
      </c>
      <c r="N78" s="118">
        <v>517545</v>
      </c>
      <c r="O78" s="118">
        <v>384891</v>
      </c>
      <c r="P78" s="118">
        <v>46006</v>
      </c>
      <c r="Q78" s="118">
        <v>0</v>
      </c>
      <c r="R78" s="118">
        <f t="shared" si="6"/>
        <v>948442</v>
      </c>
      <c r="S78" s="118">
        <f t="shared" si="7"/>
        <v>-190587</v>
      </c>
    </row>
    <row r="79" spans="1:19" s="70" customFormat="1" ht="13" x14ac:dyDescent="0.25">
      <c r="A79" s="114">
        <v>26</v>
      </c>
      <c r="B79" s="114" t="s">
        <v>106</v>
      </c>
      <c r="C79" s="115">
        <v>0</v>
      </c>
      <c r="D79" s="115">
        <v>0</v>
      </c>
      <c r="E79" s="115">
        <v>0</v>
      </c>
      <c r="F79" s="115">
        <v>0</v>
      </c>
      <c r="G79" s="115">
        <v>3746528</v>
      </c>
      <c r="H79" s="115">
        <v>0</v>
      </c>
      <c r="I79" s="115">
        <v>0</v>
      </c>
      <c r="J79" s="115">
        <v>0</v>
      </c>
      <c r="K79" s="115">
        <v>176034</v>
      </c>
      <c r="L79" s="115">
        <v>522640</v>
      </c>
      <c r="M79" s="115">
        <f t="shared" si="5"/>
        <v>4445202</v>
      </c>
      <c r="N79" s="115">
        <v>2768442</v>
      </c>
      <c r="O79" s="115">
        <v>1081367</v>
      </c>
      <c r="P79" s="115">
        <v>84085</v>
      </c>
      <c r="Q79" s="115">
        <v>0</v>
      </c>
      <c r="R79" s="115">
        <f t="shared" si="6"/>
        <v>3933894</v>
      </c>
      <c r="S79" s="115">
        <f t="shared" si="7"/>
        <v>511308</v>
      </c>
    </row>
    <row r="80" spans="1:19" s="70" customFormat="1" ht="13" x14ac:dyDescent="0.25">
      <c r="A80" s="117">
        <v>27</v>
      </c>
      <c r="B80" s="117" t="s">
        <v>107</v>
      </c>
      <c r="C80" s="118">
        <v>0</v>
      </c>
      <c r="D80" s="118">
        <v>0</v>
      </c>
      <c r="E80" s="118">
        <v>0</v>
      </c>
      <c r="F80" s="118">
        <v>0</v>
      </c>
      <c r="G80" s="118">
        <v>4743053</v>
      </c>
      <c r="H80" s="118">
        <v>0</v>
      </c>
      <c r="I80" s="118">
        <v>0</v>
      </c>
      <c r="J80" s="118">
        <v>83149</v>
      </c>
      <c r="K80" s="118">
        <v>210826</v>
      </c>
      <c r="L80" s="118">
        <v>1449209</v>
      </c>
      <c r="M80" s="118">
        <f t="shared" si="5"/>
        <v>6486237</v>
      </c>
      <c r="N80" s="118">
        <v>4439416</v>
      </c>
      <c r="O80" s="118">
        <v>1446085</v>
      </c>
      <c r="P80" s="118">
        <v>95107</v>
      </c>
      <c r="Q80" s="118">
        <v>60265</v>
      </c>
      <c r="R80" s="118">
        <f t="shared" si="6"/>
        <v>6040873</v>
      </c>
      <c r="S80" s="118">
        <f t="shared" si="7"/>
        <v>445364</v>
      </c>
    </row>
    <row r="81" spans="1:19" s="70" customFormat="1" ht="13" x14ac:dyDescent="0.25">
      <c r="A81" s="114">
        <v>28</v>
      </c>
      <c r="B81" s="114" t="s">
        <v>108</v>
      </c>
      <c r="C81" s="115">
        <v>0</v>
      </c>
      <c r="D81" s="115">
        <v>0</v>
      </c>
      <c r="E81" s="115">
        <v>0</v>
      </c>
      <c r="F81" s="115">
        <v>0</v>
      </c>
      <c r="G81" s="115">
        <v>402120</v>
      </c>
      <c r="H81" s="115">
        <v>0</v>
      </c>
      <c r="I81" s="115">
        <v>31041</v>
      </c>
      <c r="J81" s="115">
        <v>29307</v>
      </c>
      <c r="K81" s="115">
        <v>0</v>
      </c>
      <c r="L81" s="115">
        <v>9322</v>
      </c>
      <c r="M81" s="115">
        <f t="shared" si="5"/>
        <v>471790</v>
      </c>
      <c r="N81" s="115">
        <v>431271</v>
      </c>
      <c r="O81" s="115">
        <v>507439</v>
      </c>
      <c r="P81" s="115">
        <v>7075</v>
      </c>
      <c r="Q81" s="115">
        <v>0</v>
      </c>
      <c r="R81" s="115">
        <f t="shared" si="6"/>
        <v>945785</v>
      </c>
      <c r="S81" s="115">
        <f t="shared" si="7"/>
        <v>-473995</v>
      </c>
    </row>
    <row r="82" spans="1:19" s="70" customFormat="1" ht="13" x14ac:dyDescent="0.25">
      <c r="A82" s="117">
        <v>29</v>
      </c>
      <c r="B82" s="117" t="s">
        <v>23</v>
      </c>
      <c r="C82" s="118">
        <v>0</v>
      </c>
      <c r="D82" s="118">
        <v>0</v>
      </c>
      <c r="E82" s="118">
        <v>100774835</v>
      </c>
      <c r="F82" s="118">
        <v>0</v>
      </c>
      <c r="G82" s="118">
        <v>266542967</v>
      </c>
      <c r="H82" s="118">
        <v>81202499</v>
      </c>
      <c r="I82" s="118">
        <v>0</v>
      </c>
      <c r="J82" s="118">
        <v>48820771</v>
      </c>
      <c r="K82" s="118">
        <v>0</v>
      </c>
      <c r="L82" s="118">
        <v>40227747</v>
      </c>
      <c r="M82" s="118">
        <f t="shared" si="5"/>
        <v>436793984</v>
      </c>
      <c r="N82" s="118">
        <v>247103237</v>
      </c>
      <c r="O82" s="118">
        <v>81332441</v>
      </c>
      <c r="P82" s="118">
        <v>26064891</v>
      </c>
      <c r="Q82" s="118">
        <v>784044</v>
      </c>
      <c r="R82" s="118">
        <f t="shared" si="6"/>
        <v>355284613</v>
      </c>
      <c r="S82" s="118">
        <f t="shared" si="7"/>
        <v>81509371</v>
      </c>
    </row>
    <row r="83" spans="1:19" s="70" customFormat="1" ht="13" x14ac:dyDescent="0.25">
      <c r="A83" s="114">
        <v>30</v>
      </c>
      <c r="B83" s="114" t="s">
        <v>109</v>
      </c>
      <c r="C83" s="115">
        <v>0</v>
      </c>
      <c r="D83" s="115">
        <v>0</v>
      </c>
      <c r="E83" s="115">
        <v>568263</v>
      </c>
      <c r="F83" s="115">
        <v>0</v>
      </c>
      <c r="G83" s="115">
        <v>1170656</v>
      </c>
      <c r="H83" s="115">
        <v>1056582</v>
      </c>
      <c r="I83" s="115">
        <v>0</v>
      </c>
      <c r="J83" s="115">
        <v>103262</v>
      </c>
      <c r="K83" s="115">
        <v>88780</v>
      </c>
      <c r="L83" s="115">
        <v>189153</v>
      </c>
      <c r="M83" s="115">
        <f t="shared" si="5"/>
        <v>2608433</v>
      </c>
      <c r="N83" s="115">
        <v>1337366</v>
      </c>
      <c r="O83" s="115">
        <v>1136897</v>
      </c>
      <c r="P83" s="115">
        <v>0</v>
      </c>
      <c r="Q83" s="115">
        <v>11649</v>
      </c>
      <c r="R83" s="115">
        <f t="shared" si="6"/>
        <v>2485912</v>
      </c>
      <c r="S83" s="115">
        <f t="shared" si="7"/>
        <v>122521</v>
      </c>
    </row>
    <row r="84" spans="1:19" s="70" customFormat="1" ht="13" x14ac:dyDescent="0.25">
      <c r="A84" s="117">
        <v>31</v>
      </c>
      <c r="B84" s="117" t="s">
        <v>110</v>
      </c>
      <c r="C84" s="118">
        <v>0</v>
      </c>
      <c r="D84" s="118">
        <v>0</v>
      </c>
      <c r="E84" s="118">
        <v>0</v>
      </c>
      <c r="F84" s="118">
        <v>0</v>
      </c>
      <c r="G84" s="118">
        <v>0</v>
      </c>
      <c r="H84" s="118">
        <v>0</v>
      </c>
      <c r="I84" s="118">
        <v>0</v>
      </c>
      <c r="J84" s="118">
        <v>0</v>
      </c>
      <c r="K84" s="118">
        <v>0</v>
      </c>
      <c r="L84" s="118">
        <v>0</v>
      </c>
      <c r="M84" s="118">
        <f t="shared" si="5"/>
        <v>0</v>
      </c>
      <c r="N84" s="118">
        <v>0</v>
      </c>
      <c r="O84" s="118">
        <v>0</v>
      </c>
      <c r="P84" s="118">
        <v>0</v>
      </c>
      <c r="Q84" s="118">
        <v>0</v>
      </c>
      <c r="R84" s="118">
        <f t="shared" si="6"/>
        <v>0</v>
      </c>
      <c r="S84" s="118">
        <f t="shared" si="7"/>
        <v>0</v>
      </c>
    </row>
    <row r="85" spans="1:19" s="70" customFormat="1" ht="13" x14ac:dyDescent="0.25">
      <c r="A85" s="114">
        <v>32</v>
      </c>
      <c r="B85" s="114" t="s">
        <v>111</v>
      </c>
      <c r="C85" s="115">
        <v>0</v>
      </c>
      <c r="D85" s="115">
        <v>0</v>
      </c>
      <c r="E85" s="115">
        <v>221626</v>
      </c>
      <c r="F85" s="115">
        <v>0</v>
      </c>
      <c r="G85" s="115">
        <v>353653</v>
      </c>
      <c r="H85" s="115">
        <v>1106531</v>
      </c>
      <c r="I85" s="115">
        <v>0</v>
      </c>
      <c r="J85" s="115">
        <v>0</v>
      </c>
      <c r="K85" s="115">
        <v>0</v>
      </c>
      <c r="L85" s="115">
        <v>144394</v>
      </c>
      <c r="M85" s="115">
        <f t="shared" si="5"/>
        <v>1604578</v>
      </c>
      <c r="N85" s="115">
        <v>788209</v>
      </c>
      <c r="O85" s="115">
        <v>181109</v>
      </c>
      <c r="P85" s="115">
        <v>241718</v>
      </c>
      <c r="Q85" s="115">
        <v>0</v>
      </c>
      <c r="R85" s="115">
        <f t="shared" si="6"/>
        <v>1211036</v>
      </c>
      <c r="S85" s="115">
        <f t="shared" si="7"/>
        <v>393542</v>
      </c>
    </row>
    <row r="86" spans="1:19" s="70" customFormat="1" ht="13" x14ac:dyDescent="0.25">
      <c r="A86" s="117">
        <v>33</v>
      </c>
      <c r="B86" s="117" t="s">
        <v>27</v>
      </c>
      <c r="C86" s="118">
        <v>0</v>
      </c>
      <c r="D86" s="118">
        <v>0</v>
      </c>
      <c r="E86" s="118">
        <v>0</v>
      </c>
      <c r="F86" s="118">
        <v>768787</v>
      </c>
      <c r="G86" s="118">
        <v>15163</v>
      </c>
      <c r="H86" s="118">
        <v>15000</v>
      </c>
      <c r="I86" s="118">
        <v>0</v>
      </c>
      <c r="J86" s="118">
        <v>0</v>
      </c>
      <c r="K86" s="118">
        <v>0</v>
      </c>
      <c r="L86" s="118">
        <v>0</v>
      </c>
      <c r="M86" s="118">
        <f t="shared" ref="M86:M117" si="8">SUM(G86:L86)</f>
        <v>30163</v>
      </c>
      <c r="N86" s="118">
        <v>5493</v>
      </c>
      <c r="O86" s="118">
        <v>32845</v>
      </c>
      <c r="P86" s="118">
        <v>0</v>
      </c>
      <c r="Q86" s="118">
        <v>0</v>
      </c>
      <c r="R86" s="118">
        <f t="shared" ref="R86:R117" si="9">SUM(N86:Q86)</f>
        <v>38338</v>
      </c>
      <c r="S86" s="118">
        <f t="shared" ref="S86:S117" si="10">(M86-R86)</f>
        <v>-8175</v>
      </c>
    </row>
    <row r="87" spans="1:19" s="70" customFormat="1" ht="13" x14ac:dyDescent="0.25">
      <c r="A87" s="114">
        <v>34</v>
      </c>
      <c r="B87" s="114" t="s">
        <v>112</v>
      </c>
      <c r="C87" s="115">
        <v>0</v>
      </c>
      <c r="D87" s="115">
        <v>0</v>
      </c>
      <c r="E87" s="115">
        <v>42589</v>
      </c>
      <c r="F87" s="115">
        <v>104236</v>
      </c>
      <c r="G87" s="115">
        <v>0</v>
      </c>
      <c r="H87" s="115">
        <v>0</v>
      </c>
      <c r="I87" s="115">
        <v>0</v>
      </c>
      <c r="J87" s="115">
        <v>0</v>
      </c>
      <c r="K87" s="115">
        <v>0</v>
      </c>
      <c r="L87" s="115">
        <v>0</v>
      </c>
      <c r="M87" s="115">
        <f t="shared" si="8"/>
        <v>0</v>
      </c>
      <c r="N87" s="115">
        <v>0</v>
      </c>
      <c r="O87" s="115">
        <v>0</v>
      </c>
      <c r="P87" s="115">
        <v>0</v>
      </c>
      <c r="Q87" s="115">
        <v>0</v>
      </c>
      <c r="R87" s="115">
        <f t="shared" si="9"/>
        <v>0</v>
      </c>
      <c r="S87" s="115">
        <f t="shared" si="10"/>
        <v>0</v>
      </c>
    </row>
    <row r="88" spans="1:19" s="70" customFormat="1" ht="13" x14ac:dyDescent="0.25">
      <c r="A88" s="117">
        <v>35</v>
      </c>
      <c r="B88" s="117" t="s">
        <v>113</v>
      </c>
      <c r="C88" s="118">
        <v>0</v>
      </c>
      <c r="D88" s="118">
        <v>0</v>
      </c>
      <c r="E88" s="118">
        <v>0</v>
      </c>
      <c r="F88" s="118">
        <v>0</v>
      </c>
      <c r="G88" s="118">
        <v>600455</v>
      </c>
      <c r="H88" s="118">
        <v>0</v>
      </c>
      <c r="I88" s="118">
        <v>0</v>
      </c>
      <c r="J88" s="118">
        <v>0</v>
      </c>
      <c r="K88" s="118">
        <v>0</v>
      </c>
      <c r="L88" s="118">
        <v>69020</v>
      </c>
      <c r="M88" s="118">
        <f t="shared" si="8"/>
        <v>669475</v>
      </c>
      <c r="N88" s="118">
        <v>1041790</v>
      </c>
      <c r="O88" s="118">
        <v>603082</v>
      </c>
      <c r="P88" s="118">
        <v>62954</v>
      </c>
      <c r="Q88" s="118">
        <v>0</v>
      </c>
      <c r="R88" s="118">
        <f t="shared" si="9"/>
        <v>1707826</v>
      </c>
      <c r="S88" s="118">
        <f t="shared" si="10"/>
        <v>-1038351</v>
      </c>
    </row>
    <row r="89" spans="1:19" s="70" customFormat="1" ht="13" x14ac:dyDescent="0.25">
      <c r="A89" s="114">
        <v>36</v>
      </c>
      <c r="B89" s="114" t="s">
        <v>114</v>
      </c>
      <c r="C89" s="115">
        <v>0</v>
      </c>
      <c r="D89" s="115">
        <v>0</v>
      </c>
      <c r="E89" s="115">
        <v>0</v>
      </c>
      <c r="F89" s="115">
        <v>0</v>
      </c>
      <c r="G89" s="115">
        <v>4787746</v>
      </c>
      <c r="H89" s="115">
        <v>20124</v>
      </c>
      <c r="I89" s="115">
        <v>0</v>
      </c>
      <c r="J89" s="115">
        <v>0</v>
      </c>
      <c r="K89" s="115">
        <v>0</v>
      </c>
      <c r="L89" s="115">
        <v>345222</v>
      </c>
      <c r="M89" s="115">
        <f t="shared" si="8"/>
        <v>5153092</v>
      </c>
      <c r="N89" s="115">
        <v>4336401</v>
      </c>
      <c r="O89" s="115">
        <v>1199804</v>
      </c>
      <c r="P89" s="115">
        <v>159635</v>
      </c>
      <c r="Q89" s="115">
        <v>301068</v>
      </c>
      <c r="R89" s="115">
        <f t="shared" si="9"/>
        <v>5996908</v>
      </c>
      <c r="S89" s="115">
        <f t="shared" si="10"/>
        <v>-843816</v>
      </c>
    </row>
    <row r="90" spans="1:19" s="70" customFormat="1" ht="13" x14ac:dyDescent="0.25">
      <c r="A90" s="117">
        <v>37</v>
      </c>
      <c r="B90" s="117" t="s">
        <v>115</v>
      </c>
      <c r="C90" s="118">
        <v>0</v>
      </c>
      <c r="D90" s="118">
        <v>0</v>
      </c>
      <c r="E90" s="118">
        <v>0</v>
      </c>
      <c r="F90" s="118">
        <v>0</v>
      </c>
      <c r="G90" s="118">
        <v>20356856</v>
      </c>
      <c r="H90" s="118">
        <v>0</v>
      </c>
      <c r="I90" s="118">
        <v>0</v>
      </c>
      <c r="J90" s="118">
        <v>0</v>
      </c>
      <c r="K90" s="118">
        <v>826485</v>
      </c>
      <c r="L90" s="118">
        <v>1156878</v>
      </c>
      <c r="M90" s="118">
        <f t="shared" si="8"/>
        <v>22340219</v>
      </c>
      <c r="N90" s="118">
        <v>5694466</v>
      </c>
      <c r="O90" s="118">
        <v>3039486</v>
      </c>
      <c r="P90" s="118">
        <v>3768699</v>
      </c>
      <c r="Q90" s="118">
        <v>0</v>
      </c>
      <c r="R90" s="118">
        <f t="shared" si="9"/>
        <v>12502651</v>
      </c>
      <c r="S90" s="118">
        <f t="shared" si="10"/>
        <v>9837568</v>
      </c>
    </row>
    <row r="91" spans="1:19" s="70" customFormat="1" ht="13" x14ac:dyDescent="0.25">
      <c r="A91" s="114">
        <v>38</v>
      </c>
      <c r="B91" s="114" t="s">
        <v>116</v>
      </c>
      <c r="C91" s="115">
        <v>0</v>
      </c>
      <c r="D91" s="115">
        <v>0</v>
      </c>
      <c r="E91" s="115">
        <v>59320</v>
      </c>
      <c r="F91" s="115">
        <v>0</v>
      </c>
      <c r="G91" s="115">
        <v>261537</v>
      </c>
      <c r="H91" s="115">
        <v>275000</v>
      </c>
      <c r="I91" s="115">
        <v>0</v>
      </c>
      <c r="J91" s="115">
        <v>0</v>
      </c>
      <c r="K91" s="115">
        <v>0</v>
      </c>
      <c r="L91" s="115">
        <v>0</v>
      </c>
      <c r="M91" s="115">
        <f t="shared" si="8"/>
        <v>536537</v>
      </c>
      <c r="N91" s="115">
        <v>392229</v>
      </c>
      <c r="O91" s="115">
        <v>97308</v>
      </c>
      <c r="P91" s="115">
        <v>346</v>
      </c>
      <c r="Q91" s="115">
        <v>0</v>
      </c>
      <c r="R91" s="115">
        <f t="shared" si="9"/>
        <v>489883</v>
      </c>
      <c r="S91" s="115">
        <f t="shared" si="10"/>
        <v>46654</v>
      </c>
    </row>
    <row r="92" spans="1:19" s="70" customFormat="1" ht="13" x14ac:dyDescent="0.25">
      <c r="A92" s="117">
        <v>39</v>
      </c>
      <c r="B92" s="117" t="s">
        <v>118</v>
      </c>
      <c r="C92" s="118">
        <v>0</v>
      </c>
      <c r="D92" s="118">
        <v>0</v>
      </c>
      <c r="E92" s="118">
        <v>0</v>
      </c>
      <c r="F92" s="118">
        <v>0</v>
      </c>
      <c r="G92" s="118">
        <v>3971218</v>
      </c>
      <c r="H92" s="118">
        <v>3202831</v>
      </c>
      <c r="I92" s="118">
        <v>0</v>
      </c>
      <c r="J92" s="118">
        <v>0</v>
      </c>
      <c r="K92" s="118">
        <v>0</v>
      </c>
      <c r="L92" s="118">
        <v>280998</v>
      </c>
      <c r="M92" s="118">
        <f t="shared" si="8"/>
        <v>7455047</v>
      </c>
      <c r="N92" s="118">
        <v>4101958</v>
      </c>
      <c r="O92" s="118">
        <v>1469648</v>
      </c>
      <c r="P92" s="118">
        <v>682967</v>
      </c>
      <c r="Q92" s="118">
        <v>0</v>
      </c>
      <c r="R92" s="118">
        <f t="shared" si="9"/>
        <v>6254573</v>
      </c>
      <c r="S92" s="118">
        <f t="shared" si="10"/>
        <v>1200474</v>
      </c>
    </row>
    <row r="93" spans="1:19" s="70" customFormat="1" ht="13" x14ac:dyDescent="0.25">
      <c r="A93" s="114">
        <v>40</v>
      </c>
      <c r="B93" s="114" t="s">
        <v>120</v>
      </c>
      <c r="C93" s="121">
        <v>0</v>
      </c>
      <c r="D93" s="121">
        <v>0</v>
      </c>
      <c r="E93" s="121">
        <v>0</v>
      </c>
      <c r="F93" s="121">
        <v>0</v>
      </c>
      <c r="G93" s="121">
        <v>6560038</v>
      </c>
      <c r="H93" s="121">
        <v>0</v>
      </c>
      <c r="I93" s="121">
        <v>0</v>
      </c>
      <c r="J93" s="121">
        <v>0</v>
      </c>
      <c r="K93" s="121">
        <v>0</v>
      </c>
      <c r="L93" s="121">
        <v>687147</v>
      </c>
      <c r="M93" s="121">
        <f t="shared" si="8"/>
        <v>7247185</v>
      </c>
      <c r="N93" s="121">
        <v>4560475</v>
      </c>
      <c r="O93" s="121">
        <v>1981112</v>
      </c>
      <c r="P93" s="121">
        <v>657389</v>
      </c>
      <c r="Q93" s="121">
        <v>0</v>
      </c>
      <c r="R93" s="121">
        <f t="shared" si="9"/>
        <v>7198976</v>
      </c>
      <c r="S93" s="121">
        <f t="shared" si="10"/>
        <v>48209</v>
      </c>
    </row>
    <row r="94" spans="1:19" s="70" customFormat="1" ht="13" x14ac:dyDescent="0.25">
      <c r="A94" s="117">
        <v>41</v>
      </c>
      <c r="B94" s="117" t="s">
        <v>250</v>
      </c>
      <c r="C94" s="118">
        <v>0</v>
      </c>
      <c r="D94" s="118">
        <v>0</v>
      </c>
      <c r="E94" s="118">
        <v>0</v>
      </c>
      <c r="F94" s="118">
        <v>0</v>
      </c>
      <c r="G94" s="118">
        <v>0</v>
      </c>
      <c r="H94" s="118">
        <v>0</v>
      </c>
      <c r="I94" s="118">
        <v>0</v>
      </c>
      <c r="J94" s="118">
        <v>15594</v>
      </c>
      <c r="K94" s="118">
        <v>76062</v>
      </c>
      <c r="L94" s="118">
        <v>154457</v>
      </c>
      <c r="M94" s="118">
        <f t="shared" si="8"/>
        <v>246113</v>
      </c>
      <c r="N94" s="118">
        <v>147817</v>
      </c>
      <c r="O94" s="118">
        <v>0</v>
      </c>
      <c r="P94" s="118">
        <v>0</v>
      </c>
      <c r="Q94" s="118">
        <v>0</v>
      </c>
      <c r="R94" s="118">
        <f t="shared" si="9"/>
        <v>147817</v>
      </c>
      <c r="S94" s="118">
        <f t="shared" si="10"/>
        <v>98296</v>
      </c>
    </row>
    <row r="95" spans="1:19" s="70" customFormat="1" ht="13" x14ac:dyDescent="0.25">
      <c r="A95" s="114">
        <v>42</v>
      </c>
      <c r="B95" s="114" t="s">
        <v>124</v>
      </c>
      <c r="C95" s="115">
        <v>0</v>
      </c>
      <c r="D95" s="115">
        <v>0</v>
      </c>
      <c r="E95" s="115">
        <v>172227</v>
      </c>
      <c r="F95" s="115">
        <v>207030</v>
      </c>
      <c r="G95" s="115">
        <v>32056959</v>
      </c>
      <c r="H95" s="115">
        <v>132995</v>
      </c>
      <c r="I95" s="115">
        <v>0</v>
      </c>
      <c r="J95" s="115">
        <v>45909</v>
      </c>
      <c r="K95" s="115">
        <v>193215</v>
      </c>
      <c r="L95" s="115">
        <v>2454018</v>
      </c>
      <c r="M95" s="115">
        <f t="shared" si="8"/>
        <v>34883096</v>
      </c>
      <c r="N95" s="115">
        <v>24579342</v>
      </c>
      <c r="O95" s="115">
        <v>12244622</v>
      </c>
      <c r="P95" s="115">
        <v>247773</v>
      </c>
      <c r="Q95" s="115">
        <v>504412</v>
      </c>
      <c r="R95" s="115">
        <f t="shared" si="9"/>
        <v>37576149</v>
      </c>
      <c r="S95" s="115">
        <f t="shared" si="10"/>
        <v>-2693053</v>
      </c>
    </row>
    <row r="96" spans="1:19" s="70" customFormat="1" ht="13" x14ac:dyDescent="0.25">
      <c r="A96" s="117">
        <v>43</v>
      </c>
      <c r="B96" s="117" t="s">
        <v>126</v>
      </c>
      <c r="C96" s="118">
        <v>0</v>
      </c>
      <c r="D96" s="118">
        <v>0</v>
      </c>
      <c r="E96" s="118">
        <v>7520155</v>
      </c>
      <c r="F96" s="118">
        <v>3623025</v>
      </c>
      <c r="G96" s="118">
        <v>152747420</v>
      </c>
      <c r="H96" s="118">
        <v>0</v>
      </c>
      <c r="I96" s="118">
        <v>0</v>
      </c>
      <c r="J96" s="118">
        <v>0</v>
      </c>
      <c r="K96" s="118">
        <v>0</v>
      </c>
      <c r="L96" s="118">
        <v>49742043</v>
      </c>
      <c r="M96" s="118">
        <f t="shared" si="8"/>
        <v>202489463</v>
      </c>
      <c r="N96" s="118">
        <v>89585813</v>
      </c>
      <c r="O96" s="118">
        <v>34808759</v>
      </c>
      <c r="P96" s="118">
        <v>11497246</v>
      </c>
      <c r="Q96" s="118">
        <v>0</v>
      </c>
      <c r="R96" s="118">
        <f t="shared" si="9"/>
        <v>135891818</v>
      </c>
      <c r="S96" s="118">
        <f t="shared" si="10"/>
        <v>66597645</v>
      </c>
    </row>
    <row r="97" spans="1:19" s="70" customFormat="1" ht="13" x14ac:dyDescent="0.25">
      <c r="A97" s="114">
        <v>44</v>
      </c>
      <c r="B97" s="114" t="s">
        <v>128</v>
      </c>
      <c r="C97" s="115">
        <v>0</v>
      </c>
      <c r="D97" s="115">
        <v>0</v>
      </c>
      <c r="E97" s="115">
        <v>0</v>
      </c>
      <c r="F97" s="115">
        <v>0</v>
      </c>
      <c r="G97" s="115">
        <v>0</v>
      </c>
      <c r="H97" s="115">
        <v>0</v>
      </c>
      <c r="I97" s="115">
        <v>0</v>
      </c>
      <c r="J97" s="115">
        <v>0</v>
      </c>
      <c r="K97" s="115">
        <v>0</v>
      </c>
      <c r="L97" s="115">
        <v>0</v>
      </c>
      <c r="M97" s="115">
        <f t="shared" si="8"/>
        <v>0</v>
      </c>
      <c r="N97" s="115">
        <v>0</v>
      </c>
      <c r="O97" s="115">
        <v>0</v>
      </c>
      <c r="P97" s="115">
        <v>0</v>
      </c>
      <c r="Q97" s="115">
        <v>0</v>
      </c>
      <c r="R97" s="115">
        <f t="shared" si="9"/>
        <v>0</v>
      </c>
      <c r="S97" s="115">
        <f t="shared" si="10"/>
        <v>0</v>
      </c>
    </row>
    <row r="98" spans="1:19" s="70" customFormat="1" ht="13" x14ac:dyDescent="0.25">
      <c r="A98" s="117">
        <v>45</v>
      </c>
      <c r="B98" s="117" t="s">
        <v>130</v>
      </c>
      <c r="C98" s="118">
        <v>0</v>
      </c>
      <c r="D98" s="118">
        <v>0</v>
      </c>
      <c r="E98" s="118">
        <v>0</v>
      </c>
      <c r="F98" s="118">
        <v>0</v>
      </c>
      <c r="G98" s="118">
        <v>34719</v>
      </c>
      <c r="H98" s="118">
        <v>0</v>
      </c>
      <c r="I98" s="118">
        <v>0</v>
      </c>
      <c r="J98" s="118">
        <v>0</v>
      </c>
      <c r="K98" s="118">
        <v>0</v>
      </c>
      <c r="L98" s="118">
        <v>66</v>
      </c>
      <c r="M98" s="118">
        <f t="shared" si="8"/>
        <v>34785</v>
      </c>
      <c r="N98" s="118">
        <v>25148</v>
      </c>
      <c r="O98" s="118">
        <v>24821</v>
      </c>
      <c r="P98" s="118">
        <v>4449</v>
      </c>
      <c r="Q98" s="118">
        <v>0</v>
      </c>
      <c r="R98" s="118">
        <f t="shared" si="9"/>
        <v>54418</v>
      </c>
      <c r="S98" s="118">
        <f t="shared" si="10"/>
        <v>-19633</v>
      </c>
    </row>
    <row r="99" spans="1:19" s="70" customFormat="1" ht="13" x14ac:dyDescent="0.25">
      <c r="A99" s="114">
        <v>46</v>
      </c>
      <c r="B99" s="114" t="s">
        <v>132</v>
      </c>
      <c r="C99" s="115">
        <v>0</v>
      </c>
      <c r="D99" s="115">
        <v>0</v>
      </c>
      <c r="E99" s="115">
        <v>0</v>
      </c>
      <c r="F99" s="115">
        <v>1425868</v>
      </c>
      <c r="G99" s="115">
        <v>8897318</v>
      </c>
      <c r="H99" s="115">
        <v>4567798</v>
      </c>
      <c r="I99" s="115">
        <v>0</v>
      </c>
      <c r="J99" s="115">
        <v>0</v>
      </c>
      <c r="K99" s="115">
        <v>0</v>
      </c>
      <c r="L99" s="115">
        <v>0</v>
      </c>
      <c r="M99" s="115">
        <f t="shared" si="8"/>
        <v>13465116</v>
      </c>
      <c r="N99" s="115">
        <v>7244612</v>
      </c>
      <c r="O99" s="115">
        <v>985829</v>
      </c>
      <c r="P99" s="115">
        <v>894910</v>
      </c>
      <c r="Q99" s="115">
        <v>60220</v>
      </c>
      <c r="R99" s="115">
        <f t="shared" si="9"/>
        <v>9185571</v>
      </c>
      <c r="S99" s="115">
        <f t="shared" si="10"/>
        <v>4279545</v>
      </c>
    </row>
    <row r="100" spans="1:19" s="70" customFormat="1" ht="13" x14ac:dyDescent="0.25">
      <c r="A100" s="117">
        <v>47</v>
      </c>
      <c r="B100" s="117" t="s">
        <v>134</v>
      </c>
      <c r="C100" s="118">
        <v>0</v>
      </c>
      <c r="D100" s="118">
        <v>0</v>
      </c>
      <c r="E100" s="118">
        <v>708760</v>
      </c>
      <c r="F100" s="118">
        <v>0</v>
      </c>
      <c r="G100" s="118">
        <v>23598530</v>
      </c>
      <c r="H100" s="118">
        <v>0</v>
      </c>
      <c r="I100" s="118">
        <v>0</v>
      </c>
      <c r="J100" s="118">
        <v>0</v>
      </c>
      <c r="K100" s="118">
        <v>0</v>
      </c>
      <c r="L100" s="118">
        <v>2825956</v>
      </c>
      <c r="M100" s="118">
        <f t="shared" si="8"/>
        <v>26424486</v>
      </c>
      <c r="N100" s="118">
        <v>17276177</v>
      </c>
      <c r="O100" s="118">
        <v>8615771</v>
      </c>
      <c r="P100" s="118">
        <v>732183</v>
      </c>
      <c r="Q100" s="118">
        <v>1795213</v>
      </c>
      <c r="R100" s="118">
        <f t="shared" si="9"/>
        <v>28419344</v>
      </c>
      <c r="S100" s="118">
        <f t="shared" si="10"/>
        <v>-1994858</v>
      </c>
    </row>
    <row r="101" spans="1:19" s="70" customFormat="1" ht="13" x14ac:dyDescent="0.25">
      <c r="A101" s="114">
        <v>48</v>
      </c>
      <c r="B101" s="114" t="s">
        <v>136</v>
      </c>
      <c r="C101" s="115">
        <v>0</v>
      </c>
      <c r="D101" s="115">
        <v>0</v>
      </c>
      <c r="E101" s="115">
        <v>87625</v>
      </c>
      <c r="F101" s="115">
        <v>0</v>
      </c>
      <c r="G101" s="115">
        <v>2888</v>
      </c>
      <c r="H101" s="115">
        <v>-54159</v>
      </c>
      <c r="I101" s="115">
        <v>0</v>
      </c>
      <c r="J101" s="115">
        <v>0</v>
      </c>
      <c r="K101" s="115">
        <v>0</v>
      </c>
      <c r="L101" s="115">
        <v>52</v>
      </c>
      <c r="M101" s="115">
        <f t="shared" si="8"/>
        <v>-51219</v>
      </c>
      <c r="N101" s="115">
        <v>192797</v>
      </c>
      <c r="O101" s="115">
        <v>7380</v>
      </c>
      <c r="P101" s="115">
        <v>0</v>
      </c>
      <c r="Q101" s="115">
        <v>0</v>
      </c>
      <c r="R101" s="115">
        <f t="shared" si="9"/>
        <v>200177</v>
      </c>
      <c r="S101" s="115">
        <f t="shared" si="10"/>
        <v>-251396</v>
      </c>
    </row>
    <row r="102" spans="1:19" s="70" customFormat="1" ht="13" x14ac:dyDescent="0.25">
      <c r="A102" s="117">
        <v>49</v>
      </c>
      <c r="B102" s="117" t="s">
        <v>138</v>
      </c>
      <c r="C102" s="118">
        <v>0</v>
      </c>
      <c r="D102" s="118">
        <v>0</v>
      </c>
      <c r="E102" s="118">
        <v>0</v>
      </c>
      <c r="F102" s="118">
        <v>0</v>
      </c>
      <c r="G102" s="118">
        <v>8270194</v>
      </c>
      <c r="H102" s="118">
        <v>0</v>
      </c>
      <c r="I102" s="118">
        <v>0</v>
      </c>
      <c r="J102" s="118">
        <v>0</v>
      </c>
      <c r="K102" s="118">
        <v>0</v>
      </c>
      <c r="L102" s="118">
        <v>1075017</v>
      </c>
      <c r="M102" s="118">
        <f t="shared" si="8"/>
        <v>9345211</v>
      </c>
      <c r="N102" s="118">
        <v>6153529</v>
      </c>
      <c r="O102" s="118">
        <v>1590405</v>
      </c>
      <c r="P102" s="118">
        <v>637915</v>
      </c>
      <c r="Q102" s="118">
        <v>0</v>
      </c>
      <c r="R102" s="118">
        <f t="shared" si="9"/>
        <v>8381849</v>
      </c>
      <c r="S102" s="118">
        <f t="shared" si="10"/>
        <v>963362</v>
      </c>
    </row>
    <row r="103" spans="1:19" s="70" customFormat="1" ht="13" x14ac:dyDescent="0.25">
      <c r="A103" s="114">
        <v>50</v>
      </c>
      <c r="B103" s="114" t="s">
        <v>140</v>
      </c>
      <c r="C103" s="121">
        <v>0</v>
      </c>
      <c r="D103" s="121">
        <v>0</v>
      </c>
      <c r="E103" s="121">
        <v>30000</v>
      </c>
      <c r="F103" s="121">
        <v>0</v>
      </c>
      <c r="G103" s="121">
        <v>1724576</v>
      </c>
      <c r="H103" s="121">
        <v>-772010</v>
      </c>
      <c r="I103" s="121">
        <v>0</v>
      </c>
      <c r="J103" s="121">
        <v>0</v>
      </c>
      <c r="K103" s="121">
        <v>0</v>
      </c>
      <c r="L103" s="121">
        <v>491840</v>
      </c>
      <c r="M103" s="121">
        <f t="shared" si="8"/>
        <v>1444406</v>
      </c>
      <c r="N103" s="121">
        <v>524866</v>
      </c>
      <c r="O103" s="121">
        <v>112220</v>
      </c>
      <c r="P103" s="121">
        <v>472505</v>
      </c>
      <c r="Q103" s="121">
        <v>0</v>
      </c>
      <c r="R103" s="121">
        <f t="shared" si="9"/>
        <v>1109591</v>
      </c>
      <c r="S103" s="121">
        <f t="shared" si="10"/>
        <v>334815</v>
      </c>
    </row>
    <row r="104" spans="1:19" s="70" customFormat="1" ht="13" x14ac:dyDescent="0.25">
      <c r="A104" s="117">
        <v>51</v>
      </c>
      <c r="B104" s="117" t="s">
        <v>142</v>
      </c>
      <c r="C104" s="122">
        <v>0</v>
      </c>
      <c r="D104" s="122">
        <v>0</v>
      </c>
      <c r="E104" s="122">
        <v>0</v>
      </c>
      <c r="F104" s="122">
        <v>0</v>
      </c>
      <c r="G104" s="122">
        <v>26434</v>
      </c>
      <c r="H104" s="122">
        <v>5760</v>
      </c>
      <c r="I104" s="122">
        <v>0</v>
      </c>
      <c r="J104" s="122">
        <v>0</v>
      </c>
      <c r="K104" s="122">
        <v>0</v>
      </c>
      <c r="L104" s="122">
        <v>72</v>
      </c>
      <c r="M104" s="122">
        <f t="shared" si="8"/>
        <v>32266</v>
      </c>
      <c r="N104" s="122">
        <v>26531</v>
      </c>
      <c r="O104" s="122">
        <v>52848</v>
      </c>
      <c r="P104" s="122">
        <v>2096</v>
      </c>
      <c r="Q104" s="122">
        <v>3165</v>
      </c>
      <c r="R104" s="122">
        <f t="shared" si="9"/>
        <v>84640</v>
      </c>
      <c r="S104" s="122">
        <f t="shared" si="10"/>
        <v>-52374</v>
      </c>
    </row>
    <row r="105" spans="1:19" s="70" customFormat="1" ht="13" x14ac:dyDescent="0.25">
      <c r="A105" s="114">
        <v>52</v>
      </c>
      <c r="B105" s="114" t="s">
        <v>144</v>
      </c>
      <c r="C105" s="115">
        <v>0</v>
      </c>
      <c r="D105" s="115">
        <v>0</v>
      </c>
      <c r="E105" s="115">
        <v>0</v>
      </c>
      <c r="F105" s="115">
        <v>0</v>
      </c>
      <c r="G105" s="115">
        <v>0</v>
      </c>
      <c r="H105" s="115">
        <v>0</v>
      </c>
      <c r="I105" s="115">
        <v>0</v>
      </c>
      <c r="J105" s="115">
        <v>0</v>
      </c>
      <c r="K105" s="115">
        <v>0</v>
      </c>
      <c r="L105" s="115">
        <v>0</v>
      </c>
      <c r="M105" s="115">
        <f t="shared" si="8"/>
        <v>0</v>
      </c>
      <c r="N105" s="115">
        <v>0</v>
      </c>
      <c r="O105" s="115">
        <v>0</v>
      </c>
      <c r="P105" s="115">
        <v>0</v>
      </c>
      <c r="Q105" s="115">
        <v>0</v>
      </c>
      <c r="R105" s="115">
        <f t="shared" si="9"/>
        <v>0</v>
      </c>
      <c r="S105" s="115">
        <f t="shared" si="10"/>
        <v>0</v>
      </c>
    </row>
    <row r="106" spans="1:19" s="70" customFormat="1" ht="13" x14ac:dyDescent="0.25">
      <c r="A106" s="117">
        <v>53</v>
      </c>
      <c r="B106" s="117" t="s">
        <v>146</v>
      </c>
      <c r="C106" s="118">
        <v>0</v>
      </c>
      <c r="D106" s="118">
        <v>0</v>
      </c>
      <c r="E106" s="118">
        <v>1589831</v>
      </c>
      <c r="F106" s="118">
        <v>0</v>
      </c>
      <c r="G106" s="118">
        <v>21722515</v>
      </c>
      <c r="H106" s="118">
        <v>48413171</v>
      </c>
      <c r="I106" s="118">
        <v>0</v>
      </c>
      <c r="J106" s="118">
        <v>9652149</v>
      </c>
      <c r="K106" s="118">
        <v>659536</v>
      </c>
      <c r="L106" s="118">
        <v>0</v>
      </c>
      <c r="M106" s="118">
        <f t="shared" si="8"/>
        <v>80447371</v>
      </c>
      <c r="N106" s="118">
        <v>101681784</v>
      </c>
      <c r="O106" s="118">
        <v>3577334</v>
      </c>
      <c r="P106" s="118">
        <v>10598118</v>
      </c>
      <c r="Q106" s="118">
        <v>0</v>
      </c>
      <c r="R106" s="118">
        <f t="shared" si="9"/>
        <v>115857236</v>
      </c>
      <c r="S106" s="118">
        <f t="shared" si="10"/>
        <v>-35409865</v>
      </c>
    </row>
    <row r="107" spans="1:19" s="70" customFormat="1" ht="13" x14ac:dyDescent="0.25">
      <c r="A107" s="114">
        <v>54</v>
      </c>
      <c r="B107" s="114" t="s">
        <v>148</v>
      </c>
      <c r="C107" s="115">
        <v>0</v>
      </c>
      <c r="D107" s="115">
        <v>0</v>
      </c>
      <c r="E107" s="115">
        <v>0</v>
      </c>
      <c r="F107" s="115">
        <v>0</v>
      </c>
      <c r="G107" s="115">
        <v>3388405</v>
      </c>
      <c r="H107" s="115">
        <v>0</v>
      </c>
      <c r="I107" s="115">
        <v>0</v>
      </c>
      <c r="J107" s="115">
        <v>0</v>
      </c>
      <c r="K107" s="115">
        <v>0</v>
      </c>
      <c r="L107" s="115">
        <v>61643</v>
      </c>
      <c r="M107" s="115">
        <f t="shared" si="8"/>
        <v>3450048</v>
      </c>
      <c r="N107" s="115">
        <v>3549851</v>
      </c>
      <c r="O107" s="115">
        <v>886377</v>
      </c>
      <c r="P107" s="115">
        <v>0</v>
      </c>
      <c r="Q107" s="115">
        <v>0</v>
      </c>
      <c r="R107" s="115">
        <f t="shared" si="9"/>
        <v>4436228</v>
      </c>
      <c r="S107" s="115">
        <f t="shared" si="10"/>
        <v>-986180</v>
      </c>
    </row>
    <row r="108" spans="1:19" s="70" customFormat="1" ht="13" x14ac:dyDescent="0.25">
      <c r="A108" s="117">
        <v>55</v>
      </c>
      <c r="B108" s="117" t="s">
        <v>150</v>
      </c>
      <c r="C108" s="118">
        <v>0</v>
      </c>
      <c r="D108" s="118">
        <v>0</v>
      </c>
      <c r="E108" s="118">
        <v>0</v>
      </c>
      <c r="F108" s="118">
        <v>0</v>
      </c>
      <c r="G108" s="118">
        <v>0</v>
      </c>
      <c r="H108" s="118">
        <v>0</v>
      </c>
      <c r="I108" s="118">
        <v>0</v>
      </c>
      <c r="J108" s="118">
        <v>0</v>
      </c>
      <c r="K108" s="118">
        <v>0</v>
      </c>
      <c r="L108" s="118">
        <v>0</v>
      </c>
      <c r="M108" s="118">
        <f t="shared" si="8"/>
        <v>0</v>
      </c>
      <c r="N108" s="118">
        <v>0</v>
      </c>
      <c r="O108" s="118">
        <v>0</v>
      </c>
      <c r="P108" s="118">
        <v>0</v>
      </c>
      <c r="Q108" s="118">
        <v>0</v>
      </c>
      <c r="R108" s="118">
        <f t="shared" si="9"/>
        <v>0</v>
      </c>
      <c r="S108" s="118">
        <f t="shared" si="10"/>
        <v>0</v>
      </c>
    </row>
    <row r="109" spans="1:19" s="70" customFormat="1" ht="13" x14ac:dyDescent="0.25">
      <c r="A109" s="114">
        <v>56</v>
      </c>
      <c r="B109" s="114" t="s">
        <v>152</v>
      </c>
      <c r="C109" s="115">
        <v>0</v>
      </c>
      <c r="D109" s="115">
        <v>0</v>
      </c>
      <c r="E109" s="115">
        <v>0</v>
      </c>
      <c r="F109" s="115">
        <v>0</v>
      </c>
      <c r="G109" s="115">
        <v>0</v>
      </c>
      <c r="H109" s="115">
        <v>0</v>
      </c>
      <c r="I109" s="115">
        <v>0</v>
      </c>
      <c r="J109" s="115">
        <v>0</v>
      </c>
      <c r="K109" s="115">
        <v>0</v>
      </c>
      <c r="L109" s="115">
        <v>0</v>
      </c>
      <c r="M109" s="115">
        <f t="shared" si="8"/>
        <v>0</v>
      </c>
      <c r="N109" s="115">
        <v>0</v>
      </c>
      <c r="O109" s="115">
        <v>0</v>
      </c>
      <c r="P109" s="115">
        <v>0</v>
      </c>
      <c r="Q109" s="115">
        <v>0</v>
      </c>
      <c r="R109" s="115">
        <f t="shared" si="9"/>
        <v>0</v>
      </c>
      <c r="S109" s="115">
        <f t="shared" si="10"/>
        <v>0</v>
      </c>
    </row>
    <row r="110" spans="1:19" s="70" customFormat="1" ht="13" x14ac:dyDescent="0.25">
      <c r="A110" s="117">
        <v>57</v>
      </c>
      <c r="B110" s="117" t="s">
        <v>154</v>
      </c>
      <c r="C110" s="118">
        <v>0</v>
      </c>
      <c r="D110" s="118">
        <v>0</v>
      </c>
      <c r="E110" s="118">
        <v>0</v>
      </c>
      <c r="F110" s="118">
        <v>0</v>
      </c>
      <c r="G110" s="118">
        <v>0</v>
      </c>
      <c r="H110" s="118">
        <v>0</v>
      </c>
      <c r="I110" s="118">
        <v>0</v>
      </c>
      <c r="J110" s="118">
        <v>0</v>
      </c>
      <c r="K110" s="118">
        <v>0</v>
      </c>
      <c r="L110" s="118">
        <v>0</v>
      </c>
      <c r="M110" s="118">
        <f t="shared" si="8"/>
        <v>0</v>
      </c>
      <c r="N110" s="118">
        <v>0</v>
      </c>
      <c r="O110" s="118">
        <v>0</v>
      </c>
      <c r="P110" s="118">
        <v>0</v>
      </c>
      <c r="Q110" s="118">
        <v>0</v>
      </c>
      <c r="R110" s="118">
        <f t="shared" si="9"/>
        <v>0</v>
      </c>
      <c r="S110" s="118">
        <f t="shared" si="10"/>
        <v>0</v>
      </c>
    </row>
    <row r="111" spans="1:19" s="70" customFormat="1" ht="13" x14ac:dyDescent="0.25">
      <c r="A111" s="114">
        <v>58</v>
      </c>
      <c r="B111" s="114" t="s">
        <v>156</v>
      </c>
      <c r="C111" s="115">
        <v>0</v>
      </c>
      <c r="D111" s="115">
        <v>0</v>
      </c>
      <c r="E111" s="115">
        <v>180000</v>
      </c>
      <c r="F111" s="115">
        <v>0</v>
      </c>
      <c r="G111" s="115">
        <v>0</v>
      </c>
      <c r="H111" s="115">
        <v>0</v>
      </c>
      <c r="I111" s="115">
        <v>0</v>
      </c>
      <c r="J111" s="115">
        <v>0</v>
      </c>
      <c r="K111" s="115">
        <v>0</v>
      </c>
      <c r="L111" s="115">
        <v>0</v>
      </c>
      <c r="M111" s="115">
        <f t="shared" si="8"/>
        <v>0</v>
      </c>
      <c r="N111" s="115">
        <v>0</v>
      </c>
      <c r="O111" s="115">
        <v>0</v>
      </c>
      <c r="P111" s="115">
        <v>0</v>
      </c>
      <c r="Q111" s="115">
        <v>0</v>
      </c>
      <c r="R111" s="115">
        <f t="shared" si="9"/>
        <v>0</v>
      </c>
      <c r="S111" s="115">
        <f t="shared" si="10"/>
        <v>0</v>
      </c>
    </row>
    <row r="112" spans="1:19" s="70" customFormat="1" ht="13" x14ac:dyDescent="0.25">
      <c r="A112" s="117">
        <v>59</v>
      </c>
      <c r="B112" s="117" t="s">
        <v>158</v>
      </c>
      <c r="C112" s="118">
        <v>0</v>
      </c>
      <c r="D112" s="118">
        <v>0</v>
      </c>
      <c r="E112" s="118">
        <v>0</v>
      </c>
      <c r="F112" s="118">
        <v>0</v>
      </c>
      <c r="G112" s="118">
        <v>830168</v>
      </c>
      <c r="H112" s="118">
        <v>16034</v>
      </c>
      <c r="I112" s="118">
        <v>0</v>
      </c>
      <c r="J112" s="118">
        <v>16034</v>
      </c>
      <c r="K112" s="118">
        <v>0</v>
      </c>
      <c r="L112" s="118">
        <v>272897</v>
      </c>
      <c r="M112" s="118">
        <f t="shared" si="8"/>
        <v>1135133</v>
      </c>
      <c r="N112" s="118">
        <v>1367426</v>
      </c>
      <c r="O112" s="118">
        <v>68589</v>
      </c>
      <c r="P112" s="118">
        <v>252422</v>
      </c>
      <c r="Q112" s="118">
        <v>50000</v>
      </c>
      <c r="R112" s="118">
        <f t="shared" si="9"/>
        <v>1738437</v>
      </c>
      <c r="S112" s="118">
        <f t="shared" si="10"/>
        <v>-603304</v>
      </c>
    </row>
    <row r="113" spans="1:19" s="70" customFormat="1" ht="13" x14ac:dyDescent="0.25">
      <c r="A113" s="114">
        <v>60</v>
      </c>
      <c r="B113" s="114" t="s">
        <v>160</v>
      </c>
      <c r="C113" s="115">
        <v>0</v>
      </c>
      <c r="D113" s="115">
        <v>0</v>
      </c>
      <c r="E113" s="115">
        <v>80720</v>
      </c>
      <c r="F113" s="115">
        <v>0</v>
      </c>
      <c r="G113" s="115">
        <v>5279360</v>
      </c>
      <c r="H113" s="115">
        <v>0</v>
      </c>
      <c r="I113" s="115">
        <v>0</v>
      </c>
      <c r="J113" s="115">
        <v>565500</v>
      </c>
      <c r="K113" s="115">
        <v>2803863</v>
      </c>
      <c r="L113" s="115">
        <v>1031481</v>
      </c>
      <c r="M113" s="115">
        <f t="shared" si="8"/>
        <v>9680204</v>
      </c>
      <c r="N113" s="115">
        <v>4726224</v>
      </c>
      <c r="O113" s="115">
        <v>912354</v>
      </c>
      <c r="P113" s="115">
        <v>140059</v>
      </c>
      <c r="Q113" s="115">
        <v>0</v>
      </c>
      <c r="R113" s="115">
        <f t="shared" si="9"/>
        <v>5778637</v>
      </c>
      <c r="S113" s="115">
        <f t="shared" si="10"/>
        <v>3901567</v>
      </c>
    </row>
    <row r="114" spans="1:19" s="70" customFormat="1" ht="13" x14ac:dyDescent="0.25">
      <c r="A114" s="117">
        <v>61</v>
      </c>
      <c r="B114" s="117" t="s">
        <v>162</v>
      </c>
      <c r="C114" s="118">
        <v>0</v>
      </c>
      <c r="D114" s="118">
        <v>0</v>
      </c>
      <c r="E114" s="118">
        <v>50000</v>
      </c>
      <c r="F114" s="118">
        <v>0</v>
      </c>
      <c r="G114" s="118">
        <v>277130</v>
      </c>
      <c r="H114" s="118">
        <v>0</v>
      </c>
      <c r="I114" s="118">
        <v>0</v>
      </c>
      <c r="J114" s="118">
        <v>0</v>
      </c>
      <c r="K114" s="118">
        <v>0</v>
      </c>
      <c r="L114" s="118">
        <v>71287</v>
      </c>
      <c r="M114" s="118">
        <f t="shared" si="8"/>
        <v>348417</v>
      </c>
      <c r="N114" s="118">
        <v>184528</v>
      </c>
      <c r="O114" s="118">
        <v>261058</v>
      </c>
      <c r="P114" s="118">
        <v>0</v>
      </c>
      <c r="Q114" s="118">
        <v>0</v>
      </c>
      <c r="R114" s="118">
        <f t="shared" si="9"/>
        <v>445586</v>
      </c>
      <c r="S114" s="118">
        <f t="shared" si="10"/>
        <v>-97169</v>
      </c>
    </row>
    <row r="115" spans="1:19" s="70" customFormat="1" ht="13" x14ac:dyDescent="0.25">
      <c r="A115" s="114">
        <v>62</v>
      </c>
      <c r="B115" s="114" t="s">
        <v>251</v>
      </c>
      <c r="C115" s="115">
        <v>0</v>
      </c>
      <c r="D115" s="115">
        <v>0</v>
      </c>
      <c r="E115" s="115">
        <v>0</v>
      </c>
      <c r="F115" s="115">
        <v>0</v>
      </c>
      <c r="G115" s="115">
        <v>6103334</v>
      </c>
      <c r="H115" s="115">
        <v>0</v>
      </c>
      <c r="I115" s="115">
        <v>0</v>
      </c>
      <c r="J115" s="115">
        <v>27123</v>
      </c>
      <c r="K115" s="115">
        <v>315592</v>
      </c>
      <c r="L115" s="115">
        <v>2391588</v>
      </c>
      <c r="M115" s="115">
        <f t="shared" si="8"/>
        <v>8837637</v>
      </c>
      <c r="N115" s="115">
        <v>4707372</v>
      </c>
      <c r="O115" s="115">
        <v>1575116</v>
      </c>
      <c r="P115" s="115">
        <v>444396</v>
      </c>
      <c r="Q115" s="115">
        <v>367751</v>
      </c>
      <c r="R115" s="115">
        <f t="shared" si="9"/>
        <v>7094635</v>
      </c>
      <c r="S115" s="115">
        <f t="shared" si="10"/>
        <v>1743002</v>
      </c>
    </row>
    <row r="116" spans="1:19" s="70" customFormat="1" ht="13" x14ac:dyDescent="0.25">
      <c r="A116" s="117">
        <v>63</v>
      </c>
      <c r="B116" s="117" t="s">
        <v>166</v>
      </c>
      <c r="C116" s="118">
        <v>0</v>
      </c>
      <c r="D116" s="118">
        <v>0</v>
      </c>
      <c r="E116" s="118">
        <v>0</v>
      </c>
      <c r="F116" s="118">
        <v>0</v>
      </c>
      <c r="G116" s="118">
        <v>206215</v>
      </c>
      <c r="H116" s="118">
        <v>0</v>
      </c>
      <c r="I116" s="118">
        <v>0</v>
      </c>
      <c r="J116" s="118">
        <v>0</v>
      </c>
      <c r="K116" s="118">
        <v>0</v>
      </c>
      <c r="L116" s="118">
        <v>0</v>
      </c>
      <c r="M116" s="118">
        <f t="shared" si="8"/>
        <v>206215</v>
      </c>
      <c r="N116" s="118">
        <v>88551</v>
      </c>
      <c r="O116" s="118">
        <v>3965</v>
      </c>
      <c r="P116" s="118">
        <v>0</v>
      </c>
      <c r="Q116" s="118">
        <v>0</v>
      </c>
      <c r="R116" s="118">
        <f t="shared" si="9"/>
        <v>92516</v>
      </c>
      <c r="S116" s="118">
        <f t="shared" si="10"/>
        <v>113699</v>
      </c>
    </row>
    <row r="117" spans="1:19" s="70" customFormat="1" ht="13" x14ac:dyDescent="0.25">
      <c r="A117" s="114">
        <v>64</v>
      </c>
      <c r="B117" s="114" t="s">
        <v>168</v>
      </c>
      <c r="C117" s="115">
        <v>0</v>
      </c>
      <c r="D117" s="115">
        <v>0</v>
      </c>
      <c r="E117" s="115">
        <v>0</v>
      </c>
      <c r="F117" s="115">
        <v>0</v>
      </c>
      <c r="G117" s="115">
        <v>765306</v>
      </c>
      <c r="H117" s="115">
        <v>1013930</v>
      </c>
      <c r="I117" s="115">
        <v>0</v>
      </c>
      <c r="J117" s="115">
        <v>0</v>
      </c>
      <c r="K117" s="115">
        <v>0</v>
      </c>
      <c r="L117" s="115">
        <v>10238</v>
      </c>
      <c r="M117" s="115">
        <f t="shared" si="8"/>
        <v>1789474</v>
      </c>
      <c r="N117" s="115">
        <v>986297</v>
      </c>
      <c r="O117" s="115">
        <v>411241</v>
      </c>
      <c r="P117" s="115">
        <v>71301</v>
      </c>
      <c r="Q117" s="115">
        <v>0</v>
      </c>
      <c r="R117" s="115">
        <f t="shared" si="9"/>
        <v>1468839</v>
      </c>
      <c r="S117" s="115">
        <f t="shared" si="10"/>
        <v>320635</v>
      </c>
    </row>
    <row r="118" spans="1:19" s="70" customFormat="1" ht="13" x14ac:dyDescent="0.25">
      <c r="A118" s="117">
        <v>65</v>
      </c>
      <c r="B118" s="117" t="s">
        <v>170</v>
      </c>
      <c r="C118" s="118">
        <v>0</v>
      </c>
      <c r="D118" s="118">
        <v>0</v>
      </c>
      <c r="E118" s="118">
        <v>0</v>
      </c>
      <c r="F118" s="118">
        <v>0</v>
      </c>
      <c r="G118" s="118">
        <v>0</v>
      </c>
      <c r="H118" s="118">
        <v>0</v>
      </c>
      <c r="I118" s="118">
        <v>0</v>
      </c>
      <c r="J118" s="118">
        <v>0</v>
      </c>
      <c r="K118" s="118">
        <v>0</v>
      </c>
      <c r="L118" s="118">
        <v>0</v>
      </c>
      <c r="M118" s="118">
        <f t="shared" ref="M118:M148" si="11">SUM(G118:L118)</f>
        <v>0</v>
      </c>
      <c r="N118" s="118">
        <v>0</v>
      </c>
      <c r="O118" s="118">
        <v>0</v>
      </c>
      <c r="P118" s="118">
        <v>0</v>
      </c>
      <c r="Q118" s="118">
        <v>0</v>
      </c>
      <c r="R118" s="118">
        <f t="shared" ref="R118:R148" si="12">SUM(N118:Q118)</f>
        <v>0</v>
      </c>
      <c r="S118" s="118">
        <f t="shared" ref="S118:S148" si="13">(M118-R118)</f>
        <v>0</v>
      </c>
    </row>
    <row r="119" spans="1:19" s="70" customFormat="1" ht="13" x14ac:dyDescent="0.25">
      <c r="A119" s="114">
        <v>66</v>
      </c>
      <c r="B119" s="114" t="s">
        <v>172</v>
      </c>
      <c r="C119" s="115">
        <v>0</v>
      </c>
      <c r="D119" s="115">
        <v>0</v>
      </c>
      <c r="E119" s="115">
        <v>0</v>
      </c>
      <c r="F119" s="115">
        <v>0</v>
      </c>
      <c r="G119" s="115">
        <v>391431</v>
      </c>
      <c r="H119" s="115">
        <v>0</v>
      </c>
      <c r="I119" s="115">
        <v>0</v>
      </c>
      <c r="J119" s="115">
        <v>304175</v>
      </c>
      <c r="K119" s="115">
        <v>0</v>
      </c>
      <c r="L119" s="115">
        <v>471</v>
      </c>
      <c r="M119" s="115">
        <f t="shared" si="11"/>
        <v>696077</v>
      </c>
      <c r="N119" s="115">
        <v>758799</v>
      </c>
      <c r="O119" s="115">
        <v>407276</v>
      </c>
      <c r="P119" s="115">
        <v>0</v>
      </c>
      <c r="Q119" s="115">
        <v>0</v>
      </c>
      <c r="R119" s="115">
        <f t="shared" si="12"/>
        <v>1166075</v>
      </c>
      <c r="S119" s="115">
        <f t="shared" si="13"/>
        <v>-469998</v>
      </c>
    </row>
    <row r="120" spans="1:19" s="70" customFormat="1" ht="13" x14ac:dyDescent="0.25">
      <c r="A120" s="117">
        <v>67</v>
      </c>
      <c r="B120" s="117" t="s">
        <v>252</v>
      </c>
      <c r="C120" s="118">
        <v>0</v>
      </c>
      <c r="D120" s="118">
        <v>0</v>
      </c>
      <c r="E120" s="118">
        <v>49820</v>
      </c>
      <c r="F120" s="118">
        <v>0</v>
      </c>
      <c r="G120" s="118">
        <v>0</v>
      </c>
      <c r="H120" s="118">
        <v>0</v>
      </c>
      <c r="I120" s="118">
        <v>0</v>
      </c>
      <c r="J120" s="118">
        <v>0</v>
      </c>
      <c r="K120" s="118">
        <v>0</v>
      </c>
      <c r="L120" s="118">
        <v>0</v>
      </c>
      <c r="M120" s="118">
        <f t="shared" si="11"/>
        <v>0</v>
      </c>
      <c r="N120" s="118">
        <v>0</v>
      </c>
      <c r="O120" s="118">
        <v>0</v>
      </c>
      <c r="P120" s="118">
        <v>0</v>
      </c>
      <c r="Q120" s="118">
        <v>0</v>
      </c>
      <c r="R120" s="118">
        <f t="shared" si="12"/>
        <v>0</v>
      </c>
      <c r="S120" s="118">
        <f t="shared" si="13"/>
        <v>0</v>
      </c>
    </row>
    <row r="121" spans="1:19" s="70" customFormat="1" ht="13" x14ac:dyDescent="0.25">
      <c r="A121" s="114">
        <v>68</v>
      </c>
      <c r="B121" s="114" t="s">
        <v>176</v>
      </c>
      <c r="C121" s="115">
        <v>0</v>
      </c>
      <c r="D121" s="115">
        <v>0</v>
      </c>
      <c r="E121" s="115">
        <v>0</v>
      </c>
      <c r="F121" s="115">
        <v>0</v>
      </c>
      <c r="G121" s="115">
        <v>171607</v>
      </c>
      <c r="H121" s="115">
        <v>0</v>
      </c>
      <c r="I121" s="115">
        <v>0</v>
      </c>
      <c r="J121" s="115">
        <v>0</v>
      </c>
      <c r="K121" s="115">
        <v>0</v>
      </c>
      <c r="L121" s="115">
        <v>0</v>
      </c>
      <c r="M121" s="115">
        <f t="shared" si="11"/>
        <v>171607</v>
      </c>
      <c r="N121" s="115">
        <v>111393</v>
      </c>
      <c r="O121" s="115">
        <v>126338</v>
      </c>
      <c r="P121" s="115">
        <v>0</v>
      </c>
      <c r="Q121" s="115">
        <v>0</v>
      </c>
      <c r="R121" s="115">
        <f t="shared" si="12"/>
        <v>237731</v>
      </c>
      <c r="S121" s="115">
        <f t="shared" si="13"/>
        <v>-66124</v>
      </c>
    </row>
    <row r="122" spans="1:19" s="70" customFormat="1" ht="13" x14ac:dyDescent="0.25">
      <c r="A122" s="117">
        <v>69</v>
      </c>
      <c r="B122" s="117" t="s">
        <v>178</v>
      </c>
      <c r="C122" s="118">
        <v>0</v>
      </c>
      <c r="D122" s="118">
        <v>0</v>
      </c>
      <c r="E122" s="118">
        <v>0</v>
      </c>
      <c r="F122" s="118">
        <v>0</v>
      </c>
      <c r="G122" s="118">
        <v>3923359</v>
      </c>
      <c r="H122" s="118">
        <v>0</v>
      </c>
      <c r="I122" s="118">
        <v>0</v>
      </c>
      <c r="J122" s="118">
        <v>0</v>
      </c>
      <c r="K122" s="118">
        <v>0</v>
      </c>
      <c r="L122" s="118">
        <v>80973</v>
      </c>
      <c r="M122" s="118">
        <f t="shared" si="11"/>
        <v>4004332</v>
      </c>
      <c r="N122" s="118">
        <v>3325192</v>
      </c>
      <c r="O122" s="118">
        <v>692341</v>
      </c>
      <c r="P122" s="118">
        <v>0</v>
      </c>
      <c r="Q122" s="118">
        <v>0</v>
      </c>
      <c r="R122" s="118">
        <f t="shared" si="12"/>
        <v>4017533</v>
      </c>
      <c r="S122" s="118">
        <f t="shared" si="13"/>
        <v>-13201</v>
      </c>
    </row>
    <row r="123" spans="1:19" s="70" customFormat="1" ht="13" x14ac:dyDescent="0.25">
      <c r="A123" s="114">
        <v>70</v>
      </c>
      <c r="B123" s="114" t="s">
        <v>180</v>
      </c>
      <c r="C123" s="115">
        <v>0</v>
      </c>
      <c r="D123" s="115">
        <v>0</v>
      </c>
      <c r="E123" s="115">
        <v>0</v>
      </c>
      <c r="F123" s="115">
        <v>0</v>
      </c>
      <c r="G123" s="115">
        <v>565621</v>
      </c>
      <c r="H123" s="115">
        <v>1863417</v>
      </c>
      <c r="I123" s="115">
        <v>0</v>
      </c>
      <c r="J123" s="115">
        <v>0</v>
      </c>
      <c r="K123" s="115">
        <v>0</v>
      </c>
      <c r="L123" s="115">
        <v>198265</v>
      </c>
      <c r="M123" s="115">
        <f t="shared" si="11"/>
        <v>2627303</v>
      </c>
      <c r="N123" s="115">
        <v>1229536</v>
      </c>
      <c r="O123" s="115">
        <v>618876</v>
      </c>
      <c r="P123" s="115">
        <v>504353</v>
      </c>
      <c r="Q123" s="115">
        <v>0</v>
      </c>
      <c r="R123" s="115">
        <f t="shared" si="12"/>
        <v>2352765</v>
      </c>
      <c r="S123" s="115">
        <f t="shared" si="13"/>
        <v>274538</v>
      </c>
    </row>
    <row r="124" spans="1:19" s="70" customFormat="1" ht="13" x14ac:dyDescent="0.25">
      <c r="A124" s="117">
        <v>71</v>
      </c>
      <c r="B124" s="117" t="s">
        <v>182</v>
      </c>
      <c r="C124" s="118">
        <v>0</v>
      </c>
      <c r="D124" s="118">
        <v>0</v>
      </c>
      <c r="E124" s="118">
        <v>0</v>
      </c>
      <c r="F124" s="118">
        <v>0</v>
      </c>
      <c r="G124" s="118">
        <v>2912</v>
      </c>
      <c r="H124" s="118">
        <v>0</v>
      </c>
      <c r="I124" s="118">
        <v>0</v>
      </c>
      <c r="J124" s="118">
        <v>0</v>
      </c>
      <c r="K124" s="118">
        <v>0</v>
      </c>
      <c r="L124" s="118">
        <v>0</v>
      </c>
      <c r="M124" s="118">
        <f t="shared" si="11"/>
        <v>2912</v>
      </c>
      <c r="N124" s="118">
        <v>48701</v>
      </c>
      <c r="O124" s="118">
        <v>86965</v>
      </c>
      <c r="P124" s="118">
        <v>65710</v>
      </c>
      <c r="Q124" s="118">
        <v>0</v>
      </c>
      <c r="R124" s="118">
        <f t="shared" si="12"/>
        <v>201376</v>
      </c>
      <c r="S124" s="118">
        <f t="shared" si="13"/>
        <v>-198464</v>
      </c>
    </row>
    <row r="125" spans="1:19" s="70" customFormat="1" ht="13" x14ac:dyDescent="0.25">
      <c r="A125" s="114">
        <v>72</v>
      </c>
      <c r="B125" s="114" t="s">
        <v>184</v>
      </c>
      <c r="C125" s="115">
        <v>0</v>
      </c>
      <c r="D125" s="115">
        <v>0</v>
      </c>
      <c r="E125" s="115">
        <v>450663</v>
      </c>
      <c r="F125" s="115">
        <v>0</v>
      </c>
      <c r="G125" s="115">
        <v>7244843</v>
      </c>
      <c r="H125" s="115">
        <v>69000</v>
      </c>
      <c r="I125" s="115">
        <v>0</v>
      </c>
      <c r="J125" s="115">
        <v>57936</v>
      </c>
      <c r="K125" s="115">
        <v>2513944</v>
      </c>
      <c r="L125" s="115">
        <v>586552</v>
      </c>
      <c r="M125" s="115">
        <f t="shared" si="11"/>
        <v>10472275</v>
      </c>
      <c r="N125" s="115">
        <v>4592219</v>
      </c>
      <c r="O125" s="115">
        <v>1243666</v>
      </c>
      <c r="P125" s="115">
        <v>209336</v>
      </c>
      <c r="Q125" s="115">
        <v>0</v>
      </c>
      <c r="R125" s="115">
        <f t="shared" si="12"/>
        <v>6045221</v>
      </c>
      <c r="S125" s="115">
        <f t="shared" si="13"/>
        <v>4427054</v>
      </c>
    </row>
    <row r="126" spans="1:19" s="70" customFormat="1" ht="13" x14ac:dyDescent="0.25">
      <c r="A126" s="117">
        <v>73</v>
      </c>
      <c r="B126" s="117" t="s">
        <v>186</v>
      </c>
      <c r="C126" s="118">
        <v>0</v>
      </c>
      <c r="D126" s="118">
        <v>0</v>
      </c>
      <c r="E126" s="118">
        <v>2362000</v>
      </c>
      <c r="F126" s="118">
        <v>0</v>
      </c>
      <c r="G126" s="118">
        <v>0</v>
      </c>
      <c r="H126" s="118">
        <v>0</v>
      </c>
      <c r="I126" s="118">
        <v>0</v>
      </c>
      <c r="J126" s="118">
        <v>0</v>
      </c>
      <c r="K126" s="118">
        <v>0</v>
      </c>
      <c r="L126" s="118">
        <v>0</v>
      </c>
      <c r="M126" s="118">
        <f t="shared" si="11"/>
        <v>0</v>
      </c>
      <c r="N126" s="118">
        <v>0</v>
      </c>
      <c r="O126" s="118">
        <v>0</v>
      </c>
      <c r="P126" s="118">
        <v>0</v>
      </c>
      <c r="Q126" s="118">
        <v>0</v>
      </c>
      <c r="R126" s="118">
        <f t="shared" si="12"/>
        <v>0</v>
      </c>
      <c r="S126" s="118">
        <f t="shared" si="13"/>
        <v>0</v>
      </c>
    </row>
    <row r="127" spans="1:19" s="70" customFormat="1" ht="13" x14ac:dyDescent="0.25">
      <c r="A127" s="114">
        <v>74</v>
      </c>
      <c r="B127" s="114" t="s">
        <v>188</v>
      </c>
      <c r="C127" s="115">
        <v>0</v>
      </c>
      <c r="D127" s="115">
        <v>0</v>
      </c>
      <c r="E127" s="115">
        <v>142418</v>
      </c>
      <c r="F127" s="115">
        <v>0</v>
      </c>
      <c r="G127" s="115">
        <v>6076895</v>
      </c>
      <c r="H127" s="115">
        <v>0</v>
      </c>
      <c r="I127" s="115">
        <v>0</v>
      </c>
      <c r="J127" s="115">
        <v>488372</v>
      </c>
      <c r="K127" s="115">
        <v>0</v>
      </c>
      <c r="L127" s="115">
        <v>226892</v>
      </c>
      <c r="M127" s="115">
        <f t="shared" si="11"/>
        <v>6792159</v>
      </c>
      <c r="N127" s="115">
        <v>3835677</v>
      </c>
      <c r="O127" s="115">
        <v>1866245</v>
      </c>
      <c r="P127" s="115">
        <v>308861</v>
      </c>
      <c r="Q127" s="115">
        <v>0</v>
      </c>
      <c r="R127" s="115">
        <f t="shared" si="12"/>
        <v>6010783</v>
      </c>
      <c r="S127" s="115">
        <f t="shared" si="13"/>
        <v>781376</v>
      </c>
    </row>
    <row r="128" spans="1:19" s="70" customFormat="1" ht="13" x14ac:dyDescent="0.25">
      <c r="A128" s="117">
        <v>75</v>
      </c>
      <c r="B128" s="117" t="s">
        <v>190</v>
      </c>
      <c r="C128" s="118">
        <v>0</v>
      </c>
      <c r="D128" s="118">
        <v>0</v>
      </c>
      <c r="E128" s="118">
        <v>0</v>
      </c>
      <c r="F128" s="118">
        <v>0</v>
      </c>
      <c r="G128" s="118">
        <v>279121</v>
      </c>
      <c r="H128" s="118">
        <v>0</v>
      </c>
      <c r="I128" s="118">
        <v>0</v>
      </c>
      <c r="J128" s="118">
        <v>0</v>
      </c>
      <c r="K128" s="118">
        <v>0</v>
      </c>
      <c r="L128" s="118">
        <v>12950</v>
      </c>
      <c r="M128" s="118">
        <f t="shared" si="11"/>
        <v>292071</v>
      </c>
      <c r="N128" s="118">
        <v>240106</v>
      </c>
      <c r="O128" s="118">
        <v>11817</v>
      </c>
      <c r="P128" s="118">
        <v>0</v>
      </c>
      <c r="Q128" s="118">
        <v>0</v>
      </c>
      <c r="R128" s="118">
        <f t="shared" si="12"/>
        <v>251923</v>
      </c>
      <c r="S128" s="118">
        <f t="shared" si="13"/>
        <v>40148</v>
      </c>
    </row>
    <row r="129" spans="1:19" s="70" customFormat="1" ht="13" x14ac:dyDescent="0.25">
      <c r="A129" s="114">
        <v>76</v>
      </c>
      <c r="B129" s="114" t="s">
        <v>63</v>
      </c>
      <c r="C129" s="115">
        <v>0</v>
      </c>
      <c r="D129" s="115">
        <v>0</v>
      </c>
      <c r="E129" s="115">
        <v>0</v>
      </c>
      <c r="F129" s="115">
        <v>0</v>
      </c>
      <c r="G129" s="115">
        <v>0</v>
      </c>
      <c r="H129" s="115">
        <v>0</v>
      </c>
      <c r="I129" s="115">
        <v>0</v>
      </c>
      <c r="J129" s="115">
        <v>0</v>
      </c>
      <c r="K129" s="115">
        <v>0</v>
      </c>
      <c r="L129" s="115">
        <v>0</v>
      </c>
      <c r="M129" s="115">
        <f t="shared" si="11"/>
        <v>0</v>
      </c>
      <c r="N129" s="115">
        <v>0</v>
      </c>
      <c r="O129" s="115">
        <v>0</v>
      </c>
      <c r="P129" s="115">
        <v>0</v>
      </c>
      <c r="Q129" s="115">
        <v>0</v>
      </c>
      <c r="R129" s="115">
        <f t="shared" si="12"/>
        <v>0</v>
      </c>
      <c r="S129" s="115">
        <f t="shared" si="13"/>
        <v>0</v>
      </c>
    </row>
    <row r="130" spans="1:19" s="70" customFormat="1" ht="13" x14ac:dyDescent="0.25">
      <c r="A130" s="117">
        <v>77</v>
      </c>
      <c r="B130" s="117" t="s">
        <v>65</v>
      </c>
      <c r="C130" s="118">
        <v>0</v>
      </c>
      <c r="D130" s="118">
        <v>0</v>
      </c>
      <c r="E130" s="118">
        <v>0</v>
      </c>
      <c r="F130" s="118">
        <v>0</v>
      </c>
      <c r="G130" s="118">
        <v>0</v>
      </c>
      <c r="H130" s="118">
        <v>0</v>
      </c>
      <c r="I130" s="118">
        <v>0</v>
      </c>
      <c r="J130" s="118">
        <v>0</v>
      </c>
      <c r="K130" s="118">
        <v>0</v>
      </c>
      <c r="L130" s="118">
        <v>0</v>
      </c>
      <c r="M130" s="118">
        <f t="shared" si="11"/>
        <v>0</v>
      </c>
      <c r="N130" s="118">
        <v>0</v>
      </c>
      <c r="O130" s="118">
        <v>0</v>
      </c>
      <c r="P130" s="118">
        <v>0</v>
      </c>
      <c r="Q130" s="118">
        <v>0</v>
      </c>
      <c r="R130" s="118">
        <f t="shared" si="12"/>
        <v>0</v>
      </c>
      <c r="S130" s="118">
        <f t="shared" si="13"/>
        <v>0</v>
      </c>
    </row>
    <row r="131" spans="1:19" s="70" customFormat="1" ht="13" x14ac:dyDescent="0.25">
      <c r="A131" s="114">
        <v>78</v>
      </c>
      <c r="B131" s="114" t="s">
        <v>194</v>
      </c>
      <c r="C131" s="115">
        <v>0</v>
      </c>
      <c r="D131" s="115">
        <v>0</v>
      </c>
      <c r="E131" s="115">
        <v>0</v>
      </c>
      <c r="F131" s="115">
        <v>0</v>
      </c>
      <c r="G131" s="115">
        <v>4187907</v>
      </c>
      <c r="H131" s="115">
        <v>0</v>
      </c>
      <c r="I131" s="115">
        <v>218521</v>
      </c>
      <c r="J131" s="115">
        <v>0</v>
      </c>
      <c r="K131" s="115">
        <v>0</v>
      </c>
      <c r="L131" s="115">
        <v>112506</v>
      </c>
      <c r="M131" s="115">
        <f t="shared" si="11"/>
        <v>4518934</v>
      </c>
      <c r="N131" s="115">
        <v>3322483</v>
      </c>
      <c r="O131" s="115">
        <v>1065307</v>
      </c>
      <c r="P131" s="115">
        <v>104033</v>
      </c>
      <c r="Q131" s="115">
        <v>35618</v>
      </c>
      <c r="R131" s="115">
        <f t="shared" si="12"/>
        <v>4527441</v>
      </c>
      <c r="S131" s="115">
        <f t="shared" si="13"/>
        <v>-8507</v>
      </c>
    </row>
    <row r="132" spans="1:19" s="70" customFormat="1" ht="13" x14ac:dyDescent="0.25">
      <c r="A132" s="117">
        <v>79</v>
      </c>
      <c r="B132" s="117" t="s">
        <v>196</v>
      </c>
      <c r="C132" s="118">
        <v>0</v>
      </c>
      <c r="D132" s="118">
        <v>0</v>
      </c>
      <c r="E132" s="118">
        <v>2075029</v>
      </c>
      <c r="F132" s="118">
        <v>1811158</v>
      </c>
      <c r="G132" s="118">
        <v>9660674</v>
      </c>
      <c r="H132" s="118">
        <v>0</v>
      </c>
      <c r="I132" s="118">
        <v>0</v>
      </c>
      <c r="J132" s="118">
        <v>0</v>
      </c>
      <c r="K132" s="118">
        <v>457</v>
      </c>
      <c r="L132" s="118">
        <v>6198341</v>
      </c>
      <c r="M132" s="118">
        <f t="shared" si="11"/>
        <v>15859472</v>
      </c>
      <c r="N132" s="118">
        <v>4658125</v>
      </c>
      <c r="O132" s="118">
        <v>1508483</v>
      </c>
      <c r="P132" s="118">
        <v>336502</v>
      </c>
      <c r="Q132" s="118">
        <v>0</v>
      </c>
      <c r="R132" s="118">
        <f t="shared" si="12"/>
        <v>6503110</v>
      </c>
      <c r="S132" s="118">
        <f t="shared" si="13"/>
        <v>9356362</v>
      </c>
    </row>
    <row r="133" spans="1:19" s="70" customFormat="1" ht="13" x14ac:dyDescent="0.25">
      <c r="A133" s="114">
        <v>80</v>
      </c>
      <c r="B133" s="114" t="s">
        <v>198</v>
      </c>
      <c r="C133" s="115">
        <v>0</v>
      </c>
      <c r="D133" s="115">
        <v>0</v>
      </c>
      <c r="E133" s="115">
        <v>0</v>
      </c>
      <c r="F133" s="115">
        <v>0</v>
      </c>
      <c r="G133" s="115">
        <v>4287683</v>
      </c>
      <c r="H133" s="115">
        <v>0</v>
      </c>
      <c r="I133" s="115">
        <v>0</v>
      </c>
      <c r="J133" s="115">
        <v>0</v>
      </c>
      <c r="K133" s="115">
        <v>0</v>
      </c>
      <c r="L133" s="115">
        <v>140180</v>
      </c>
      <c r="M133" s="115">
        <f t="shared" si="11"/>
        <v>4427863</v>
      </c>
      <c r="N133" s="115">
        <v>2955135</v>
      </c>
      <c r="O133" s="115">
        <v>1270856</v>
      </c>
      <c r="P133" s="115">
        <v>298711</v>
      </c>
      <c r="Q133" s="115">
        <v>30664</v>
      </c>
      <c r="R133" s="115">
        <f t="shared" si="12"/>
        <v>4555366</v>
      </c>
      <c r="S133" s="115">
        <f t="shared" si="13"/>
        <v>-127503</v>
      </c>
    </row>
    <row r="134" spans="1:19" s="70" customFormat="1" ht="13" x14ac:dyDescent="0.25">
      <c r="A134" s="117">
        <v>81</v>
      </c>
      <c r="B134" s="117" t="s">
        <v>200</v>
      </c>
      <c r="C134" s="118">
        <v>0</v>
      </c>
      <c r="D134" s="118">
        <v>0</v>
      </c>
      <c r="E134" s="118">
        <v>0</v>
      </c>
      <c r="F134" s="118">
        <v>0</v>
      </c>
      <c r="G134" s="118">
        <v>5469826</v>
      </c>
      <c r="H134" s="118">
        <v>0</v>
      </c>
      <c r="I134" s="118">
        <v>0</v>
      </c>
      <c r="J134" s="118">
        <v>0</v>
      </c>
      <c r="K134" s="118">
        <v>0</v>
      </c>
      <c r="L134" s="118">
        <v>197148</v>
      </c>
      <c r="M134" s="118">
        <f t="shared" si="11"/>
        <v>5666974</v>
      </c>
      <c r="N134" s="118">
        <v>4255827</v>
      </c>
      <c r="O134" s="118">
        <v>2001512</v>
      </c>
      <c r="P134" s="118">
        <v>161234</v>
      </c>
      <c r="Q134" s="118">
        <v>0</v>
      </c>
      <c r="R134" s="118">
        <f t="shared" si="12"/>
        <v>6418573</v>
      </c>
      <c r="S134" s="118">
        <f t="shared" si="13"/>
        <v>-751599</v>
      </c>
    </row>
    <row r="135" spans="1:19" s="70" customFormat="1" ht="13" x14ac:dyDescent="0.25">
      <c r="A135" s="114">
        <v>82</v>
      </c>
      <c r="B135" s="114" t="s">
        <v>202</v>
      </c>
      <c r="C135" s="115">
        <v>0</v>
      </c>
      <c r="D135" s="115">
        <v>0</v>
      </c>
      <c r="E135" s="115">
        <v>0</v>
      </c>
      <c r="F135" s="115">
        <v>0</v>
      </c>
      <c r="G135" s="115">
        <v>2150857</v>
      </c>
      <c r="H135" s="115">
        <v>102892</v>
      </c>
      <c r="I135" s="115">
        <v>0</v>
      </c>
      <c r="J135" s="115">
        <v>0</v>
      </c>
      <c r="K135" s="115">
        <v>0</v>
      </c>
      <c r="L135" s="115">
        <v>671632</v>
      </c>
      <c r="M135" s="115">
        <f t="shared" si="11"/>
        <v>2925381</v>
      </c>
      <c r="N135" s="115">
        <v>2750368</v>
      </c>
      <c r="O135" s="115">
        <v>388531</v>
      </c>
      <c r="P135" s="115">
        <v>7687</v>
      </c>
      <c r="Q135" s="115">
        <v>0</v>
      </c>
      <c r="R135" s="115">
        <f t="shared" si="12"/>
        <v>3146586</v>
      </c>
      <c r="S135" s="115">
        <f t="shared" si="13"/>
        <v>-221205</v>
      </c>
    </row>
    <row r="136" spans="1:19" s="70" customFormat="1" ht="13" x14ac:dyDescent="0.25">
      <c r="A136" s="117">
        <v>83</v>
      </c>
      <c r="B136" s="117" t="s">
        <v>204</v>
      </c>
      <c r="C136" s="118">
        <v>0</v>
      </c>
      <c r="D136" s="118">
        <v>0</v>
      </c>
      <c r="E136" s="118">
        <v>25901</v>
      </c>
      <c r="F136" s="118">
        <v>0</v>
      </c>
      <c r="G136" s="118">
        <v>2456675</v>
      </c>
      <c r="H136" s="118">
        <v>233360</v>
      </c>
      <c r="I136" s="118">
        <v>0</v>
      </c>
      <c r="J136" s="118">
        <v>0</v>
      </c>
      <c r="K136" s="118">
        <v>0</v>
      </c>
      <c r="L136" s="118">
        <v>0</v>
      </c>
      <c r="M136" s="118">
        <f t="shared" si="11"/>
        <v>2690035</v>
      </c>
      <c r="N136" s="118">
        <v>2022648</v>
      </c>
      <c r="O136" s="118">
        <v>1458566</v>
      </c>
      <c r="P136" s="118">
        <v>181714</v>
      </c>
      <c r="Q136" s="118">
        <v>0</v>
      </c>
      <c r="R136" s="118">
        <f t="shared" si="12"/>
        <v>3662928</v>
      </c>
      <c r="S136" s="118">
        <f t="shared" si="13"/>
        <v>-972893</v>
      </c>
    </row>
    <row r="137" spans="1:19" s="70" customFormat="1" ht="13" x14ac:dyDescent="0.25">
      <c r="A137" s="114">
        <v>84</v>
      </c>
      <c r="B137" s="114" t="s">
        <v>206</v>
      </c>
      <c r="C137" s="115">
        <v>0</v>
      </c>
      <c r="D137" s="115">
        <v>0</v>
      </c>
      <c r="E137" s="115">
        <v>0</v>
      </c>
      <c r="F137" s="115">
        <v>0</v>
      </c>
      <c r="G137" s="115">
        <v>1331220</v>
      </c>
      <c r="H137" s="115">
        <v>666315</v>
      </c>
      <c r="I137" s="115">
        <v>0</v>
      </c>
      <c r="J137" s="115">
        <v>0</v>
      </c>
      <c r="K137" s="115">
        <v>1269416</v>
      </c>
      <c r="L137" s="115">
        <v>323437</v>
      </c>
      <c r="M137" s="115">
        <f t="shared" si="11"/>
        <v>3590388</v>
      </c>
      <c r="N137" s="115">
        <v>2000664</v>
      </c>
      <c r="O137" s="115">
        <v>1249863</v>
      </c>
      <c r="P137" s="115">
        <v>877966</v>
      </c>
      <c r="Q137" s="115">
        <v>6680</v>
      </c>
      <c r="R137" s="115">
        <f t="shared" si="12"/>
        <v>4135173</v>
      </c>
      <c r="S137" s="115">
        <f t="shared" si="13"/>
        <v>-544785</v>
      </c>
    </row>
    <row r="138" spans="1:19" s="70" customFormat="1" ht="13" x14ac:dyDescent="0.25">
      <c r="A138" s="117">
        <v>85</v>
      </c>
      <c r="B138" s="117" t="s">
        <v>208</v>
      </c>
      <c r="C138" s="118">
        <v>0</v>
      </c>
      <c r="D138" s="118">
        <v>0</v>
      </c>
      <c r="E138" s="118">
        <v>0</v>
      </c>
      <c r="F138" s="118">
        <v>0</v>
      </c>
      <c r="G138" s="118">
        <v>45685513</v>
      </c>
      <c r="H138" s="118">
        <v>-9554</v>
      </c>
      <c r="I138" s="118">
        <v>0</v>
      </c>
      <c r="J138" s="118">
        <v>0</v>
      </c>
      <c r="K138" s="118">
        <v>0</v>
      </c>
      <c r="L138" s="118">
        <v>11447508</v>
      </c>
      <c r="M138" s="118">
        <f t="shared" si="11"/>
        <v>57123467</v>
      </c>
      <c r="N138" s="118">
        <v>28961838</v>
      </c>
      <c r="O138" s="118">
        <v>13459551</v>
      </c>
      <c r="P138" s="118">
        <v>8383027</v>
      </c>
      <c r="Q138" s="118">
        <v>0</v>
      </c>
      <c r="R138" s="118">
        <f t="shared" si="12"/>
        <v>50804416</v>
      </c>
      <c r="S138" s="118">
        <f t="shared" si="13"/>
        <v>6319051</v>
      </c>
    </row>
    <row r="139" spans="1:19" s="70" customFormat="1" ht="13" x14ac:dyDescent="0.25">
      <c r="A139" s="114">
        <v>86</v>
      </c>
      <c r="B139" s="114" t="s">
        <v>210</v>
      </c>
      <c r="C139" s="115">
        <v>0</v>
      </c>
      <c r="D139" s="115">
        <v>0</v>
      </c>
      <c r="E139" s="115">
        <v>0</v>
      </c>
      <c r="F139" s="115">
        <v>2554136</v>
      </c>
      <c r="G139" s="115">
        <v>55600917</v>
      </c>
      <c r="H139" s="115">
        <v>0</v>
      </c>
      <c r="I139" s="115">
        <v>0</v>
      </c>
      <c r="J139" s="115">
        <v>0</v>
      </c>
      <c r="K139" s="115">
        <v>0</v>
      </c>
      <c r="L139" s="115">
        <v>9357776</v>
      </c>
      <c r="M139" s="115">
        <f t="shared" si="11"/>
        <v>64958693</v>
      </c>
      <c r="N139" s="115">
        <v>43275643</v>
      </c>
      <c r="O139" s="115">
        <v>16613267</v>
      </c>
      <c r="P139" s="115">
        <v>2755717</v>
      </c>
      <c r="Q139" s="115">
        <v>111436</v>
      </c>
      <c r="R139" s="115">
        <f t="shared" si="12"/>
        <v>62756063</v>
      </c>
      <c r="S139" s="115">
        <f t="shared" si="13"/>
        <v>2202630</v>
      </c>
    </row>
    <row r="140" spans="1:19" s="70" customFormat="1" ht="13" x14ac:dyDescent="0.25">
      <c r="A140" s="117">
        <v>87</v>
      </c>
      <c r="B140" s="117" t="s">
        <v>212</v>
      </c>
      <c r="C140" s="118">
        <v>0</v>
      </c>
      <c r="D140" s="118">
        <v>0</v>
      </c>
      <c r="E140" s="118">
        <v>0</v>
      </c>
      <c r="F140" s="118">
        <v>0</v>
      </c>
      <c r="G140" s="118">
        <v>0</v>
      </c>
      <c r="H140" s="118">
        <v>0</v>
      </c>
      <c r="I140" s="118">
        <v>0</v>
      </c>
      <c r="J140" s="118">
        <v>0</v>
      </c>
      <c r="K140" s="118">
        <v>0</v>
      </c>
      <c r="L140" s="118">
        <v>0</v>
      </c>
      <c r="M140" s="118">
        <f t="shared" si="11"/>
        <v>0</v>
      </c>
      <c r="N140" s="118">
        <v>0</v>
      </c>
      <c r="O140" s="118">
        <v>0</v>
      </c>
      <c r="P140" s="118">
        <v>0</v>
      </c>
      <c r="Q140" s="118">
        <v>0</v>
      </c>
      <c r="R140" s="118">
        <f t="shared" si="12"/>
        <v>0</v>
      </c>
      <c r="S140" s="118">
        <f t="shared" si="13"/>
        <v>0</v>
      </c>
    </row>
    <row r="141" spans="1:19" s="70" customFormat="1" ht="13" x14ac:dyDescent="0.25">
      <c r="A141" s="114">
        <v>88</v>
      </c>
      <c r="B141" s="114" t="s">
        <v>214</v>
      </c>
      <c r="C141" s="115">
        <v>0</v>
      </c>
      <c r="D141" s="115">
        <v>0</v>
      </c>
      <c r="E141" s="115">
        <v>0</v>
      </c>
      <c r="F141" s="115">
        <v>0</v>
      </c>
      <c r="G141" s="115">
        <v>0</v>
      </c>
      <c r="H141" s="115">
        <v>0</v>
      </c>
      <c r="I141" s="115">
        <v>0</v>
      </c>
      <c r="J141" s="115">
        <v>0</v>
      </c>
      <c r="K141" s="115">
        <v>0</v>
      </c>
      <c r="L141" s="115">
        <v>0</v>
      </c>
      <c r="M141" s="115">
        <f t="shared" si="11"/>
        <v>0</v>
      </c>
      <c r="N141" s="115">
        <v>0</v>
      </c>
      <c r="O141" s="115">
        <v>0</v>
      </c>
      <c r="P141" s="115">
        <v>0</v>
      </c>
      <c r="Q141" s="115">
        <v>0</v>
      </c>
      <c r="R141" s="115">
        <f t="shared" si="12"/>
        <v>0</v>
      </c>
      <c r="S141" s="115">
        <f t="shared" si="13"/>
        <v>0</v>
      </c>
    </row>
    <row r="142" spans="1:19" s="70" customFormat="1" ht="13" x14ac:dyDescent="0.25">
      <c r="A142" s="117">
        <v>89</v>
      </c>
      <c r="B142" s="117" t="s">
        <v>216</v>
      </c>
      <c r="C142" s="118">
        <v>0</v>
      </c>
      <c r="D142" s="118">
        <v>0</v>
      </c>
      <c r="E142" s="118">
        <v>0</v>
      </c>
      <c r="F142" s="118">
        <v>0</v>
      </c>
      <c r="G142" s="118">
        <v>8640031</v>
      </c>
      <c r="H142" s="118">
        <v>1141288</v>
      </c>
      <c r="I142" s="118">
        <v>0</v>
      </c>
      <c r="J142" s="118">
        <v>41004</v>
      </c>
      <c r="K142" s="118">
        <v>42581</v>
      </c>
      <c r="L142" s="118">
        <v>273445</v>
      </c>
      <c r="M142" s="118">
        <f t="shared" si="11"/>
        <v>10138349</v>
      </c>
      <c r="N142" s="118">
        <v>7058780</v>
      </c>
      <c r="O142" s="118">
        <v>3022551</v>
      </c>
      <c r="P142" s="118">
        <v>326663</v>
      </c>
      <c r="Q142" s="118">
        <v>0</v>
      </c>
      <c r="R142" s="118">
        <f t="shared" si="12"/>
        <v>10407994</v>
      </c>
      <c r="S142" s="118">
        <f t="shared" si="13"/>
        <v>-269645</v>
      </c>
    </row>
    <row r="143" spans="1:19" s="70" customFormat="1" ht="13" x14ac:dyDescent="0.25">
      <c r="A143" s="114">
        <v>90</v>
      </c>
      <c r="B143" s="114" t="s">
        <v>218</v>
      </c>
      <c r="C143" s="121">
        <v>0</v>
      </c>
      <c r="D143" s="121">
        <v>0</v>
      </c>
      <c r="E143" s="121">
        <v>0</v>
      </c>
      <c r="F143" s="121">
        <v>0</v>
      </c>
      <c r="G143" s="121">
        <v>0</v>
      </c>
      <c r="H143" s="121">
        <v>0</v>
      </c>
      <c r="I143" s="121">
        <v>0</v>
      </c>
      <c r="J143" s="121">
        <v>0</v>
      </c>
      <c r="K143" s="121">
        <v>0</v>
      </c>
      <c r="L143" s="121">
        <v>0</v>
      </c>
      <c r="M143" s="121">
        <f t="shared" si="11"/>
        <v>0</v>
      </c>
      <c r="N143" s="121">
        <v>0</v>
      </c>
      <c r="O143" s="121">
        <v>0</v>
      </c>
      <c r="P143" s="121">
        <v>0</v>
      </c>
      <c r="Q143" s="121">
        <v>0</v>
      </c>
      <c r="R143" s="121">
        <f t="shared" si="12"/>
        <v>0</v>
      </c>
      <c r="S143" s="121">
        <f t="shared" si="13"/>
        <v>0</v>
      </c>
    </row>
    <row r="144" spans="1:19" s="70" customFormat="1" ht="13" x14ac:dyDescent="0.25">
      <c r="A144" s="117">
        <v>91</v>
      </c>
      <c r="B144" s="117" t="s">
        <v>220</v>
      </c>
      <c r="C144" s="118">
        <v>0</v>
      </c>
      <c r="D144" s="118">
        <v>0</v>
      </c>
      <c r="E144" s="118">
        <v>0</v>
      </c>
      <c r="F144" s="118">
        <v>0</v>
      </c>
      <c r="G144" s="118">
        <v>1871912</v>
      </c>
      <c r="H144" s="118">
        <v>0</v>
      </c>
      <c r="I144" s="118">
        <v>0</v>
      </c>
      <c r="J144" s="118">
        <v>344068</v>
      </c>
      <c r="K144" s="118">
        <v>0</v>
      </c>
      <c r="L144" s="118">
        <v>42688</v>
      </c>
      <c r="M144" s="118">
        <f t="shared" si="11"/>
        <v>2258668</v>
      </c>
      <c r="N144" s="118">
        <v>2245368</v>
      </c>
      <c r="O144" s="118">
        <v>192656</v>
      </c>
      <c r="P144" s="118">
        <v>21098</v>
      </c>
      <c r="Q144" s="118">
        <v>0</v>
      </c>
      <c r="R144" s="118">
        <f t="shared" si="12"/>
        <v>2459122</v>
      </c>
      <c r="S144" s="118">
        <f t="shared" si="13"/>
        <v>-200454</v>
      </c>
    </row>
    <row r="145" spans="1:19" s="70" customFormat="1" ht="13" x14ac:dyDescent="0.25">
      <c r="A145" s="114">
        <v>92</v>
      </c>
      <c r="B145" s="114" t="s">
        <v>222</v>
      </c>
      <c r="C145" s="115">
        <v>0</v>
      </c>
      <c r="D145" s="115">
        <v>0</v>
      </c>
      <c r="E145" s="115">
        <v>0</v>
      </c>
      <c r="F145" s="115">
        <v>0</v>
      </c>
      <c r="G145" s="115">
        <v>1911614</v>
      </c>
      <c r="H145" s="115">
        <v>0</v>
      </c>
      <c r="I145" s="115">
        <v>0</v>
      </c>
      <c r="J145" s="115">
        <v>0</v>
      </c>
      <c r="K145" s="115">
        <v>0</v>
      </c>
      <c r="L145" s="115">
        <v>2512602</v>
      </c>
      <c r="M145" s="115">
        <f t="shared" si="11"/>
        <v>4424216</v>
      </c>
      <c r="N145" s="115">
        <v>2833154</v>
      </c>
      <c r="O145" s="115">
        <v>1018578</v>
      </c>
      <c r="P145" s="115">
        <v>289118</v>
      </c>
      <c r="Q145" s="115">
        <v>3643</v>
      </c>
      <c r="R145" s="115">
        <f t="shared" si="12"/>
        <v>4144493</v>
      </c>
      <c r="S145" s="115">
        <f t="shared" si="13"/>
        <v>279723</v>
      </c>
    </row>
    <row r="146" spans="1:19" s="70" customFormat="1" ht="13" x14ac:dyDescent="0.25">
      <c r="A146" s="117">
        <v>93</v>
      </c>
      <c r="B146" s="117" t="s">
        <v>224</v>
      </c>
      <c r="C146" s="118">
        <v>0</v>
      </c>
      <c r="D146" s="118">
        <v>0</v>
      </c>
      <c r="E146" s="118">
        <v>164000</v>
      </c>
      <c r="F146" s="118">
        <v>0</v>
      </c>
      <c r="G146" s="118">
        <v>6466362</v>
      </c>
      <c r="H146" s="118">
        <v>602528</v>
      </c>
      <c r="I146" s="118">
        <v>0</v>
      </c>
      <c r="J146" s="118">
        <v>2510004</v>
      </c>
      <c r="K146" s="118">
        <v>5878036</v>
      </c>
      <c r="L146" s="118">
        <v>172919</v>
      </c>
      <c r="M146" s="118">
        <f t="shared" si="11"/>
        <v>15629849</v>
      </c>
      <c r="N146" s="118">
        <v>6008010</v>
      </c>
      <c r="O146" s="118">
        <v>2410492</v>
      </c>
      <c r="P146" s="118">
        <v>129690</v>
      </c>
      <c r="Q146" s="118">
        <v>1219</v>
      </c>
      <c r="R146" s="118">
        <f t="shared" si="12"/>
        <v>8549411</v>
      </c>
      <c r="S146" s="118">
        <f t="shared" si="13"/>
        <v>7080438</v>
      </c>
    </row>
    <row r="147" spans="1:19" s="70" customFormat="1" ht="13" x14ac:dyDescent="0.25">
      <c r="A147" s="114">
        <v>94</v>
      </c>
      <c r="B147" s="114" t="s">
        <v>226</v>
      </c>
      <c r="C147" s="115">
        <v>0</v>
      </c>
      <c r="D147" s="115">
        <v>0</v>
      </c>
      <c r="E147" s="115">
        <v>58375</v>
      </c>
      <c r="F147" s="115">
        <v>0</v>
      </c>
      <c r="G147" s="115">
        <v>4176327</v>
      </c>
      <c r="H147" s="115">
        <v>0</v>
      </c>
      <c r="I147" s="115">
        <v>0</v>
      </c>
      <c r="J147" s="115">
        <v>0</v>
      </c>
      <c r="K147" s="115">
        <v>0</v>
      </c>
      <c r="L147" s="115">
        <v>667859</v>
      </c>
      <c r="M147" s="115">
        <f t="shared" si="11"/>
        <v>4844186</v>
      </c>
      <c r="N147" s="115">
        <v>2641197</v>
      </c>
      <c r="O147" s="115">
        <v>1666012</v>
      </c>
      <c r="P147" s="115">
        <v>492220</v>
      </c>
      <c r="Q147" s="115">
        <v>0</v>
      </c>
      <c r="R147" s="115">
        <f t="shared" si="12"/>
        <v>4799429</v>
      </c>
      <c r="S147" s="115">
        <f t="shared" si="13"/>
        <v>44757</v>
      </c>
    </row>
    <row r="148" spans="1:19" s="70" customFormat="1" ht="13" x14ac:dyDescent="0.25">
      <c r="A148" s="117">
        <v>95</v>
      </c>
      <c r="B148" s="117" t="s">
        <v>228</v>
      </c>
      <c r="C148" s="122">
        <v>0</v>
      </c>
      <c r="D148" s="122">
        <v>0</v>
      </c>
      <c r="E148" s="122">
        <v>377377</v>
      </c>
      <c r="F148" s="122">
        <v>0</v>
      </c>
      <c r="G148" s="122">
        <v>12119141</v>
      </c>
      <c r="H148" s="122">
        <v>0</v>
      </c>
      <c r="I148" s="122">
        <v>0</v>
      </c>
      <c r="J148" s="122">
        <v>0</v>
      </c>
      <c r="K148" s="122">
        <v>0</v>
      </c>
      <c r="L148" s="122">
        <v>3366268</v>
      </c>
      <c r="M148" s="122">
        <f t="shared" si="11"/>
        <v>15485409</v>
      </c>
      <c r="N148" s="122">
        <v>9510872</v>
      </c>
      <c r="O148" s="122">
        <v>4653164</v>
      </c>
      <c r="P148" s="122">
        <v>368200</v>
      </c>
      <c r="Q148" s="122">
        <v>0</v>
      </c>
      <c r="R148" s="122">
        <f t="shared" si="12"/>
        <v>14532236</v>
      </c>
      <c r="S148" s="122">
        <f t="shared" si="13"/>
        <v>953173</v>
      </c>
    </row>
    <row r="149" spans="1:19" s="70" customFormat="1" ht="13.5" thickBot="1" x14ac:dyDescent="0.3">
      <c r="A149" s="125">
        <f>A148</f>
        <v>95</v>
      </c>
      <c r="B149" s="135" t="s">
        <v>247</v>
      </c>
      <c r="C149" s="127">
        <f>SUM(C54:C148)</f>
        <v>100462</v>
      </c>
      <c r="D149" s="127">
        <f>SUM(D54:D148)</f>
        <v>0</v>
      </c>
      <c r="E149" s="127">
        <f>SUM(E54:E148)</f>
        <v>167024701</v>
      </c>
      <c r="F149" s="127">
        <f>SUM(F54:F148)</f>
        <v>12745297</v>
      </c>
      <c r="G149" s="127">
        <f>SUM(G54:G148)</f>
        <v>1075754653</v>
      </c>
      <c r="H149" s="127">
        <f>SUM(H54:H148)</f>
        <v>149314882</v>
      </c>
      <c r="I149" s="127">
        <f>SUM(I54:I148)</f>
        <v>249562</v>
      </c>
      <c r="J149" s="127">
        <f>SUM(J54:J148)</f>
        <v>63264408</v>
      </c>
      <c r="K149" s="127">
        <f>SUM(K54:K148)</f>
        <v>15054827</v>
      </c>
      <c r="L149" s="127">
        <f>SUM(L54:L148)</f>
        <v>184777247</v>
      </c>
      <c r="M149" s="127">
        <f>SUM(M54:M148)</f>
        <v>1488415579</v>
      </c>
      <c r="N149" s="127">
        <f>SUM(N54:N148)</f>
        <v>900816454</v>
      </c>
      <c r="O149" s="127">
        <f>SUM(O54:O148)</f>
        <v>293134024</v>
      </c>
      <c r="P149" s="127">
        <f>SUM(P54:P148)</f>
        <v>82877668</v>
      </c>
      <c r="Q149" s="127">
        <f>SUM(Q54:Q148)</f>
        <v>6869132</v>
      </c>
      <c r="R149" s="127">
        <f>SUM(R54:R148)</f>
        <v>1283697278</v>
      </c>
      <c r="S149" s="127">
        <f>SUM(S54:S148)</f>
        <v>204718301</v>
      </c>
    </row>
    <row r="150" spans="1:19" s="70" customFormat="1" ht="15.5" x14ac:dyDescent="0.25">
      <c r="A150" s="311"/>
      <c r="B150" s="75"/>
      <c r="C150" s="72"/>
      <c r="D150" s="72"/>
      <c r="E150" s="72"/>
      <c r="F150" s="72"/>
      <c r="G150" s="72"/>
      <c r="H150" s="72"/>
      <c r="I150" s="72"/>
      <c r="J150" s="72"/>
      <c r="K150" s="72"/>
      <c r="L150" s="72"/>
      <c r="M150" s="72"/>
      <c r="N150" s="72"/>
      <c r="O150" s="72"/>
      <c r="P150" s="72"/>
      <c r="Q150" s="72"/>
      <c r="R150" s="72"/>
      <c r="S150" s="72"/>
    </row>
    <row r="151" spans="1:19" s="70" customFormat="1" ht="13" x14ac:dyDescent="0.25">
      <c r="B151" s="75"/>
      <c r="C151" s="72"/>
      <c r="D151" s="72"/>
      <c r="E151" s="72"/>
      <c r="F151" s="72"/>
      <c r="G151" s="72"/>
      <c r="H151" s="72"/>
      <c r="I151" s="72"/>
      <c r="J151" s="72"/>
      <c r="K151" s="72"/>
      <c r="L151" s="72"/>
      <c r="M151" s="72"/>
      <c r="N151" s="72"/>
      <c r="O151" s="72"/>
      <c r="P151" s="72"/>
      <c r="Q151" s="72"/>
      <c r="R151" s="72"/>
      <c r="S151" s="72"/>
    </row>
    <row r="152" spans="1:19" s="340" customFormat="1" ht="15.5" x14ac:dyDescent="0.25">
      <c r="A152" s="311" t="str">
        <f>A1</f>
        <v>AMENDED COMPARATIVE REPORT</v>
      </c>
      <c r="B152" s="311"/>
      <c r="C152" s="311"/>
      <c r="D152" s="311"/>
      <c r="E152" s="311"/>
      <c r="F152" s="311"/>
      <c r="G152" s="311"/>
      <c r="H152" s="311"/>
      <c r="I152" s="311"/>
      <c r="J152" s="311"/>
      <c r="K152" s="311"/>
      <c r="L152" s="311"/>
      <c r="M152" s="311"/>
      <c r="N152" s="311"/>
      <c r="O152" s="311"/>
      <c r="P152" s="311"/>
      <c r="Q152" s="311"/>
      <c r="R152" s="311"/>
      <c r="S152" s="311"/>
    </row>
    <row r="153" spans="1:19" s="340" customFormat="1" ht="15.5" x14ac:dyDescent="0.25">
      <c r="A153" s="313" t="str">
        <f>A2</f>
        <v>EXHIBIT F: SUMMARY OF ENTERPRISE ACTIVITIES</v>
      </c>
      <c r="B153" s="313"/>
      <c r="C153" s="313"/>
      <c r="D153" s="313"/>
      <c r="E153" s="313"/>
      <c r="F153" s="313"/>
      <c r="G153" s="313"/>
      <c r="H153" s="313"/>
      <c r="I153" s="313"/>
      <c r="J153" s="313"/>
      <c r="K153" s="313"/>
      <c r="L153" s="313"/>
      <c r="M153" s="313"/>
      <c r="N153" s="313"/>
      <c r="O153" s="313"/>
      <c r="P153" s="313"/>
      <c r="Q153" s="313"/>
      <c r="R153" s="313"/>
      <c r="S153" s="313"/>
    </row>
    <row r="154" spans="1:19" s="340" customFormat="1" ht="15.5" x14ac:dyDescent="0.25">
      <c r="A154" s="313" t="str">
        <f>A3</f>
        <v>FOR THE YEAR ENDED JUNE 30, 2024</v>
      </c>
      <c r="B154" s="313"/>
      <c r="C154" s="313"/>
      <c r="D154" s="313"/>
      <c r="E154" s="313"/>
      <c r="F154" s="313"/>
      <c r="G154" s="313"/>
      <c r="H154" s="313"/>
      <c r="I154" s="313"/>
      <c r="J154" s="313"/>
      <c r="K154" s="313"/>
      <c r="L154" s="313"/>
      <c r="M154" s="313"/>
      <c r="N154" s="313"/>
      <c r="O154" s="313"/>
      <c r="P154" s="313"/>
      <c r="Q154" s="313"/>
      <c r="R154" s="313"/>
      <c r="S154" s="313"/>
    </row>
    <row r="155" spans="1:19" s="70" customFormat="1" ht="13.5" thickBot="1" x14ac:dyDescent="0.3"/>
    <row r="156" spans="1:19" s="90" customFormat="1" ht="45.75" customHeight="1" thickBot="1" x14ac:dyDescent="0.4">
      <c r="A156" s="89"/>
      <c r="B156" s="89"/>
      <c r="C156" s="452" t="s">
        <v>304</v>
      </c>
      <c r="D156" s="453"/>
      <c r="E156" s="452" t="s">
        <v>302</v>
      </c>
      <c r="F156" s="453"/>
      <c r="G156" s="89"/>
      <c r="H156" s="452" t="s">
        <v>300</v>
      </c>
      <c r="I156" s="454"/>
      <c r="J156" s="454"/>
      <c r="K156" s="453"/>
      <c r="L156" s="89"/>
      <c r="M156" s="89"/>
      <c r="N156" s="449" t="s">
        <v>286</v>
      </c>
      <c r="O156" s="450"/>
      <c r="P156" s="450"/>
      <c r="Q156" s="450"/>
      <c r="R156" s="451"/>
      <c r="S156" s="89"/>
    </row>
    <row r="157" spans="1:19" s="90" customFormat="1" ht="58.5" thickBot="1" x14ac:dyDescent="0.4">
      <c r="A157" s="120" t="s">
        <v>0</v>
      </c>
      <c r="B157" s="352" t="s">
        <v>253</v>
      </c>
      <c r="C157" s="348" t="s">
        <v>303</v>
      </c>
      <c r="D157" s="349" t="s">
        <v>287</v>
      </c>
      <c r="E157" s="348" t="s">
        <v>346</v>
      </c>
      <c r="F157" s="349" t="s">
        <v>287</v>
      </c>
      <c r="G157" s="120" t="s">
        <v>291</v>
      </c>
      <c r="H157" s="348" t="s">
        <v>301</v>
      </c>
      <c r="I157" s="350" t="s">
        <v>292</v>
      </c>
      <c r="J157" s="350" t="s">
        <v>293</v>
      </c>
      <c r="K157" s="349" t="s">
        <v>288</v>
      </c>
      <c r="L157" s="120" t="s">
        <v>294</v>
      </c>
      <c r="M157" s="120" t="s">
        <v>295</v>
      </c>
      <c r="N157" s="348" t="s">
        <v>289</v>
      </c>
      <c r="O157" s="350" t="s">
        <v>296</v>
      </c>
      <c r="P157" s="350" t="s">
        <v>290</v>
      </c>
      <c r="Q157" s="350" t="s">
        <v>297</v>
      </c>
      <c r="R157" s="349" t="s">
        <v>298</v>
      </c>
      <c r="S157" s="120" t="s">
        <v>299</v>
      </c>
    </row>
    <row r="158" spans="1:19" s="70" customFormat="1" ht="13" x14ac:dyDescent="0.25">
      <c r="A158" s="113">
        <v>1</v>
      </c>
      <c r="B158" s="113" t="s">
        <v>254</v>
      </c>
      <c r="C158" s="133">
        <v>0</v>
      </c>
      <c r="D158" s="133">
        <v>0</v>
      </c>
      <c r="E158" s="133">
        <v>0</v>
      </c>
      <c r="F158" s="133">
        <v>0</v>
      </c>
      <c r="G158" s="133">
        <v>4136013</v>
      </c>
      <c r="H158" s="133">
        <v>0</v>
      </c>
      <c r="I158" s="133">
        <v>0</v>
      </c>
      <c r="J158" s="133">
        <v>0</v>
      </c>
      <c r="K158" s="133">
        <v>0</v>
      </c>
      <c r="L158" s="133">
        <v>238964</v>
      </c>
      <c r="M158" s="133">
        <f t="shared" ref="M158:M194" si="14">SUM(G158:L158)</f>
        <v>4374977</v>
      </c>
      <c r="N158" s="133">
        <v>3299210</v>
      </c>
      <c r="O158" s="133">
        <v>495281</v>
      </c>
      <c r="P158" s="133">
        <v>1985</v>
      </c>
      <c r="Q158" s="133">
        <v>0</v>
      </c>
      <c r="R158" s="133">
        <f t="shared" ref="R158:R194" si="15">SUM(N158:Q158)</f>
        <v>3796476</v>
      </c>
      <c r="S158" s="133">
        <f t="shared" ref="S158:S194" si="16">(M158-R158)</f>
        <v>578501</v>
      </c>
    </row>
    <row r="159" spans="1:19" s="70" customFormat="1" ht="13" x14ac:dyDescent="0.25">
      <c r="A159" s="114">
        <v>2</v>
      </c>
      <c r="B159" s="114" t="s">
        <v>255</v>
      </c>
      <c r="C159" s="115">
        <v>0</v>
      </c>
      <c r="D159" s="115">
        <v>0</v>
      </c>
      <c r="E159" s="115">
        <v>0</v>
      </c>
      <c r="F159" s="115">
        <v>0</v>
      </c>
      <c r="G159" s="115">
        <v>0</v>
      </c>
      <c r="H159" s="115">
        <v>0</v>
      </c>
      <c r="I159" s="115">
        <v>0</v>
      </c>
      <c r="J159" s="115">
        <v>0</v>
      </c>
      <c r="K159" s="115">
        <v>0</v>
      </c>
      <c r="L159" s="115">
        <v>0</v>
      </c>
      <c r="M159" s="115">
        <f t="shared" si="14"/>
        <v>0</v>
      </c>
      <c r="N159" s="115">
        <v>0</v>
      </c>
      <c r="O159" s="115">
        <v>0</v>
      </c>
      <c r="P159" s="115">
        <v>0</v>
      </c>
      <c r="Q159" s="115">
        <v>0</v>
      </c>
      <c r="R159" s="115">
        <f t="shared" si="15"/>
        <v>0</v>
      </c>
      <c r="S159" s="115">
        <f t="shared" si="16"/>
        <v>0</v>
      </c>
    </row>
    <row r="160" spans="1:19" s="70" customFormat="1" ht="13" x14ac:dyDescent="0.25">
      <c r="A160" s="117">
        <v>3</v>
      </c>
      <c r="B160" s="117" t="s">
        <v>90</v>
      </c>
      <c r="C160" s="122">
        <v>0</v>
      </c>
      <c r="D160" s="118">
        <v>0</v>
      </c>
      <c r="E160" s="118">
        <v>0</v>
      </c>
      <c r="F160" s="118">
        <v>0</v>
      </c>
      <c r="G160" s="118">
        <v>21454858</v>
      </c>
      <c r="H160" s="118">
        <v>0</v>
      </c>
      <c r="I160" s="118">
        <v>0</v>
      </c>
      <c r="J160" s="118">
        <v>0</v>
      </c>
      <c r="K160" s="118">
        <v>0</v>
      </c>
      <c r="L160" s="118">
        <v>396769</v>
      </c>
      <c r="M160" s="118">
        <f t="shared" si="14"/>
        <v>21851627</v>
      </c>
      <c r="N160" s="118">
        <v>19056106</v>
      </c>
      <c r="O160" s="118">
        <v>1310327</v>
      </c>
      <c r="P160" s="118">
        <v>176143</v>
      </c>
      <c r="Q160" s="118">
        <v>0</v>
      </c>
      <c r="R160" s="118">
        <f t="shared" si="15"/>
        <v>20542576</v>
      </c>
      <c r="S160" s="118">
        <f t="shared" si="16"/>
        <v>1309051</v>
      </c>
    </row>
    <row r="161" spans="1:19" s="70" customFormat="1" ht="13" x14ac:dyDescent="0.25">
      <c r="A161" s="114">
        <v>4</v>
      </c>
      <c r="B161" s="114" t="s">
        <v>256</v>
      </c>
      <c r="C161" s="115">
        <v>0</v>
      </c>
      <c r="D161" s="115">
        <v>0</v>
      </c>
      <c r="E161" s="115">
        <v>0</v>
      </c>
      <c r="F161" s="115">
        <v>0</v>
      </c>
      <c r="G161" s="115">
        <v>3537180</v>
      </c>
      <c r="H161" s="115">
        <v>0</v>
      </c>
      <c r="I161" s="115">
        <v>0</v>
      </c>
      <c r="J161" s="115">
        <v>0</v>
      </c>
      <c r="K161" s="115">
        <v>1390489</v>
      </c>
      <c r="L161" s="115">
        <v>236959</v>
      </c>
      <c r="M161" s="115">
        <f t="shared" si="14"/>
        <v>5164628</v>
      </c>
      <c r="N161" s="115">
        <v>2921922</v>
      </c>
      <c r="O161" s="115">
        <v>1101865</v>
      </c>
      <c r="P161" s="115">
        <v>0</v>
      </c>
      <c r="Q161" s="115">
        <v>0</v>
      </c>
      <c r="R161" s="115">
        <f t="shared" si="15"/>
        <v>4023787</v>
      </c>
      <c r="S161" s="115">
        <f t="shared" si="16"/>
        <v>1140841</v>
      </c>
    </row>
    <row r="162" spans="1:19" s="70" customFormat="1" ht="13" x14ac:dyDescent="0.25">
      <c r="A162" s="117">
        <v>5</v>
      </c>
      <c r="B162" s="117" t="s">
        <v>257</v>
      </c>
      <c r="C162" s="118">
        <v>0</v>
      </c>
      <c r="D162" s="118">
        <v>0</v>
      </c>
      <c r="E162" s="118">
        <v>0</v>
      </c>
      <c r="F162" s="118">
        <v>0</v>
      </c>
      <c r="G162" s="118">
        <v>0</v>
      </c>
      <c r="H162" s="118">
        <v>0</v>
      </c>
      <c r="I162" s="118">
        <v>0</v>
      </c>
      <c r="J162" s="118">
        <v>0</v>
      </c>
      <c r="K162" s="118">
        <v>0</v>
      </c>
      <c r="L162" s="118">
        <v>0</v>
      </c>
      <c r="M162" s="118">
        <f t="shared" si="14"/>
        <v>0</v>
      </c>
      <c r="N162" s="118">
        <v>0</v>
      </c>
      <c r="O162" s="118">
        <v>0</v>
      </c>
      <c r="P162" s="118">
        <v>0</v>
      </c>
      <c r="Q162" s="118">
        <v>0</v>
      </c>
      <c r="R162" s="118">
        <f t="shared" si="15"/>
        <v>0</v>
      </c>
      <c r="S162" s="118">
        <f t="shared" si="16"/>
        <v>0</v>
      </c>
    </row>
    <row r="163" spans="1:19" s="70" customFormat="1" ht="13" x14ac:dyDescent="0.25">
      <c r="A163" s="114">
        <v>6</v>
      </c>
      <c r="B163" s="114" t="s">
        <v>258</v>
      </c>
      <c r="C163" s="115">
        <v>0</v>
      </c>
      <c r="D163" s="115">
        <v>0</v>
      </c>
      <c r="E163" s="115">
        <v>0</v>
      </c>
      <c r="F163" s="115">
        <v>0</v>
      </c>
      <c r="G163" s="115">
        <v>0</v>
      </c>
      <c r="H163" s="115">
        <v>0</v>
      </c>
      <c r="I163" s="115">
        <v>0</v>
      </c>
      <c r="J163" s="115">
        <v>0</v>
      </c>
      <c r="K163" s="115">
        <v>0</v>
      </c>
      <c r="L163" s="115">
        <v>0</v>
      </c>
      <c r="M163" s="115">
        <f t="shared" si="14"/>
        <v>0</v>
      </c>
      <c r="N163" s="115">
        <v>0</v>
      </c>
      <c r="O163" s="115">
        <v>0</v>
      </c>
      <c r="P163" s="115">
        <v>0</v>
      </c>
      <c r="Q163" s="115">
        <v>0</v>
      </c>
      <c r="R163" s="115">
        <f t="shared" si="15"/>
        <v>0</v>
      </c>
      <c r="S163" s="115">
        <f t="shared" si="16"/>
        <v>0</v>
      </c>
    </row>
    <row r="164" spans="1:19" s="70" customFormat="1" ht="13" x14ac:dyDescent="0.25">
      <c r="A164" s="117">
        <v>7</v>
      </c>
      <c r="B164" s="117" t="s">
        <v>259</v>
      </c>
      <c r="C164" s="118">
        <v>0</v>
      </c>
      <c r="D164" s="118">
        <v>0</v>
      </c>
      <c r="E164" s="118">
        <v>0</v>
      </c>
      <c r="F164" s="118">
        <v>0</v>
      </c>
      <c r="G164" s="118">
        <v>1332303</v>
      </c>
      <c r="H164" s="118">
        <v>0</v>
      </c>
      <c r="I164" s="118">
        <v>0</v>
      </c>
      <c r="J164" s="118">
        <v>187792</v>
      </c>
      <c r="K164" s="118">
        <v>454893</v>
      </c>
      <c r="L164" s="118">
        <v>28941</v>
      </c>
      <c r="M164" s="118">
        <f t="shared" si="14"/>
        <v>2003929</v>
      </c>
      <c r="N164" s="118">
        <v>1601761</v>
      </c>
      <c r="O164" s="118">
        <v>360149</v>
      </c>
      <c r="P164" s="118">
        <v>86577</v>
      </c>
      <c r="Q164" s="118">
        <v>0</v>
      </c>
      <c r="R164" s="118">
        <f t="shared" si="15"/>
        <v>2048487</v>
      </c>
      <c r="S164" s="118">
        <f t="shared" si="16"/>
        <v>-44558</v>
      </c>
    </row>
    <row r="165" spans="1:19" s="70" customFormat="1" ht="13" x14ac:dyDescent="0.25">
      <c r="A165" s="114">
        <v>8</v>
      </c>
      <c r="B165" s="114" t="s">
        <v>260</v>
      </c>
      <c r="C165" s="115">
        <v>0</v>
      </c>
      <c r="D165" s="115">
        <v>0</v>
      </c>
      <c r="E165" s="115">
        <v>400270</v>
      </c>
      <c r="F165" s="115">
        <v>603717</v>
      </c>
      <c r="G165" s="115">
        <v>3414547</v>
      </c>
      <c r="H165" s="115">
        <v>-884543</v>
      </c>
      <c r="I165" s="115">
        <v>0</v>
      </c>
      <c r="J165" s="115">
        <v>0</v>
      </c>
      <c r="K165" s="115">
        <v>0</v>
      </c>
      <c r="L165" s="115">
        <v>0</v>
      </c>
      <c r="M165" s="115">
        <f t="shared" si="14"/>
        <v>2530004</v>
      </c>
      <c r="N165" s="115">
        <v>1145131</v>
      </c>
      <c r="O165" s="115">
        <v>298982</v>
      </c>
      <c r="P165" s="115">
        <v>24565</v>
      </c>
      <c r="Q165" s="115">
        <v>0</v>
      </c>
      <c r="R165" s="115">
        <f t="shared" si="15"/>
        <v>1468678</v>
      </c>
      <c r="S165" s="115">
        <f t="shared" si="16"/>
        <v>1061326</v>
      </c>
    </row>
    <row r="166" spans="1:19" s="70" customFormat="1" ht="13" x14ac:dyDescent="0.25">
      <c r="A166" s="117">
        <v>9</v>
      </c>
      <c r="B166" s="117" t="s">
        <v>261</v>
      </c>
      <c r="C166" s="118">
        <v>0</v>
      </c>
      <c r="D166" s="118">
        <v>0</v>
      </c>
      <c r="E166" s="118">
        <v>0</v>
      </c>
      <c r="F166" s="118">
        <v>0</v>
      </c>
      <c r="G166" s="118">
        <v>0</v>
      </c>
      <c r="H166" s="118">
        <v>0</v>
      </c>
      <c r="I166" s="118">
        <v>0</v>
      </c>
      <c r="J166" s="118">
        <v>0</v>
      </c>
      <c r="K166" s="118">
        <v>0</v>
      </c>
      <c r="L166" s="118">
        <v>0</v>
      </c>
      <c r="M166" s="118">
        <f t="shared" si="14"/>
        <v>0</v>
      </c>
      <c r="N166" s="118">
        <v>0</v>
      </c>
      <c r="O166" s="118">
        <v>0</v>
      </c>
      <c r="P166" s="118">
        <v>0</v>
      </c>
      <c r="Q166" s="118">
        <v>0</v>
      </c>
      <c r="R166" s="118">
        <f t="shared" si="15"/>
        <v>0</v>
      </c>
      <c r="S166" s="118">
        <f t="shared" si="16"/>
        <v>0</v>
      </c>
    </row>
    <row r="167" spans="1:19" s="70" customFormat="1" ht="13" x14ac:dyDescent="0.25">
      <c r="A167" s="114">
        <v>10</v>
      </c>
      <c r="B167" s="114" t="s">
        <v>262</v>
      </c>
      <c r="C167" s="115">
        <v>0</v>
      </c>
      <c r="D167" s="115">
        <v>0</v>
      </c>
      <c r="E167" s="115">
        <v>83611</v>
      </c>
      <c r="F167" s="115">
        <v>0</v>
      </c>
      <c r="G167" s="115">
        <v>13017424</v>
      </c>
      <c r="H167" s="115">
        <v>0</v>
      </c>
      <c r="I167" s="115">
        <v>0</v>
      </c>
      <c r="J167" s="115">
        <v>0</v>
      </c>
      <c r="K167" s="115">
        <v>0</v>
      </c>
      <c r="L167" s="115">
        <v>0</v>
      </c>
      <c r="M167" s="115">
        <f t="shared" si="14"/>
        <v>13017424</v>
      </c>
      <c r="N167" s="115">
        <v>8451515</v>
      </c>
      <c r="O167" s="115">
        <v>2490740</v>
      </c>
      <c r="P167" s="115">
        <v>25656</v>
      </c>
      <c r="Q167" s="115">
        <v>0</v>
      </c>
      <c r="R167" s="115">
        <f t="shared" si="15"/>
        <v>10967911</v>
      </c>
      <c r="S167" s="115">
        <f t="shared" si="16"/>
        <v>2049513</v>
      </c>
    </row>
    <row r="168" spans="1:19" s="70" customFormat="1" ht="13" x14ac:dyDescent="0.25">
      <c r="A168" s="117">
        <v>11</v>
      </c>
      <c r="B168" s="117" t="s">
        <v>263</v>
      </c>
      <c r="C168" s="118">
        <v>0</v>
      </c>
      <c r="D168" s="118">
        <v>0</v>
      </c>
      <c r="E168" s="118">
        <v>0</v>
      </c>
      <c r="F168" s="118">
        <v>0</v>
      </c>
      <c r="G168" s="118">
        <v>0</v>
      </c>
      <c r="H168" s="118">
        <v>0</v>
      </c>
      <c r="I168" s="118">
        <v>0</v>
      </c>
      <c r="J168" s="118">
        <v>0</v>
      </c>
      <c r="K168" s="118">
        <v>0</v>
      </c>
      <c r="L168" s="118">
        <v>0</v>
      </c>
      <c r="M168" s="118">
        <f t="shared" si="14"/>
        <v>0</v>
      </c>
      <c r="N168" s="118">
        <v>0</v>
      </c>
      <c r="O168" s="118">
        <v>0</v>
      </c>
      <c r="P168" s="118">
        <v>0</v>
      </c>
      <c r="Q168" s="118">
        <v>0</v>
      </c>
      <c r="R168" s="118">
        <f t="shared" si="15"/>
        <v>0</v>
      </c>
      <c r="S168" s="118">
        <f t="shared" si="16"/>
        <v>0</v>
      </c>
    </row>
    <row r="169" spans="1:19" s="70" customFormat="1" ht="13" x14ac:dyDescent="0.25">
      <c r="A169" s="114">
        <v>12</v>
      </c>
      <c r="B169" s="114" t="s">
        <v>264</v>
      </c>
      <c r="C169" s="115">
        <v>0</v>
      </c>
      <c r="D169" s="115">
        <v>0</v>
      </c>
      <c r="E169" s="115">
        <v>0</v>
      </c>
      <c r="F169" s="115">
        <v>0</v>
      </c>
      <c r="G169" s="115">
        <v>3963293</v>
      </c>
      <c r="H169" s="115">
        <v>0</v>
      </c>
      <c r="I169" s="115">
        <v>0</v>
      </c>
      <c r="J169" s="115">
        <v>0</v>
      </c>
      <c r="K169" s="115">
        <v>0</v>
      </c>
      <c r="L169" s="115">
        <v>203606</v>
      </c>
      <c r="M169" s="115">
        <f t="shared" si="14"/>
        <v>4166899</v>
      </c>
      <c r="N169" s="115">
        <v>3221371</v>
      </c>
      <c r="O169" s="115">
        <v>1017951</v>
      </c>
      <c r="P169" s="115">
        <v>148865</v>
      </c>
      <c r="Q169" s="115">
        <v>0</v>
      </c>
      <c r="R169" s="115">
        <f t="shared" si="15"/>
        <v>4388187</v>
      </c>
      <c r="S169" s="115">
        <f t="shared" si="16"/>
        <v>-221288</v>
      </c>
    </row>
    <row r="170" spans="1:19" s="70" customFormat="1" ht="13" x14ac:dyDescent="0.25">
      <c r="A170" s="117">
        <v>13</v>
      </c>
      <c r="B170" s="117" t="s">
        <v>104</v>
      </c>
      <c r="C170" s="118">
        <v>0</v>
      </c>
      <c r="D170" s="118">
        <v>0</v>
      </c>
      <c r="E170" s="118">
        <v>0</v>
      </c>
      <c r="F170" s="118">
        <v>0</v>
      </c>
      <c r="G170" s="118">
        <v>25677554</v>
      </c>
      <c r="H170" s="118">
        <v>0</v>
      </c>
      <c r="I170" s="118">
        <v>0</v>
      </c>
      <c r="J170" s="118">
        <v>0</v>
      </c>
      <c r="K170" s="118">
        <v>241849</v>
      </c>
      <c r="L170" s="118">
        <v>3975066</v>
      </c>
      <c r="M170" s="118">
        <f t="shared" si="14"/>
        <v>29894469</v>
      </c>
      <c r="N170" s="118">
        <v>23630339</v>
      </c>
      <c r="O170" s="118">
        <v>3509649</v>
      </c>
      <c r="P170" s="118">
        <v>506043</v>
      </c>
      <c r="Q170" s="118">
        <v>710611</v>
      </c>
      <c r="R170" s="118">
        <f t="shared" si="15"/>
        <v>28356642</v>
      </c>
      <c r="S170" s="118">
        <f t="shared" si="16"/>
        <v>1537827</v>
      </c>
    </row>
    <row r="171" spans="1:19" s="70" customFormat="1" ht="13" x14ac:dyDescent="0.25">
      <c r="A171" s="114">
        <v>14</v>
      </c>
      <c r="B171" s="114" t="s">
        <v>265</v>
      </c>
      <c r="C171" s="115">
        <v>0</v>
      </c>
      <c r="D171" s="115">
        <v>0</v>
      </c>
      <c r="E171" s="115">
        <v>0</v>
      </c>
      <c r="F171" s="115">
        <v>0</v>
      </c>
      <c r="G171" s="115">
        <v>0</v>
      </c>
      <c r="H171" s="115">
        <v>0</v>
      </c>
      <c r="I171" s="115">
        <v>0</v>
      </c>
      <c r="J171" s="115">
        <v>0</v>
      </c>
      <c r="K171" s="115">
        <v>0</v>
      </c>
      <c r="L171" s="115">
        <v>0</v>
      </c>
      <c r="M171" s="115">
        <f t="shared" si="14"/>
        <v>0</v>
      </c>
      <c r="N171" s="115">
        <v>0</v>
      </c>
      <c r="O171" s="115">
        <v>0</v>
      </c>
      <c r="P171" s="115">
        <v>0</v>
      </c>
      <c r="Q171" s="115">
        <v>0</v>
      </c>
      <c r="R171" s="115">
        <f t="shared" si="15"/>
        <v>0</v>
      </c>
      <c r="S171" s="115">
        <f t="shared" si="16"/>
        <v>0</v>
      </c>
    </row>
    <row r="172" spans="1:19" s="70" customFormat="1" ht="13" x14ac:dyDescent="0.25">
      <c r="A172" s="117">
        <v>15</v>
      </c>
      <c r="B172" s="117" t="s">
        <v>266</v>
      </c>
      <c r="C172" s="118">
        <v>0</v>
      </c>
      <c r="D172" s="118">
        <v>0</v>
      </c>
      <c r="E172" s="118">
        <v>0</v>
      </c>
      <c r="F172" s="118">
        <v>0</v>
      </c>
      <c r="G172" s="118">
        <v>4677859</v>
      </c>
      <c r="H172" s="118">
        <v>0</v>
      </c>
      <c r="I172" s="118">
        <v>211400</v>
      </c>
      <c r="J172" s="118">
        <v>238123</v>
      </c>
      <c r="K172" s="118">
        <v>2459346</v>
      </c>
      <c r="L172" s="118">
        <v>306264</v>
      </c>
      <c r="M172" s="118">
        <f t="shared" si="14"/>
        <v>7892992</v>
      </c>
      <c r="N172" s="118">
        <v>3339285</v>
      </c>
      <c r="O172" s="118">
        <v>742660</v>
      </c>
      <c r="P172" s="118">
        <v>168598</v>
      </c>
      <c r="Q172" s="118">
        <v>0</v>
      </c>
      <c r="R172" s="118">
        <f t="shared" si="15"/>
        <v>4250543</v>
      </c>
      <c r="S172" s="118">
        <f t="shared" si="16"/>
        <v>3642449</v>
      </c>
    </row>
    <row r="173" spans="1:19" s="70" customFormat="1" ht="13" x14ac:dyDescent="0.25">
      <c r="A173" s="114">
        <v>16</v>
      </c>
      <c r="B173" s="114" t="s">
        <v>267</v>
      </c>
      <c r="C173" s="115">
        <v>0</v>
      </c>
      <c r="D173" s="115">
        <v>0</v>
      </c>
      <c r="E173" s="115">
        <v>0</v>
      </c>
      <c r="F173" s="115">
        <v>0</v>
      </c>
      <c r="G173" s="115">
        <v>32581136</v>
      </c>
      <c r="H173" s="115">
        <v>-3015000</v>
      </c>
      <c r="I173" s="115">
        <v>0</v>
      </c>
      <c r="J173" s="115">
        <v>63443</v>
      </c>
      <c r="K173" s="115">
        <v>7562075</v>
      </c>
      <c r="L173" s="115">
        <v>1707187</v>
      </c>
      <c r="M173" s="115">
        <f t="shared" si="14"/>
        <v>38898841</v>
      </c>
      <c r="N173" s="115">
        <v>23104610</v>
      </c>
      <c r="O173" s="115">
        <v>4320150</v>
      </c>
      <c r="P173" s="115">
        <v>120669</v>
      </c>
      <c r="Q173" s="115">
        <v>0</v>
      </c>
      <c r="R173" s="115">
        <f t="shared" si="15"/>
        <v>27545429</v>
      </c>
      <c r="S173" s="115">
        <f t="shared" si="16"/>
        <v>11353412</v>
      </c>
    </row>
    <row r="174" spans="1:19" s="70" customFormat="1" ht="13" x14ac:dyDescent="0.25">
      <c r="A174" s="117">
        <v>17</v>
      </c>
      <c r="B174" s="117" t="s">
        <v>268</v>
      </c>
      <c r="C174" s="118">
        <v>0</v>
      </c>
      <c r="D174" s="118">
        <v>0</v>
      </c>
      <c r="E174" s="118">
        <v>0</v>
      </c>
      <c r="F174" s="118">
        <v>0</v>
      </c>
      <c r="G174" s="118">
        <v>8959454</v>
      </c>
      <c r="H174" s="118">
        <v>0</v>
      </c>
      <c r="I174" s="118">
        <v>0</v>
      </c>
      <c r="J174" s="118">
        <v>0</v>
      </c>
      <c r="K174" s="118">
        <v>0</v>
      </c>
      <c r="L174" s="118">
        <v>762324</v>
      </c>
      <c r="M174" s="118">
        <f t="shared" si="14"/>
        <v>9721778</v>
      </c>
      <c r="N174" s="118">
        <v>6926278</v>
      </c>
      <c r="O174" s="118">
        <v>1380853</v>
      </c>
      <c r="P174" s="118">
        <v>336600</v>
      </c>
      <c r="Q174" s="118">
        <v>0</v>
      </c>
      <c r="R174" s="118">
        <f t="shared" si="15"/>
        <v>8643731</v>
      </c>
      <c r="S174" s="118">
        <f t="shared" si="16"/>
        <v>1078047</v>
      </c>
    </row>
    <row r="175" spans="1:19" s="70" customFormat="1" ht="13" x14ac:dyDescent="0.25">
      <c r="A175" s="114">
        <v>18</v>
      </c>
      <c r="B175" s="114" t="s">
        <v>269</v>
      </c>
      <c r="C175" s="115">
        <v>0</v>
      </c>
      <c r="D175" s="115">
        <v>0</v>
      </c>
      <c r="E175" s="115">
        <v>0</v>
      </c>
      <c r="F175" s="115">
        <v>0</v>
      </c>
      <c r="G175" s="115">
        <v>29821199</v>
      </c>
      <c r="H175" s="115">
        <v>-2185723</v>
      </c>
      <c r="I175" s="115">
        <v>0</v>
      </c>
      <c r="J175" s="115">
        <v>0</v>
      </c>
      <c r="K175" s="115">
        <v>0</v>
      </c>
      <c r="L175" s="115">
        <v>22249457</v>
      </c>
      <c r="M175" s="115">
        <f t="shared" si="14"/>
        <v>49884933</v>
      </c>
      <c r="N175" s="115">
        <v>18375247</v>
      </c>
      <c r="O175" s="115">
        <v>7475223</v>
      </c>
      <c r="P175" s="115">
        <v>1814870</v>
      </c>
      <c r="Q175" s="115">
        <v>0</v>
      </c>
      <c r="R175" s="115">
        <f t="shared" si="15"/>
        <v>27665340</v>
      </c>
      <c r="S175" s="115">
        <f t="shared" si="16"/>
        <v>22219593</v>
      </c>
    </row>
    <row r="176" spans="1:19" s="70" customFormat="1" ht="13" x14ac:dyDescent="0.25">
      <c r="A176" s="117">
        <v>19</v>
      </c>
      <c r="B176" s="117" t="s">
        <v>270</v>
      </c>
      <c r="C176" s="118">
        <v>0</v>
      </c>
      <c r="D176" s="118">
        <v>0</v>
      </c>
      <c r="E176" s="118">
        <v>49820</v>
      </c>
      <c r="F176" s="118">
        <v>0</v>
      </c>
      <c r="G176" s="118">
        <v>3358934</v>
      </c>
      <c r="H176" s="118">
        <v>512169</v>
      </c>
      <c r="I176" s="118">
        <v>0</v>
      </c>
      <c r="J176" s="118">
        <v>0</v>
      </c>
      <c r="K176" s="118">
        <v>0</v>
      </c>
      <c r="L176" s="118">
        <v>0</v>
      </c>
      <c r="M176" s="118">
        <f t="shared" si="14"/>
        <v>3871103</v>
      </c>
      <c r="N176" s="118">
        <v>2338099</v>
      </c>
      <c r="O176" s="118">
        <v>926890</v>
      </c>
      <c r="P176" s="118">
        <v>216169</v>
      </c>
      <c r="Q176" s="118">
        <v>0</v>
      </c>
      <c r="R176" s="118">
        <f t="shared" si="15"/>
        <v>3481158</v>
      </c>
      <c r="S176" s="118">
        <f t="shared" si="16"/>
        <v>389945</v>
      </c>
    </row>
    <row r="177" spans="1:19" s="70" customFormat="1" ht="13" x14ac:dyDescent="0.25">
      <c r="A177" s="114">
        <v>20</v>
      </c>
      <c r="B177" s="114" t="s">
        <v>271</v>
      </c>
      <c r="C177" s="115">
        <v>0</v>
      </c>
      <c r="D177" s="115">
        <v>0</v>
      </c>
      <c r="E177" s="115">
        <v>0</v>
      </c>
      <c r="F177" s="115">
        <v>0</v>
      </c>
      <c r="G177" s="115">
        <v>0</v>
      </c>
      <c r="H177" s="115">
        <v>0</v>
      </c>
      <c r="I177" s="115">
        <v>0</v>
      </c>
      <c r="J177" s="115">
        <v>0</v>
      </c>
      <c r="K177" s="115">
        <v>0</v>
      </c>
      <c r="L177" s="115">
        <v>0</v>
      </c>
      <c r="M177" s="115">
        <f t="shared" si="14"/>
        <v>0</v>
      </c>
      <c r="N177" s="115">
        <v>0</v>
      </c>
      <c r="O177" s="115">
        <v>0</v>
      </c>
      <c r="P177" s="115">
        <v>0</v>
      </c>
      <c r="Q177" s="115">
        <v>0</v>
      </c>
      <c r="R177" s="115">
        <f t="shared" si="15"/>
        <v>0</v>
      </c>
      <c r="S177" s="115">
        <f t="shared" si="16"/>
        <v>0</v>
      </c>
    </row>
    <row r="178" spans="1:19" s="70" customFormat="1" ht="13" x14ac:dyDescent="0.25">
      <c r="A178" s="117">
        <v>21</v>
      </c>
      <c r="B178" s="117" t="s">
        <v>172</v>
      </c>
      <c r="C178" s="118">
        <v>0</v>
      </c>
      <c r="D178" s="118">
        <v>0</v>
      </c>
      <c r="E178" s="118">
        <v>0</v>
      </c>
      <c r="F178" s="118">
        <v>0</v>
      </c>
      <c r="G178" s="118">
        <v>3694187</v>
      </c>
      <c r="H178" s="118">
        <v>-507150</v>
      </c>
      <c r="I178" s="118">
        <v>0</v>
      </c>
      <c r="J178" s="118">
        <v>0</v>
      </c>
      <c r="K178" s="118">
        <v>0</v>
      </c>
      <c r="L178" s="118">
        <v>109325</v>
      </c>
      <c r="M178" s="118">
        <f t="shared" si="14"/>
        <v>3296362</v>
      </c>
      <c r="N178" s="118">
        <v>3110040</v>
      </c>
      <c r="O178" s="118">
        <v>941317</v>
      </c>
      <c r="P178" s="118">
        <v>33111</v>
      </c>
      <c r="Q178" s="118">
        <v>0</v>
      </c>
      <c r="R178" s="118">
        <f t="shared" si="15"/>
        <v>4084468</v>
      </c>
      <c r="S178" s="118">
        <f t="shared" si="16"/>
        <v>-788106</v>
      </c>
    </row>
    <row r="179" spans="1:19" s="70" customFormat="1" ht="13" x14ac:dyDescent="0.25">
      <c r="A179" s="114">
        <v>22</v>
      </c>
      <c r="B179" s="114" t="s">
        <v>188</v>
      </c>
      <c r="C179" s="115">
        <v>0</v>
      </c>
      <c r="D179" s="115">
        <v>0</v>
      </c>
      <c r="E179" s="115">
        <v>16500</v>
      </c>
      <c r="F179" s="115">
        <v>0</v>
      </c>
      <c r="G179" s="115">
        <v>6446164</v>
      </c>
      <c r="H179" s="115">
        <v>445615</v>
      </c>
      <c r="I179" s="115">
        <v>0</v>
      </c>
      <c r="J179" s="115">
        <v>269461</v>
      </c>
      <c r="K179" s="115">
        <v>0</v>
      </c>
      <c r="L179" s="115">
        <v>606029</v>
      </c>
      <c r="M179" s="115">
        <f t="shared" si="14"/>
        <v>7767269</v>
      </c>
      <c r="N179" s="115">
        <v>5333345</v>
      </c>
      <c r="O179" s="115">
        <v>701663</v>
      </c>
      <c r="P179" s="115">
        <v>105104</v>
      </c>
      <c r="Q179" s="115">
        <v>0</v>
      </c>
      <c r="R179" s="115">
        <f t="shared" si="15"/>
        <v>6140112</v>
      </c>
      <c r="S179" s="115">
        <f t="shared" si="16"/>
        <v>1627157</v>
      </c>
    </row>
    <row r="180" spans="1:19" s="70" customFormat="1" ht="13" x14ac:dyDescent="0.25">
      <c r="A180" s="117">
        <v>23</v>
      </c>
      <c r="B180" s="134" t="s">
        <v>272</v>
      </c>
      <c r="C180" s="118">
        <v>0</v>
      </c>
      <c r="D180" s="118">
        <v>0</v>
      </c>
      <c r="E180" s="118">
        <v>0</v>
      </c>
      <c r="F180" s="118">
        <v>0</v>
      </c>
      <c r="G180" s="118">
        <v>6025294</v>
      </c>
      <c r="H180" s="118">
        <v>0</v>
      </c>
      <c r="I180" s="118">
        <v>0</v>
      </c>
      <c r="J180" s="118">
        <v>53842</v>
      </c>
      <c r="K180" s="118">
        <v>1414722</v>
      </c>
      <c r="L180" s="118">
        <v>798866</v>
      </c>
      <c r="M180" s="118">
        <f t="shared" si="14"/>
        <v>8292724</v>
      </c>
      <c r="N180" s="118">
        <v>5622859</v>
      </c>
      <c r="O180" s="118">
        <v>1382894</v>
      </c>
      <c r="P180" s="118">
        <v>1273287</v>
      </c>
      <c r="Q180" s="118">
        <v>0</v>
      </c>
      <c r="R180" s="118">
        <f t="shared" si="15"/>
        <v>8279040</v>
      </c>
      <c r="S180" s="118">
        <f t="shared" si="16"/>
        <v>13684</v>
      </c>
    </row>
    <row r="181" spans="1:19" s="70" customFormat="1" ht="13" x14ac:dyDescent="0.25">
      <c r="A181" s="114">
        <v>24</v>
      </c>
      <c r="B181" s="114" t="s">
        <v>273</v>
      </c>
      <c r="C181" s="115">
        <v>0</v>
      </c>
      <c r="D181" s="115">
        <v>0</v>
      </c>
      <c r="E181" s="115">
        <v>0</v>
      </c>
      <c r="F181" s="115">
        <v>0</v>
      </c>
      <c r="G181" s="115">
        <v>9622474</v>
      </c>
      <c r="H181" s="115">
        <v>-551738</v>
      </c>
      <c r="I181" s="115">
        <v>0</v>
      </c>
      <c r="J181" s="115">
        <v>0</v>
      </c>
      <c r="K181" s="115">
        <v>0</v>
      </c>
      <c r="L181" s="115">
        <v>32085</v>
      </c>
      <c r="M181" s="115">
        <f t="shared" si="14"/>
        <v>9102821</v>
      </c>
      <c r="N181" s="115">
        <v>9616872</v>
      </c>
      <c r="O181" s="115">
        <v>596299</v>
      </c>
      <c r="P181" s="115">
        <v>0</v>
      </c>
      <c r="Q181" s="115">
        <v>0</v>
      </c>
      <c r="R181" s="115">
        <f t="shared" si="15"/>
        <v>10213171</v>
      </c>
      <c r="S181" s="115">
        <f t="shared" si="16"/>
        <v>-1110350</v>
      </c>
    </row>
    <row r="182" spans="1:19" s="70" customFormat="1" ht="13" x14ac:dyDescent="0.25">
      <c r="A182" s="117">
        <v>25</v>
      </c>
      <c r="B182" s="117" t="s">
        <v>274</v>
      </c>
      <c r="C182" s="118">
        <v>0</v>
      </c>
      <c r="D182" s="118">
        <v>0</v>
      </c>
      <c r="E182" s="118">
        <v>0</v>
      </c>
      <c r="F182" s="118">
        <v>0</v>
      </c>
      <c r="G182" s="118">
        <v>3386799</v>
      </c>
      <c r="H182" s="118">
        <v>527525</v>
      </c>
      <c r="I182" s="118">
        <v>0</v>
      </c>
      <c r="J182" s="118">
        <v>0</v>
      </c>
      <c r="K182" s="118">
        <v>0</v>
      </c>
      <c r="L182" s="118">
        <v>9509</v>
      </c>
      <c r="M182" s="118">
        <f t="shared" si="14"/>
        <v>3923833</v>
      </c>
      <c r="N182" s="118">
        <v>2590607</v>
      </c>
      <c r="O182" s="118">
        <v>822114</v>
      </c>
      <c r="P182" s="118">
        <v>123911</v>
      </c>
      <c r="Q182" s="118">
        <v>0</v>
      </c>
      <c r="R182" s="118">
        <f t="shared" si="15"/>
        <v>3536632</v>
      </c>
      <c r="S182" s="118">
        <f t="shared" si="16"/>
        <v>387201</v>
      </c>
    </row>
    <row r="183" spans="1:19" s="70" customFormat="1" ht="13" x14ac:dyDescent="0.25">
      <c r="A183" s="114">
        <v>26</v>
      </c>
      <c r="B183" s="114" t="s">
        <v>275</v>
      </c>
      <c r="C183" s="115">
        <v>0</v>
      </c>
      <c r="D183" s="115">
        <v>0</v>
      </c>
      <c r="E183" s="115">
        <v>0</v>
      </c>
      <c r="F183" s="115">
        <v>0</v>
      </c>
      <c r="G183" s="115">
        <v>3392361</v>
      </c>
      <c r="H183" s="115">
        <v>0</v>
      </c>
      <c r="I183" s="115">
        <v>0</v>
      </c>
      <c r="J183" s="115">
        <v>0</v>
      </c>
      <c r="K183" s="115">
        <v>483298</v>
      </c>
      <c r="L183" s="115">
        <v>54592</v>
      </c>
      <c r="M183" s="115">
        <f t="shared" si="14"/>
        <v>3930251</v>
      </c>
      <c r="N183" s="115">
        <v>2686088</v>
      </c>
      <c r="O183" s="115">
        <v>823736</v>
      </c>
      <c r="P183" s="115">
        <v>56691</v>
      </c>
      <c r="Q183" s="115">
        <v>0</v>
      </c>
      <c r="R183" s="115">
        <f t="shared" si="15"/>
        <v>3566515</v>
      </c>
      <c r="S183" s="115">
        <f t="shared" si="16"/>
        <v>363736</v>
      </c>
    </row>
    <row r="184" spans="1:19" s="70" customFormat="1" ht="13" x14ac:dyDescent="0.25">
      <c r="A184" s="117">
        <v>27</v>
      </c>
      <c r="B184" s="117" t="s">
        <v>276</v>
      </c>
      <c r="C184" s="118">
        <v>0</v>
      </c>
      <c r="D184" s="118">
        <v>0</v>
      </c>
      <c r="E184" s="118">
        <v>0</v>
      </c>
      <c r="F184" s="118">
        <v>0</v>
      </c>
      <c r="G184" s="118">
        <v>0</v>
      </c>
      <c r="H184" s="118">
        <v>0</v>
      </c>
      <c r="I184" s="118">
        <v>0</v>
      </c>
      <c r="J184" s="118">
        <v>0</v>
      </c>
      <c r="K184" s="118">
        <v>0</v>
      </c>
      <c r="L184" s="118">
        <v>0</v>
      </c>
      <c r="M184" s="118">
        <f t="shared" si="14"/>
        <v>0</v>
      </c>
      <c r="N184" s="118">
        <v>0</v>
      </c>
      <c r="O184" s="118">
        <v>0</v>
      </c>
      <c r="P184" s="118">
        <v>0</v>
      </c>
      <c r="Q184" s="118">
        <v>0</v>
      </c>
      <c r="R184" s="118">
        <f t="shared" si="15"/>
        <v>0</v>
      </c>
      <c r="S184" s="118">
        <f t="shared" si="16"/>
        <v>0</v>
      </c>
    </row>
    <row r="185" spans="1:19" s="70" customFormat="1" ht="13" x14ac:dyDescent="0.25">
      <c r="A185" s="114">
        <v>28</v>
      </c>
      <c r="B185" s="114" t="s">
        <v>277</v>
      </c>
      <c r="C185" s="115">
        <v>0</v>
      </c>
      <c r="D185" s="115">
        <v>0</v>
      </c>
      <c r="E185" s="115">
        <v>0</v>
      </c>
      <c r="F185" s="115">
        <v>0</v>
      </c>
      <c r="G185" s="115">
        <v>0</v>
      </c>
      <c r="H185" s="115">
        <v>0</v>
      </c>
      <c r="I185" s="115">
        <v>0</v>
      </c>
      <c r="J185" s="115">
        <v>0</v>
      </c>
      <c r="K185" s="115">
        <v>0</v>
      </c>
      <c r="L185" s="115">
        <v>0</v>
      </c>
      <c r="M185" s="115">
        <f t="shared" si="14"/>
        <v>0</v>
      </c>
      <c r="N185" s="115">
        <v>0</v>
      </c>
      <c r="O185" s="115">
        <v>0</v>
      </c>
      <c r="P185" s="115">
        <v>0</v>
      </c>
      <c r="Q185" s="115">
        <v>0</v>
      </c>
      <c r="R185" s="115">
        <f t="shared" si="15"/>
        <v>0</v>
      </c>
      <c r="S185" s="115">
        <f t="shared" si="16"/>
        <v>0</v>
      </c>
    </row>
    <row r="186" spans="1:19" s="70" customFormat="1" ht="13" x14ac:dyDescent="0.25">
      <c r="A186" s="117">
        <v>29</v>
      </c>
      <c r="B186" s="117" t="s">
        <v>278</v>
      </c>
      <c r="C186" s="118">
        <v>0</v>
      </c>
      <c r="D186" s="118">
        <v>0</v>
      </c>
      <c r="E186" s="118">
        <v>0</v>
      </c>
      <c r="F186" s="118">
        <v>0</v>
      </c>
      <c r="G186" s="118">
        <v>5197958</v>
      </c>
      <c r="H186" s="118">
        <v>0</v>
      </c>
      <c r="I186" s="118">
        <v>0</v>
      </c>
      <c r="J186" s="118">
        <v>0</v>
      </c>
      <c r="K186" s="118">
        <v>0</v>
      </c>
      <c r="L186" s="118">
        <v>604846</v>
      </c>
      <c r="M186" s="118">
        <f t="shared" si="14"/>
        <v>5802804</v>
      </c>
      <c r="N186" s="118">
        <v>3698220</v>
      </c>
      <c r="O186" s="118">
        <v>1501030</v>
      </c>
      <c r="P186" s="118">
        <v>294830</v>
      </c>
      <c r="Q186" s="118">
        <v>0</v>
      </c>
      <c r="R186" s="118">
        <f t="shared" si="15"/>
        <v>5494080</v>
      </c>
      <c r="S186" s="118">
        <f t="shared" si="16"/>
        <v>308724</v>
      </c>
    </row>
    <row r="187" spans="1:19" s="70" customFormat="1" ht="13" x14ac:dyDescent="0.25">
      <c r="A187" s="114">
        <v>30</v>
      </c>
      <c r="B187" s="114" t="s">
        <v>216</v>
      </c>
      <c r="C187" s="115">
        <v>0</v>
      </c>
      <c r="D187" s="115">
        <v>0</v>
      </c>
      <c r="E187" s="115">
        <v>0</v>
      </c>
      <c r="F187" s="115">
        <v>0</v>
      </c>
      <c r="G187" s="115">
        <v>3669975</v>
      </c>
      <c r="H187" s="115">
        <v>0</v>
      </c>
      <c r="I187" s="115">
        <v>0</v>
      </c>
      <c r="J187" s="115">
        <v>0</v>
      </c>
      <c r="K187" s="115">
        <v>0</v>
      </c>
      <c r="L187" s="115">
        <v>28035</v>
      </c>
      <c r="M187" s="115">
        <f t="shared" si="14"/>
        <v>3698010</v>
      </c>
      <c r="N187" s="115">
        <v>2785993</v>
      </c>
      <c r="O187" s="115">
        <v>420299</v>
      </c>
      <c r="P187" s="115">
        <v>73822</v>
      </c>
      <c r="Q187" s="115">
        <v>0</v>
      </c>
      <c r="R187" s="115">
        <f t="shared" si="15"/>
        <v>3280114</v>
      </c>
      <c r="S187" s="115">
        <f t="shared" si="16"/>
        <v>417896</v>
      </c>
    </row>
    <row r="188" spans="1:19" s="70" customFormat="1" ht="13" x14ac:dyDescent="0.25">
      <c r="A188" s="117">
        <v>31</v>
      </c>
      <c r="B188" s="117" t="s">
        <v>279</v>
      </c>
      <c r="C188" s="118">
        <v>0</v>
      </c>
      <c r="D188" s="118">
        <v>0</v>
      </c>
      <c r="E188" s="118">
        <v>0</v>
      </c>
      <c r="F188" s="118">
        <v>0</v>
      </c>
      <c r="G188" s="118">
        <v>11153949</v>
      </c>
      <c r="H188" s="118">
        <v>0</v>
      </c>
      <c r="I188" s="118">
        <v>0</v>
      </c>
      <c r="J188" s="118">
        <v>0</v>
      </c>
      <c r="K188" s="118">
        <v>0</v>
      </c>
      <c r="L188" s="118">
        <v>617437</v>
      </c>
      <c r="M188" s="118">
        <f t="shared" si="14"/>
        <v>11771386</v>
      </c>
      <c r="N188" s="118">
        <v>8382403</v>
      </c>
      <c r="O188" s="118">
        <v>949043</v>
      </c>
      <c r="P188" s="118">
        <v>184694</v>
      </c>
      <c r="Q188" s="118">
        <v>0</v>
      </c>
      <c r="R188" s="118">
        <f t="shared" si="15"/>
        <v>9516140</v>
      </c>
      <c r="S188" s="118">
        <f t="shared" si="16"/>
        <v>2255246</v>
      </c>
    </row>
    <row r="189" spans="1:19" s="70" customFormat="1" ht="13" x14ac:dyDescent="0.25">
      <c r="A189" s="114">
        <v>32</v>
      </c>
      <c r="B189" s="114" t="s">
        <v>280</v>
      </c>
      <c r="C189" s="115">
        <v>0</v>
      </c>
      <c r="D189" s="115">
        <v>0</v>
      </c>
      <c r="E189" s="115">
        <v>0</v>
      </c>
      <c r="F189" s="115">
        <v>0</v>
      </c>
      <c r="G189" s="115">
        <v>0</v>
      </c>
      <c r="H189" s="115">
        <v>0</v>
      </c>
      <c r="I189" s="115">
        <v>0</v>
      </c>
      <c r="J189" s="115">
        <v>0</v>
      </c>
      <c r="K189" s="115">
        <v>0</v>
      </c>
      <c r="L189" s="115">
        <v>0</v>
      </c>
      <c r="M189" s="115">
        <f t="shared" si="14"/>
        <v>0</v>
      </c>
      <c r="N189" s="115">
        <v>0</v>
      </c>
      <c r="O189" s="115">
        <v>0</v>
      </c>
      <c r="P189" s="115">
        <v>0</v>
      </c>
      <c r="Q189" s="115">
        <v>0</v>
      </c>
      <c r="R189" s="115">
        <f t="shared" si="15"/>
        <v>0</v>
      </c>
      <c r="S189" s="115">
        <f t="shared" si="16"/>
        <v>0</v>
      </c>
    </row>
    <row r="190" spans="1:19" s="70" customFormat="1" ht="13" x14ac:dyDescent="0.25">
      <c r="A190" s="117">
        <v>33</v>
      </c>
      <c r="B190" s="117" t="s">
        <v>281</v>
      </c>
      <c r="C190" s="118">
        <v>0</v>
      </c>
      <c r="D190" s="118">
        <v>0</v>
      </c>
      <c r="E190" s="118">
        <v>0</v>
      </c>
      <c r="F190" s="118">
        <v>0</v>
      </c>
      <c r="G190" s="118">
        <v>7516253</v>
      </c>
      <c r="H190" s="118">
        <v>0</v>
      </c>
      <c r="I190" s="118">
        <v>0</v>
      </c>
      <c r="J190" s="118">
        <v>0</v>
      </c>
      <c r="K190" s="118">
        <v>0</v>
      </c>
      <c r="L190" s="118">
        <v>756854</v>
      </c>
      <c r="M190" s="118">
        <f t="shared" si="14"/>
        <v>8273107</v>
      </c>
      <c r="N190" s="118">
        <v>5847167</v>
      </c>
      <c r="O190" s="118">
        <v>1390917</v>
      </c>
      <c r="P190" s="118">
        <v>385196</v>
      </c>
      <c r="Q190" s="118">
        <v>0</v>
      </c>
      <c r="R190" s="118">
        <f t="shared" si="15"/>
        <v>7623280</v>
      </c>
      <c r="S190" s="118">
        <f t="shared" si="16"/>
        <v>649827</v>
      </c>
    </row>
    <row r="191" spans="1:19" s="70" customFormat="1" ht="13" x14ac:dyDescent="0.25">
      <c r="A191" s="114">
        <v>34</v>
      </c>
      <c r="B191" s="114" t="s">
        <v>282</v>
      </c>
      <c r="C191" s="115">
        <v>0</v>
      </c>
      <c r="D191" s="115">
        <v>0</v>
      </c>
      <c r="E191" s="115">
        <v>30000</v>
      </c>
      <c r="F191" s="115">
        <v>0</v>
      </c>
      <c r="G191" s="115">
        <v>1896895</v>
      </c>
      <c r="H191" s="115">
        <v>-90312</v>
      </c>
      <c r="I191" s="115">
        <v>0</v>
      </c>
      <c r="J191" s="115">
        <v>0</v>
      </c>
      <c r="K191" s="115">
        <v>0</v>
      </c>
      <c r="L191" s="115">
        <v>20659</v>
      </c>
      <c r="M191" s="115">
        <f t="shared" si="14"/>
        <v>1827242</v>
      </c>
      <c r="N191" s="115">
        <v>1428355</v>
      </c>
      <c r="O191" s="115">
        <v>92537</v>
      </c>
      <c r="P191" s="115">
        <v>5678</v>
      </c>
      <c r="Q191" s="115">
        <v>0</v>
      </c>
      <c r="R191" s="115">
        <f t="shared" si="15"/>
        <v>1526570</v>
      </c>
      <c r="S191" s="115">
        <f t="shared" si="16"/>
        <v>300672</v>
      </c>
    </row>
    <row r="192" spans="1:19" s="70" customFormat="1" ht="13" x14ac:dyDescent="0.25">
      <c r="A192" s="117">
        <v>35</v>
      </c>
      <c r="B192" s="117" t="s">
        <v>224</v>
      </c>
      <c r="C192" s="118">
        <v>0</v>
      </c>
      <c r="D192" s="118">
        <v>0</v>
      </c>
      <c r="E192" s="118">
        <v>3000</v>
      </c>
      <c r="F192" s="118">
        <v>0</v>
      </c>
      <c r="G192" s="118">
        <v>3300536</v>
      </c>
      <c r="H192" s="118">
        <v>16000</v>
      </c>
      <c r="I192" s="118">
        <v>0</v>
      </c>
      <c r="J192" s="118">
        <v>0</v>
      </c>
      <c r="K192" s="118">
        <v>0</v>
      </c>
      <c r="L192" s="118">
        <v>42350</v>
      </c>
      <c r="M192" s="118">
        <f t="shared" si="14"/>
        <v>3358886</v>
      </c>
      <c r="N192" s="118">
        <v>2742278</v>
      </c>
      <c r="O192" s="118">
        <v>317052</v>
      </c>
      <c r="P192" s="118">
        <v>31178</v>
      </c>
      <c r="Q192" s="118">
        <v>0</v>
      </c>
      <c r="R192" s="118">
        <f>SUM(N192:Q192)</f>
        <v>3090508</v>
      </c>
      <c r="S192" s="118">
        <f t="shared" si="16"/>
        <v>268378</v>
      </c>
    </row>
    <row r="193" spans="1:25" s="70" customFormat="1" ht="13" x14ac:dyDescent="0.25">
      <c r="A193" s="114">
        <v>36</v>
      </c>
      <c r="B193" s="114" t="s">
        <v>283</v>
      </c>
      <c r="C193" s="115">
        <v>0</v>
      </c>
      <c r="D193" s="115">
        <v>0</v>
      </c>
      <c r="E193" s="115">
        <v>0</v>
      </c>
      <c r="F193" s="115">
        <v>0</v>
      </c>
      <c r="G193" s="115">
        <v>4414361</v>
      </c>
      <c r="H193" s="115">
        <v>0</v>
      </c>
      <c r="I193" s="115">
        <v>0</v>
      </c>
      <c r="J193" s="115">
        <v>0</v>
      </c>
      <c r="K193" s="115">
        <v>0</v>
      </c>
      <c r="L193" s="115">
        <v>401392</v>
      </c>
      <c r="M193" s="115">
        <f t="shared" si="14"/>
        <v>4815753</v>
      </c>
      <c r="N193" s="115">
        <v>2719435</v>
      </c>
      <c r="O193" s="115">
        <v>1056754</v>
      </c>
      <c r="P193" s="115">
        <v>203793</v>
      </c>
      <c r="Q193" s="115">
        <v>0</v>
      </c>
      <c r="R193" s="115">
        <f>SUM(N193:Q193)</f>
        <v>3979982</v>
      </c>
      <c r="S193" s="115">
        <f t="shared" si="16"/>
        <v>835771</v>
      </c>
    </row>
    <row r="194" spans="1:25" s="70" customFormat="1" ht="13" x14ac:dyDescent="0.25">
      <c r="A194" s="117">
        <v>37</v>
      </c>
      <c r="B194" s="117" t="s">
        <v>284</v>
      </c>
      <c r="C194" s="122">
        <v>0</v>
      </c>
      <c r="D194" s="122">
        <v>0</v>
      </c>
      <c r="E194" s="122">
        <v>441010</v>
      </c>
      <c r="F194" s="122">
        <v>0</v>
      </c>
      <c r="G194" s="122">
        <v>7327060</v>
      </c>
      <c r="H194" s="122">
        <v>0</v>
      </c>
      <c r="I194" s="122">
        <v>0</v>
      </c>
      <c r="J194" s="122">
        <v>0</v>
      </c>
      <c r="K194" s="122">
        <v>0</v>
      </c>
      <c r="L194" s="122">
        <v>405720</v>
      </c>
      <c r="M194" s="122">
        <f t="shared" si="14"/>
        <v>7732780</v>
      </c>
      <c r="N194" s="122">
        <v>5055316</v>
      </c>
      <c r="O194" s="122">
        <v>1418522</v>
      </c>
      <c r="P194" s="122">
        <v>275497</v>
      </c>
      <c r="Q194" s="122">
        <v>0</v>
      </c>
      <c r="R194" s="122">
        <f t="shared" si="15"/>
        <v>6749335</v>
      </c>
      <c r="S194" s="122">
        <f t="shared" si="16"/>
        <v>983445</v>
      </c>
    </row>
    <row r="195" spans="1:25" s="70" customFormat="1" ht="13.5" thickBot="1" x14ac:dyDescent="0.3">
      <c r="A195" s="125">
        <f>A194</f>
        <v>37</v>
      </c>
      <c r="B195" s="135" t="s">
        <v>247</v>
      </c>
      <c r="C195" s="127">
        <f t="shared" ref="C195:S195" si="17">SUM(C158:C194)</f>
        <v>0</v>
      </c>
      <c r="D195" s="127">
        <f t="shared" si="17"/>
        <v>0</v>
      </c>
      <c r="E195" s="127">
        <f t="shared" si="17"/>
        <v>1024211</v>
      </c>
      <c r="F195" s="127">
        <f t="shared" si="17"/>
        <v>603717</v>
      </c>
      <c r="G195" s="127">
        <f t="shared" si="17"/>
        <v>232976020</v>
      </c>
      <c r="H195" s="127">
        <f t="shared" si="17"/>
        <v>-5733157</v>
      </c>
      <c r="I195" s="127">
        <f t="shared" si="17"/>
        <v>211400</v>
      </c>
      <c r="J195" s="127">
        <f t="shared" si="17"/>
        <v>812661</v>
      </c>
      <c r="K195" s="127">
        <f t="shared" si="17"/>
        <v>14006672</v>
      </c>
      <c r="L195" s="127">
        <f t="shared" si="17"/>
        <v>34593236</v>
      </c>
      <c r="M195" s="127">
        <f t="shared" si="17"/>
        <v>276866832</v>
      </c>
      <c r="N195" s="127">
        <f t="shared" si="17"/>
        <v>179029852</v>
      </c>
      <c r="O195" s="127">
        <f t="shared" si="17"/>
        <v>37844897</v>
      </c>
      <c r="P195" s="127">
        <f t="shared" si="17"/>
        <v>6673532</v>
      </c>
      <c r="Q195" s="127">
        <f t="shared" si="17"/>
        <v>710611</v>
      </c>
      <c r="R195" s="127">
        <f t="shared" si="17"/>
        <v>224258892</v>
      </c>
      <c r="S195" s="127">
        <f t="shared" si="17"/>
        <v>52607940</v>
      </c>
    </row>
    <row r="196" spans="1:25" s="70" customFormat="1" ht="13" x14ac:dyDescent="0.25"/>
    <row r="197" spans="1:25" s="83" customFormat="1" ht="13.5" thickBot="1" x14ac:dyDescent="0.3">
      <c r="A197" s="205">
        <f>(A45+A149+A195)</f>
        <v>170</v>
      </c>
      <c r="B197" s="206" t="s">
        <v>285</v>
      </c>
      <c r="C197" s="253">
        <f>(C45+C149+C195)</f>
        <v>11870246</v>
      </c>
      <c r="D197" s="253">
        <f>(D45+D149+D195)</f>
        <v>256160</v>
      </c>
      <c r="E197" s="253">
        <f>(E45+E149+E195)</f>
        <v>249218543</v>
      </c>
      <c r="F197" s="253">
        <f>(F45+F149+F195)</f>
        <v>13719043</v>
      </c>
      <c r="G197" s="253">
        <f>(G45+G149+G195)</f>
        <v>3181014259</v>
      </c>
      <c r="H197" s="253">
        <f>(H45+H149+H195)</f>
        <v>117970310</v>
      </c>
      <c r="I197" s="253">
        <f>(I45+I149+I195)</f>
        <v>4547849</v>
      </c>
      <c r="J197" s="253">
        <f>(J45+J149+J195)</f>
        <v>91595902</v>
      </c>
      <c r="K197" s="253">
        <f>(K45+K149+K195)</f>
        <v>61915228</v>
      </c>
      <c r="L197" s="253">
        <f>(L45+L149+L195)</f>
        <v>352255541</v>
      </c>
      <c r="M197" s="253">
        <f>(M45+M149+M195)</f>
        <v>3809299089</v>
      </c>
      <c r="N197" s="253">
        <f>(N45+N149+N195)</f>
        <v>2524733444</v>
      </c>
      <c r="O197" s="253">
        <f>(O45+O149+O195)</f>
        <v>647067723</v>
      </c>
      <c r="P197" s="253">
        <f>(P45+P149+P195)</f>
        <v>206661418</v>
      </c>
      <c r="Q197" s="253">
        <f>(Q45+Q149+Q195)</f>
        <v>17024683</v>
      </c>
      <c r="R197" s="253">
        <f>(R45+R149+R195)</f>
        <v>3395487268</v>
      </c>
      <c r="S197" s="253">
        <f>(S45+S149+S195)</f>
        <v>413811821</v>
      </c>
    </row>
    <row r="198" spans="1:25" s="70" customFormat="1" ht="13.5" thickTop="1" x14ac:dyDescent="0.25">
      <c r="A198" s="68"/>
      <c r="B198" s="68"/>
      <c r="C198" s="68"/>
      <c r="D198" s="68"/>
      <c r="E198" s="68"/>
      <c r="F198" s="68"/>
      <c r="G198" s="68"/>
      <c r="H198" s="68"/>
      <c r="I198" s="68"/>
      <c r="J198" s="68"/>
      <c r="K198" s="68"/>
      <c r="L198" s="68"/>
      <c r="M198" s="68"/>
      <c r="N198" s="68"/>
      <c r="O198" s="68"/>
      <c r="P198" s="68"/>
      <c r="Q198" s="68"/>
      <c r="R198" s="68"/>
      <c r="S198" s="68"/>
    </row>
    <row r="199" spans="1:25" s="70" customFormat="1" ht="13.5" thickBot="1" x14ac:dyDescent="0.3">
      <c r="A199" s="68"/>
      <c r="B199" s="68"/>
      <c r="C199" s="68"/>
      <c r="D199" s="68"/>
      <c r="E199" s="68"/>
      <c r="F199" s="68"/>
      <c r="G199" s="68"/>
      <c r="H199" s="68"/>
      <c r="I199" s="68"/>
      <c r="J199" s="68"/>
      <c r="K199" s="68"/>
      <c r="L199" s="68"/>
      <c r="M199" s="68"/>
      <c r="N199" s="68"/>
      <c r="O199" s="68"/>
      <c r="P199" s="68"/>
      <c r="Q199" s="68"/>
      <c r="R199" s="68"/>
      <c r="S199" s="68"/>
    </row>
    <row r="200" spans="1:25" s="70" customFormat="1" ht="13" x14ac:dyDescent="0.25">
      <c r="A200" s="220" t="s">
        <v>484</v>
      </c>
      <c r="B200" s="327"/>
      <c r="C200" s="327"/>
      <c r="D200" s="327"/>
      <c r="E200" s="327"/>
      <c r="F200" s="327"/>
      <c r="G200" s="327"/>
      <c r="H200" s="327"/>
      <c r="I200" s="327"/>
      <c r="J200" s="327"/>
      <c r="K200" s="327"/>
      <c r="L200" s="327"/>
      <c r="M200" s="327"/>
      <c r="N200" s="328"/>
      <c r="U200" s="168"/>
      <c r="Y200" s="168"/>
    </row>
    <row r="201" spans="1:25" s="70" customFormat="1" ht="29.25" customHeight="1" thickBot="1" x14ac:dyDescent="0.35">
      <c r="A201" s="410" t="s">
        <v>540</v>
      </c>
      <c r="B201" s="411"/>
      <c r="C201" s="411"/>
      <c r="D201" s="411"/>
      <c r="E201" s="411"/>
      <c r="F201" s="411"/>
      <c r="G201" s="411"/>
      <c r="H201" s="411"/>
      <c r="I201" s="411"/>
      <c r="J201" s="411"/>
      <c r="K201" s="411"/>
      <c r="L201" s="411"/>
      <c r="M201" s="411"/>
      <c r="N201" s="412"/>
      <c r="U201" s="168"/>
      <c r="Y201" s="168"/>
    </row>
    <row r="202" spans="1:25" s="70" customFormat="1" ht="13" x14ac:dyDescent="0.25">
      <c r="A202" s="68"/>
      <c r="B202" s="68"/>
      <c r="C202" s="68"/>
      <c r="D202" s="68"/>
      <c r="E202" s="68"/>
      <c r="F202" s="68"/>
      <c r="G202" s="68"/>
      <c r="H202" s="68"/>
      <c r="I202" s="68"/>
      <c r="J202" s="68"/>
      <c r="K202" s="68"/>
      <c r="L202" s="68"/>
      <c r="M202" s="68"/>
      <c r="N202" s="68"/>
      <c r="O202" s="68"/>
      <c r="P202" s="68"/>
      <c r="Q202" s="68"/>
      <c r="R202" s="68"/>
      <c r="S202" s="68"/>
    </row>
    <row r="203" spans="1:25" s="70" customFormat="1" ht="13" x14ac:dyDescent="0.25">
      <c r="A203" s="68"/>
      <c r="B203" s="68"/>
      <c r="C203" s="68"/>
      <c r="D203" s="68"/>
      <c r="E203" s="68"/>
      <c r="F203" s="68"/>
      <c r="G203" s="68"/>
      <c r="H203" s="68"/>
      <c r="I203" s="68"/>
      <c r="J203" s="68"/>
      <c r="K203" s="68"/>
      <c r="L203" s="68"/>
      <c r="M203" s="68"/>
      <c r="N203" s="68"/>
      <c r="O203" s="68"/>
      <c r="P203" s="68"/>
      <c r="Q203" s="68"/>
      <c r="R203" s="68"/>
      <c r="S203" s="68"/>
    </row>
    <row r="204" spans="1:25" s="70" customFormat="1" ht="13" x14ac:dyDescent="0.25">
      <c r="A204" s="68"/>
      <c r="B204" s="68"/>
      <c r="C204" s="68"/>
      <c r="D204" s="68"/>
      <c r="E204" s="68"/>
      <c r="F204" s="68"/>
      <c r="G204" s="68"/>
      <c r="H204" s="68"/>
      <c r="I204" s="68"/>
      <c r="J204" s="68"/>
      <c r="K204" s="68"/>
      <c r="L204" s="68"/>
      <c r="M204" s="68"/>
      <c r="N204" s="68"/>
      <c r="O204" s="68"/>
      <c r="P204" s="68"/>
      <c r="Q204" s="68"/>
      <c r="R204" s="68"/>
      <c r="S204" s="68"/>
    </row>
    <row r="205" spans="1:25" s="70" customFormat="1" ht="13" x14ac:dyDescent="0.25">
      <c r="A205" s="68"/>
      <c r="B205" s="68"/>
      <c r="C205" s="68"/>
      <c r="D205" s="68"/>
      <c r="E205" s="68"/>
      <c r="F205" s="68"/>
      <c r="G205" s="68"/>
      <c r="H205" s="68"/>
      <c r="I205" s="68"/>
      <c r="J205" s="68"/>
      <c r="K205" s="68"/>
      <c r="L205" s="68"/>
      <c r="M205" s="68"/>
      <c r="N205" s="68"/>
      <c r="O205" s="68"/>
      <c r="P205" s="68"/>
      <c r="Q205" s="68"/>
      <c r="R205" s="68"/>
      <c r="S205" s="68"/>
    </row>
    <row r="206" spans="1:25" s="70" customFormat="1" ht="13" x14ac:dyDescent="0.25">
      <c r="A206" s="68"/>
      <c r="B206" s="68"/>
      <c r="C206" s="68"/>
      <c r="D206" s="68"/>
      <c r="E206" s="68"/>
      <c r="F206" s="68"/>
      <c r="G206" s="68"/>
      <c r="H206" s="68"/>
      <c r="I206" s="68"/>
      <c r="J206" s="68"/>
      <c r="K206" s="68"/>
      <c r="L206" s="68"/>
      <c r="M206" s="68"/>
      <c r="N206" s="68"/>
      <c r="O206" s="68"/>
      <c r="P206" s="68"/>
      <c r="Q206" s="68"/>
      <c r="R206" s="68"/>
      <c r="S206" s="68"/>
    </row>
    <row r="207" spans="1:25" s="70" customFormat="1" ht="13" x14ac:dyDescent="0.25">
      <c r="A207" s="68"/>
      <c r="B207" s="68"/>
      <c r="C207" s="68"/>
      <c r="D207" s="68"/>
      <c r="E207" s="68"/>
      <c r="F207" s="68"/>
      <c r="G207" s="68"/>
      <c r="H207" s="68"/>
      <c r="I207" s="68"/>
      <c r="J207" s="68"/>
      <c r="K207" s="68"/>
      <c r="L207" s="68"/>
      <c r="M207" s="68"/>
      <c r="N207" s="68"/>
      <c r="O207" s="68"/>
      <c r="P207" s="68"/>
      <c r="Q207" s="68"/>
      <c r="R207" s="68"/>
      <c r="S207" s="68"/>
    </row>
    <row r="208" spans="1:25" s="70" customFormat="1" ht="13" x14ac:dyDescent="0.25">
      <c r="A208" s="68"/>
      <c r="B208" s="68"/>
      <c r="C208" s="68"/>
      <c r="D208" s="68"/>
      <c r="E208" s="68"/>
      <c r="F208" s="68"/>
      <c r="G208" s="68"/>
      <c r="H208" s="68"/>
      <c r="I208" s="68"/>
      <c r="J208" s="68"/>
      <c r="K208" s="68"/>
      <c r="L208" s="68"/>
      <c r="M208" s="68"/>
      <c r="N208" s="68"/>
      <c r="O208" s="68"/>
      <c r="P208" s="68"/>
      <c r="Q208" s="68"/>
      <c r="R208" s="68"/>
      <c r="S208" s="68"/>
    </row>
    <row r="209" spans="1:19" s="70" customFormat="1" ht="13" x14ac:dyDescent="0.25">
      <c r="A209" s="68"/>
      <c r="B209" s="68"/>
      <c r="C209" s="68"/>
      <c r="D209" s="68"/>
      <c r="E209" s="68"/>
      <c r="F209" s="68"/>
      <c r="G209" s="68"/>
      <c r="H209" s="68"/>
      <c r="I209" s="68"/>
      <c r="J209" s="68"/>
      <c r="K209" s="68"/>
      <c r="L209" s="68"/>
      <c r="M209" s="68"/>
      <c r="N209" s="68"/>
      <c r="O209" s="68"/>
      <c r="P209" s="68"/>
      <c r="Q209" s="68"/>
      <c r="R209" s="68"/>
      <c r="S209" s="68"/>
    </row>
    <row r="210" spans="1:19" s="70" customFormat="1" ht="13" x14ac:dyDescent="0.25">
      <c r="A210" s="68"/>
      <c r="B210" s="68"/>
      <c r="C210" s="68"/>
      <c r="D210" s="68"/>
      <c r="E210" s="68"/>
      <c r="F210" s="68"/>
      <c r="G210" s="68"/>
      <c r="H210" s="68"/>
      <c r="I210" s="68"/>
      <c r="J210" s="68"/>
      <c r="K210" s="68"/>
      <c r="L210" s="68"/>
      <c r="M210" s="68"/>
      <c r="N210" s="68"/>
      <c r="O210" s="68"/>
      <c r="P210" s="68"/>
      <c r="Q210" s="68"/>
      <c r="R210" s="68"/>
      <c r="S210" s="68"/>
    </row>
    <row r="211" spans="1:19" s="70" customFormat="1" ht="13" x14ac:dyDescent="0.25">
      <c r="A211" s="68"/>
      <c r="B211" s="68"/>
      <c r="C211" s="68"/>
      <c r="D211" s="68"/>
      <c r="E211" s="68"/>
      <c r="F211" s="68"/>
      <c r="G211" s="68"/>
      <c r="H211" s="68"/>
      <c r="I211" s="68"/>
      <c r="J211" s="68"/>
      <c r="K211" s="68"/>
      <c r="L211" s="68"/>
      <c r="M211" s="68"/>
      <c r="N211" s="68"/>
      <c r="O211" s="68"/>
      <c r="P211" s="68"/>
      <c r="Q211" s="68"/>
      <c r="R211" s="68"/>
      <c r="S211" s="68"/>
    </row>
    <row r="212" spans="1:19" s="70" customFormat="1" ht="13" x14ac:dyDescent="0.25">
      <c r="A212" s="87"/>
      <c r="B212" s="65"/>
      <c r="C212" s="65"/>
      <c r="D212" s="65"/>
      <c r="E212" s="65"/>
      <c r="F212" s="65"/>
      <c r="G212" s="65"/>
      <c r="H212" s="65"/>
      <c r="I212" s="65"/>
      <c r="J212" s="65"/>
      <c r="K212" s="65"/>
      <c r="L212" s="65"/>
      <c r="M212" s="65"/>
      <c r="N212" s="65"/>
      <c r="O212" s="65"/>
      <c r="P212" s="65"/>
      <c r="Q212" s="65"/>
      <c r="R212" s="65"/>
      <c r="S212" s="65"/>
    </row>
    <row r="213" spans="1:19" s="70" customFormat="1" ht="13" x14ac:dyDescent="0.25">
      <c r="A213" s="68"/>
      <c r="B213" s="68"/>
      <c r="C213" s="68"/>
      <c r="D213" s="68"/>
      <c r="E213" s="68"/>
      <c r="F213" s="68"/>
      <c r="G213" s="68"/>
      <c r="H213" s="68"/>
      <c r="I213" s="68"/>
      <c r="J213" s="68"/>
      <c r="K213" s="68"/>
      <c r="L213" s="68"/>
      <c r="M213" s="68"/>
      <c r="N213" s="68"/>
      <c r="O213" s="68"/>
      <c r="P213" s="68"/>
      <c r="Q213" s="68"/>
      <c r="R213" s="68"/>
      <c r="S213" s="68"/>
    </row>
    <row r="214" spans="1:19" s="70" customFormat="1" ht="13" x14ac:dyDescent="0.25">
      <c r="A214" s="68"/>
      <c r="B214" s="68"/>
      <c r="C214" s="68"/>
      <c r="D214" s="68"/>
      <c r="E214" s="68"/>
      <c r="F214" s="68"/>
      <c r="G214" s="68"/>
      <c r="H214" s="68"/>
      <c r="I214" s="68"/>
      <c r="J214" s="68"/>
      <c r="K214" s="68"/>
      <c r="L214" s="68"/>
      <c r="M214" s="68"/>
      <c r="N214" s="68"/>
      <c r="O214" s="68"/>
      <c r="P214" s="68"/>
      <c r="Q214" s="68"/>
      <c r="R214" s="68"/>
      <c r="S214" s="68"/>
    </row>
    <row r="215" spans="1:19" s="70" customFormat="1" ht="13" x14ac:dyDescent="0.25">
      <c r="A215" s="68"/>
      <c r="B215" s="68"/>
      <c r="C215" s="68"/>
      <c r="D215" s="68"/>
      <c r="E215" s="68"/>
      <c r="F215" s="68"/>
      <c r="G215" s="68"/>
      <c r="H215" s="68"/>
      <c r="I215" s="68"/>
      <c r="J215" s="68"/>
      <c r="K215" s="68"/>
      <c r="L215" s="68"/>
      <c r="M215" s="68"/>
      <c r="N215" s="68"/>
      <c r="O215" s="68"/>
      <c r="P215" s="68"/>
      <c r="Q215" s="68"/>
      <c r="R215" s="68"/>
      <c r="S215" s="68"/>
    </row>
    <row r="216" spans="1:19" s="70" customFormat="1" ht="13" x14ac:dyDescent="0.25">
      <c r="A216" s="68"/>
      <c r="B216" s="68"/>
      <c r="C216" s="68"/>
      <c r="D216" s="68"/>
      <c r="E216" s="68"/>
      <c r="F216" s="68"/>
      <c r="G216" s="68"/>
      <c r="H216" s="68"/>
      <c r="I216" s="68"/>
      <c r="J216" s="68"/>
      <c r="K216" s="68"/>
      <c r="L216" s="68"/>
      <c r="M216" s="68"/>
      <c r="N216" s="68"/>
      <c r="O216" s="68"/>
      <c r="P216" s="68"/>
      <c r="Q216" s="68"/>
      <c r="R216" s="68"/>
      <c r="S216" s="68"/>
    </row>
    <row r="217" spans="1:19" s="70" customFormat="1" ht="13" x14ac:dyDescent="0.25">
      <c r="A217" s="68"/>
      <c r="B217" s="68"/>
      <c r="C217" s="68"/>
      <c r="D217" s="68"/>
      <c r="E217" s="68"/>
      <c r="F217" s="68"/>
      <c r="G217" s="68"/>
      <c r="H217" s="68"/>
      <c r="I217" s="68"/>
      <c r="J217" s="68"/>
      <c r="K217" s="68"/>
      <c r="L217" s="68"/>
      <c r="M217" s="68"/>
      <c r="N217" s="68"/>
      <c r="O217" s="68"/>
      <c r="P217" s="68"/>
      <c r="Q217" s="68"/>
      <c r="R217" s="68"/>
      <c r="S217" s="68"/>
    </row>
    <row r="218" spans="1:19" s="70" customFormat="1" ht="13" x14ac:dyDescent="0.25">
      <c r="A218" s="68"/>
      <c r="B218" s="68"/>
      <c r="C218" s="68"/>
      <c r="D218" s="68"/>
      <c r="E218" s="68"/>
      <c r="F218" s="68"/>
      <c r="G218" s="68"/>
      <c r="H218" s="68"/>
      <c r="I218" s="68"/>
      <c r="J218" s="68"/>
      <c r="K218" s="68"/>
      <c r="L218" s="68"/>
      <c r="M218" s="68"/>
      <c r="N218" s="68"/>
      <c r="O218" s="68"/>
      <c r="P218" s="68"/>
      <c r="Q218" s="68"/>
      <c r="R218" s="68"/>
      <c r="S218" s="68"/>
    </row>
    <row r="219" spans="1:19" s="70" customFormat="1" ht="13" x14ac:dyDescent="0.25">
      <c r="A219" s="68"/>
      <c r="B219" s="68"/>
      <c r="C219" s="68"/>
      <c r="D219" s="68"/>
      <c r="E219" s="68"/>
      <c r="F219" s="68"/>
      <c r="G219" s="68"/>
      <c r="H219" s="68"/>
      <c r="I219" s="68"/>
      <c r="J219" s="68"/>
      <c r="K219" s="68"/>
      <c r="L219" s="68"/>
      <c r="M219" s="68"/>
      <c r="N219" s="68"/>
      <c r="O219" s="68"/>
      <c r="P219" s="68"/>
      <c r="Q219" s="68"/>
      <c r="R219" s="68"/>
      <c r="S219" s="68"/>
    </row>
    <row r="220" spans="1:19" s="70" customFormat="1" ht="13" x14ac:dyDescent="0.25">
      <c r="A220" s="68"/>
      <c r="B220" s="68"/>
      <c r="C220" s="68"/>
      <c r="D220" s="68"/>
      <c r="E220" s="68"/>
      <c r="F220" s="68"/>
      <c r="G220" s="68"/>
      <c r="H220" s="68"/>
      <c r="I220" s="68"/>
      <c r="J220" s="68"/>
      <c r="K220" s="68"/>
      <c r="L220" s="68"/>
      <c r="M220" s="68"/>
      <c r="N220" s="68"/>
      <c r="O220" s="68"/>
      <c r="P220" s="68"/>
      <c r="Q220" s="68"/>
      <c r="R220" s="68"/>
      <c r="S220" s="68"/>
    </row>
    <row r="221" spans="1:19" s="70" customFormat="1" ht="13" x14ac:dyDescent="0.25">
      <c r="A221" s="68"/>
      <c r="B221" s="68"/>
      <c r="C221" s="68"/>
      <c r="D221" s="68"/>
      <c r="E221" s="68"/>
      <c r="F221" s="68"/>
      <c r="G221" s="68"/>
      <c r="H221" s="68"/>
      <c r="I221" s="68"/>
      <c r="J221" s="68"/>
      <c r="K221" s="68"/>
      <c r="L221" s="68"/>
      <c r="M221" s="68"/>
      <c r="N221" s="68"/>
      <c r="O221" s="68"/>
      <c r="P221" s="68"/>
      <c r="Q221" s="68"/>
      <c r="R221" s="68"/>
      <c r="S221" s="68"/>
    </row>
    <row r="222" spans="1:19" s="70" customFormat="1" ht="13" x14ac:dyDescent="0.25">
      <c r="A222" s="68"/>
      <c r="B222" s="68"/>
      <c r="C222" s="68"/>
      <c r="D222" s="68"/>
      <c r="E222" s="68"/>
      <c r="F222" s="68"/>
      <c r="G222" s="68"/>
      <c r="H222" s="68"/>
      <c r="I222" s="68"/>
      <c r="J222" s="68"/>
      <c r="K222" s="68"/>
      <c r="L222" s="68"/>
      <c r="M222" s="68"/>
      <c r="N222" s="68"/>
      <c r="O222" s="68"/>
      <c r="P222" s="68"/>
      <c r="Q222" s="68"/>
      <c r="R222" s="68"/>
      <c r="S222" s="68"/>
    </row>
    <row r="223" spans="1:19" s="70" customFormat="1" ht="13" x14ac:dyDescent="0.25">
      <c r="A223" s="68"/>
      <c r="B223" s="68"/>
      <c r="C223" s="68"/>
      <c r="D223" s="68"/>
      <c r="E223" s="68"/>
      <c r="F223" s="68"/>
      <c r="G223" s="68"/>
      <c r="H223" s="68"/>
      <c r="I223" s="68"/>
      <c r="J223" s="68"/>
      <c r="K223" s="68"/>
      <c r="L223" s="68"/>
      <c r="M223" s="68"/>
      <c r="N223" s="68"/>
      <c r="O223" s="68"/>
      <c r="P223" s="68"/>
      <c r="Q223" s="68"/>
      <c r="R223" s="68"/>
      <c r="S223" s="68"/>
    </row>
    <row r="224" spans="1:19" s="70" customFormat="1" ht="13" x14ac:dyDescent="0.25">
      <c r="A224" s="68"/>
      <c r="B224" s="68"/>
      <c r="C224" s="68"/>
      <c r="D224" s="68"/>
      <c r="E224" s="68"/>
      <c r="F224" s="68"/>
      <c r="G224" s="68"/>
      <c r="H224" s="68"/>
      <c r="I224" s="68"/>
      <c r="J224" s="68"/>
      <c r="K224" s="68"/>
      <c r="L224" s="68"/>
      <c r="M224" s="68"/>
      <c r="N224" s="68"/>
      <c r="O224" s="68"/>
      <c r="P224" s="68"/>
      <c r="Q224" s="68"/>
      <c r="R224" s="68"/>
      <c r="S224" s="68"/>
    </row>
    <row r="225" spans="1:19" s="70" customFormat="1" ht="13" x14ac:dyDescent="0.25">
      <c r="A225" s="68"/>
      <c r="B225" s="68"/>
      <c r="C225" s="68"/>
      <c r="D225" s="68"/>
      <c r="E225" s="68"/>
      <c r="F225" s="68"/>
      <c r="G225" s="68"/>
      <c r="H225" s="68"/>
      <c r="I225" s="68"/>
      <c r="J225" s="68"/>
      <c r="K225" s="68"/>
      <c r="L225" s="68"/>
      <c r="M225" s="68"/>
      <c r="N225" s="68"/>
      <c r="O225" s="68"/>
      <c r="P225" s="68"/>
      <c r="Q225" s="68"/>
      <c r="R225" s="68"/>
      <c r="S225" s="68"/>
    </row>
    <row r="226" spans="1:19" s="70" customFormat="1" ht="13" x14ac:dyDescent="0.25">
      <c r="A226" s="68"/>
      <c r="B226" s="68"/>
      <c r="C226" s="68"/>
      <c r="D226" s="68"/>
      <c r="E226" s="68"/>
      <c r="F226" s="68"/>
      <c r="G226" s="68"/>
      <c r="H226" s="68"/>
      <c r="I226" s="68"/>
      <c r="J226" s="68"/>
      <c r="K226" s="68"/>
      <c r="L226" s="68"/>
      <c r="M226" s="68"/>
      <c r="N226" s="68"/>
      <c r="O226" s="68"/>
      <c r="P226" s="68"/>
      <c r="Q226" s="68"/>
      <c r="R226" s="68"/>
      <c r="S226" s="68"/>
    </row>
    <row r="227" spans="1:19" s="70" customFormat="1" ht="13" x14ac:dyDescent="0.25">
      <c r="A227" s="68"/>
      <c r="B227" s="68"/>
      <c r="C227" s="68"/>
      <c r="D227" s="68"/>
      <c r="E227" s="68"/>
      <c r="F227" s="68"/>
      <c r="G227" s="68"/>
      <c r="H227" s="68"/>
      <c r="I227" s="68"/>
      <c r="J227" s="68"/>
      <c r="K227" s="68"/>
      <c r="L227" s="68"/>
      <c r="M227" s="68"/>
      <c r="N227" s="68"/>
      <c r="O227" s="68"/>
      <c r="P227" s="68"/>
      <c r="Q227" s="68"/>
      <c r="R227" s="68"/>
      <c r="S227" s="68"/>
    </row>
    <row r="228" spans="1:19" s="70" customFormat="1" ht="13" x14ac:dyDescent="0.25">
      <c r="A228" s="68"/>
      <c r="B228" s="68"/>
      <c r="C228" s="68"/>
      <c r="D228" s="68"/>
      <c r="E228" s="68"/>
      <c r="F228" s="68"/>
      <c r="G228" s="68"/>
      <c r="H228" s="68"/>
      <c r="I228" s="68"/>
      <c r="J228" s="68"/>
      <c r="K228" s="68"/>
      <c r="L228" s="68"/>
      <c r="M228" s="68"/>
      <c r="N228" s="68"/>
      <c r="O228" s="68"/>
      <c r="P228" s="68"/>
      <c r="Q228" s="68"/>
      <c r="R228" s="68"/>
      <c r="S228" s="68"/>
    </row>
    <row r="229" spans="1:19" s="70" customFormat="1" ht="13" x14ac:dyDescent="0.25">
      <c r="A229" s="68"/>
      <c r="B229" s="68"/>
      <c r="C229" s="68"/>
      <c r="D229" s="68"/>
      <c r="E229" s="68"/>
      <c r="F229" s="68"/>
      <c r="G229" s="68"/>
      <c r="H229" s="68"/>
      <c r="I229" s="68"/>
      <c r="J229" s="68"/>
      <c r="K229" s="68"/>
      <c r="L229" s="68"/>
      <c r="M229" s="68"/>
      <c r="N229" s="68"/>
      <c r="O229" s="68"/>
      <c r="P229" s="68"/>
      <c r="Q229" s="68"/>
      <c r="R229" s="68"/>
      <c r="S229" s="68"/>
    </row>
    <row r="230" spans="1:19" s="70" customFormat="1" ht="13" x14ac:dyDescent="0.25">
      <c r="A230" s="68"/>
      <c r="B230" s="68"/>
      <c r="C230" s="68"/>
      <c r="D230" s="68"/>
      <c r="E230" s="68"/>
      <c r="F230" s="68"/>
      <c r="G230" s="68"/>
      <c r="H230" s="68"/>
      <c r="I230" s="68"/>
      <c r="J230" s="68"/>
      <c r="K230" s="68"/>
      <c r="L230" s="68"/>
      <c r="M230" s="68"/>
      <c r="N230" s="68"/>
      <c r="O230" s="68"/>
      <c r="P230" s="68"/>
      <c r="Q230" s="68"/>
      <c r="R230" s="68"/>
      <c r="S230" s="68"/>
    </row>
    <row r="233" spans="1:19" ht="11.15" customHeight="1" x14ac:dyDescent="0.25"/>
    <row r="234" spans="1:19" ht="3.65" customHeight="1" x14ac:dyDescent="0.25"/>
    <row r="235" spans="1:19" ht="6.5" customHeight="1" x14ac:dyDescent="0.25"/>
    <row r="236" spans="1:19" ht="6.5" customHeight="1" x14ac:dyDescent="0.25"/>
    <row r="237" spans="1:19" ht="6.5" customHeight="1" x14ac:dyDescent="0.25"/>
    <row r="238" spans="1:19" ht="6.5" customHeight="1" x14ac:dyDescent="0.25"/>
    <row r="239" spans="1:19" ht="6.5" customHeight="1" x14ac:dyDescent="0.25"/>
    <row r="242" spans="1:22" ht="9.5" hidden="1" customHeight="1" x14ac:dyDescent="0.25"/>
    <row r="243" spans="1:22" ht="9.5" hidden="1" customHeight="1" x14ac:dyDescent="0.25"/>
    <row r="245" spans="1:22" s="65" customFormat="1" ht="11.25" customHeight="1" x14ac:dyDescent="0.25">
      <c r="A245" s="68"/>
      <c r="B245" s="68"/>
      <c r="C245" s="68"/>
      <c r="D245" s="68"/>
      <c r="E245" s="68"/>
      <c r="F245" s="68"/>
      <c r="G245" s="68"/>
      <c r="H245" s="68"/>
      <c r="I245" s="68"/>
      <c r="J245" s="68"/>
      <c r="K245" s="68"/>
      <c r="L245" s="68"/>
      <c r="M245" s="68"/>
      <c r="N245" s="68"/>
      <c r="O245" s="68"/>
      <c r="P245" s="68"/>
      <c r="Q245" s="68"/>
      <c r="R245" s="68"/>
      <c r="S245" s="68"/>
      <c r="V245" s="86"/>
    </row>
  </sheetData>
  <mergeCells count="14">
    <mergeCell ref="A201:N201"/>
    <mergeCell ref="N4:R4"/>
    <mergeCell ref="N5:R5"/>
    <mergeCell ref="N52:R52"/>
    <mergeCell ref="N156:R156"/>
    <mergeCell ref="C156:D156"/>
    <mergeCell ref="E156:F156"/>
    <mergeCell ref="H156:K156"/>
    <mergeCell ref="C52:D52"/>
    <mergeCell ref="E52:F52"/>
    <mergeCell ref="H52:K52"/>
    <mergeCell ref="E5:F5"/>
    <mergeCell ref="H5:K5"/>
    <mergeCell ref="C5:D5"/>
  </mergeCells>
  <printOptions gridLinesSet="0"/>
  <pageMargins left="0.25" right="0.25" top="0.75" bottom="0.75" header="0.3" footer="0.3"/>
  <pageSetup paperSize="3" scale="78" fitToHeight="0" pageOrder="overThenDown" orientation="landscape" r:id="rId1"/>
  <headerFooter alignWithMargins="0"/>
  <rowBreaks count="2" manualBreakCount="2">
    <brk id="46" max="16383" man="1"/>
    <brk id="150" max="16383" man="1"/>
  </rowBreaks>
  <ignoredErrors>
    <ignoredError sqref="M155 M195:M199 M51 M4:M45 M202:M1048576 M104:M149 M54:M10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56C9-A62D-4F81-97DA-EF1694044890}">
  <sheetPr>
    <pageSetUpPr fitToPage="1"/>
  </sheetPr>
  <dimension ref="A1:O8"/>
  <sheetViews>
    <sheetView showGridLines="0" tabSelected="1" zoomScale="110" zoomScaleNormal="110" workbookViewId="0"/>
  </sheetViews>
  <sheetFormatPr defaultColWidth="8.90625" defaultRowHeight="15.5" x14ac:dyDescent="0.35"/>
  <cols>
    <col min="1" max="16384" width="8.90625" style="344"/>
  </cols>
  <sheetData>
    <row r="1" spans="1:15" ht="18.5" x14ac:dyDescent="0.35">
      <c r="A1" s="384" t="s">
        <v>584</v>
      </c>
    </row>
    <row r="2" spans="1:15" ht="18.5" x14ac:dyDescent="0.35">
      <c r="A2" s="384" t="s">
        <v>585</v>
      </c>
    </row>
    <row r="3" spans="1:15" ht="18.5" x14ac:dyDescent="0.35">
      <c r="A3" s="384" t="s">
        <v>545</v>
      </c>
    </row>
    <row r="5" spans="1:15" ht="165" customHeight="1" x14ac:dyDescent="0.35">
      <c r="A5" s="388" t="s">
        <v>586</v>
      </c>
      <c r="B5" s="388"/>
      <c r="C5" s="388"/>
      <c r="D5" s="388"/>
      <c r="E5" s="388"/>
      <c r="F5" s="388"/>
      <c r="G5" s="388"/>
      <c r="H5" s="388"/>
      <c r="I5" s="388"/>
      <c r="J5" s="388"/>
      <c r="K5" s="388"/>
      <c r="L5" s="388"/>
      <c r="M5" s="388"/>
      <c r="N5" s="388"/>
      <c r="O5" s="388"/>
    </row>
    <row r="6" spans="1:15" x14ac:dyDescent="0.35">
      <c r="A6" s="379"/>
      <c r="B6" s="379"/>
      <c r="C6" s="379"/>
      <c r="D6" s="379"/>
      <c r="E6" s="379"/>
      <c r="F6" s="379"/>
      <c r="G6" s="379"/>
      <c r="H6" s="379"/>
      <c r="I6" s="379"/>
      <c r="J6" s="379"/>
      <c r="K6" s="379"/>
      <c r="L6" s="379"/>
    </row>
    <row r="7" spans="1:15" x14ac:dyDescent="0.35">
      <c r="A7" s="380" t="s">
        <v>544</v>
      </c>
      <c r="B7" s="381"/>
      <c r="C7" s="381"/>
      <c r="D7" s="381"/>
      <c r="E7" s="381"/>
      <c r="G7" s="381"/>
      <c r="H7" s="382"/>
      <c r="I7" s="382"/>
      <c r="J7" s="382"/>
      <c r="K7" s="382"/>
      <c r="L7" s="382"/>
    </row>
    <row r="8" spans="1:15" x14ac:dyDescent="0.35">
      <c r="A8" s="383" t="s">
        <v>546</v>
      </c>
    </row>
  </sheetData>
  <sheetProtection sheet="1" objects="1" scenarios="1"/>
  <mergeCells count="1">
    <mergeCell ref="A5:O5"/>
  </mergeCells>
  <hyperlinks>
    <hyperlink ref="A8" r:id="rId1" xr:uid="{4905FA18-6CA0-4228-ACD7-FCD3817511CB}"/>
  </hyperlinks>
  <pageMargins left="0.25" right="0.25" top="0.75" bottom="0.75" header="0.3" footer="0.3"/>
  <pageSetup fitToHeight="0" orientation="landscape"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48CB-E343-40B2-970D-904258FBC90B}">
  <sheetPr transitionEvaluation="1" codeName="Sheet4">
    <tabColor rgb="FF0070C0"/>
    <pageSetUpPr fitToPage="1"/>
  </sheetPr>
  <dimension ref="A1:BC271"/>
  <sheetViews>
    <sheetView showGridLines="0" zoomScaleNormal="100" workbookViewId="0"/>
  </sheetViews>
  <sheetFormatPr defaultColWidth="12.6328125" defaultRowHeight="9.75" customHeight="1" x14ac:dyDescent="0.25"/>
  <cols>
    <col min="1" max="1" width="5.6328125" style="68" customWidth="1"/>
    <col min="2" max="2" width="13.36328125" style="68" customWidth="1"/>
    <col min="3" max="3" width="20.6328125" style="68" customWidth="1"/>
    <col min="4" max="4" width="13.90625" style="68" customWidth="1"/>
    <col min="5" max="5" width="20.90625" style="68" customWidth="1"/>
    <col min="6" max="6" width="14" style="68" customWidth="1"/>
    <col min="7" max="7" width="16.08984375" style="68" customWidth="1"/>
    <col min="8" max="8" width="15.54296875" style="68" customWidth="1"/>
    <col min="9" max="9" width="15.08984375" style="68" customWidth="1"/>
    <col min="10" max="10" width="18.08984375" style="68" customWidth="1"/>
    <col min="11" max="11" width="17.08984375" style="68" customWidth="1"/>
    <col min="12" max="12" width="15.6328125" style="68" customWidth="1"/>
    <col min="13" max="13" width="13" style="68" customWidth="1"/>
    <col min="14" max="14" width="15.54296875" style="68" customWidth="1"/>
    <col min="15" max="15" width="10.453125" style="68" customWidth="1"/>
    <col min="16" max="16" width="11.36328125" style="68" customWidth="1"/>
    <col min="17" max="16384" width="12.6328125" style="68"/>
  </cols>
  <sheetData>
    <row r="1" spans="1:16" s="340" customFormat="1" ht="15.5" x14ac:dyDescent="0.25">
      <c r="A1" s="311" t="s">
        <v>547</v>
      </c>
      <c r="B1" s="311"/>
      <c r="C1" s="311"/>
      <c r="D1" s="311"/>
      <c r="E1" s="311"/>
      <c r="F1" s="311"/>
      <c r="G1" s="311"/>
      <c r="H1" s="311"/>
      <c r="I1" s="311"/>
      <c r="J1" s="311"/>
      <c r="K1" s="311"/>
      <c r="L1" s="311"/>
      <c r="M1" s="311"/>
      <c r="N1" s="311"/>
      <c r="O1" s="311"/>
      <c r="P1" s="311"/>
    </row>
    <row r="2" spans="1:16" s="340" customFormat="1" ht="15.5" x14ac:dyDescent="0.25">
      <c r="A2" s="313" t="s">
        <v>357</v>
      </c>
      <c r="B2" s="313"/>
      <c r="C2" s="313"/>
      <c r="D2" s="313"/>
      <c r="E2" s="313"/>
      <c r="F2" s="313"/>
      <c r="G2" s="313"/>
      <c r="H2" s="313"/>
      <c r="I2" s="313"/>
      <c r="J2" s="313"/>
      <c r="K2" s="313"/>
      <c r="L2" s="313"/>
      <c r="M2" s="313"/>
      <c r="N2" s="313"/>
      <c r="O2" s="313"/>
      <c r="P2" s="313"/>
    </row>
    <row r="3" spans="1:16" s="340" customFormat="1" ht="15.5" x14ac:dyDescent="0.25">
      <c r="A3" s="313" t="s">
        <v>531</v>
      </c>
      <c r="B3" s="313"/>
      <c r="C3" s="313"/>
      <c r="D3" s="313"/>
      <c r="E3" s="313"/>
      <c r="F3" s="313"/>
      <c r="G3" s="313"/>
      <c r="H3" s="313"/>
      <c r="I3" s="313"/>
      <c r="J3" s="313"/>
      <c r="K3" s="313"/>
      <c r="L3" s="313"/>
      <c r="M3" s="313"/>
      <c r="N3" s="313"/>
      <c r="O3" s="313"/>
      <c r="P3" s="313"/>
    </row>
    <row r="4" spans="1:16" ht="9.65" customHeight="1" thickBot="1" x14ac:dyDescent="0.3">
      <c r="C4" s="455"/>
      <c r="D4" s="455"/>
      <c r="E4" s="455"/>
      <c r="F4" s="455"/>
      <c r="G4" s="455"/>
      <c r="I4" s="69"/>
      <c r="J4" s="69"/>
    </row>
    <row r="5" spans="1:16" ht="14.5" x14ac:dyDescent="0.25">
      <c r="C5" s="442" t="s">
        <v>230</v>
      </c>
      <c r="D5" s="443"/>
      <c r="E5" s="443"/>
      <c r="F5" s="443"/>
      <c r="G5" s="444"/>
      <c r="H5" s="442" t="s">
        <v>231</v>
      </c>
      <c r="I5" s="443"/>
      <c r="J5" s="443"/>
      <c r="K5" s="443"/>
      <c r="L5" s="444"/>
      <c r="M5" s="69"/>
      <c r="N5" s="442" t="s">
        <v>232</v>
      </c>
      <c r="O5" s="444"/>
      <c r="P5" s="82"/>
    </row>
    <row r="6" spans="1:16" ht="33.75" customHeight="1" thickBot="1" x14ac:dyDescent="0.4">
      <c r="A6" s="138" t="s">
        <v>0</v>
      </c>
      <c r="B6" s="353" t="s">
        <v>1</v>
      </c>
      <c r="C6" s="345" t="s">
        <v>233</v>
      </c>
      <c r="D6" s="347" t="s">
        <v>234</v>
      </c>
      <c r="E6" s="347" t="s">
        <v>235</v>
      </c>
      <c r="F6" s="347" t="s">
        <v>236</v>
      </c>
      <c r="G6" s="346" t="s">
        <v>237</v>
      </c>
      <c r="H6" s="345" t="s">
        <v>238</v>
      </c>
      <c r="I6" s="347" t="s">
        <v>239</v>
      </c>
      <c r="J6" s="347" t="s">
        <v>240</v>
      </c>
      <c r="K6" s="347" t="s">
        <v>241</v>
      </c>
      <c r="L6" s="346" t="s">
        <v>242</v>
      </c>
      <c r="M6" s="139" t="s">
        <v>243</v>
      </c>
      <c r="N6" s="345" t="s">
        <v>244</v>
      </c>
      <c r="O6" s="346" t="s">
        <v>245</v>
      </c>
      <c r="P6" s="140" t="s">
        <v>345</v>
      </c>
    </row>
    <row r="7" spans="1:16" s="70" customFormat="1" ht="13" x14ac:dyDescent="0.25">
      <c r="A7" s="117">
        <v>1</v>
      </c>
      <c r="B7" s="117" t="s">
        <v>5</v>
      </c>
      <c r="C7" s="137">
        <v>1259774159</v>
      </c>
      <c r="D7" s="137">
        <v>0</v>
      </c>
      <c r="E7" s="137">
        <v>580034442</v>
      </c>
      <c r="F7" s="137">
        <v>0</v>
      </c>
      <c r="G7" s="137">
        <f t="shared" ref="G7:G44" si="0">(C7+D7+E7+F7)</f>
        <v>1839808601</v>
      </c>
      <c r="H7" s="137">
        <v>397926294</v>
      </c>
      <c r="I7" s="137">
        <v>32852013</v>
      </c>
      <c r="J7" s="137">
        <v>1409030294</v>
      </c>
      <c r="K7" s="137">
        <v>0</v>
      </c>
      <c r="L7" s="137">
        <f t="shared" ref="L7:L44" si="1">(H7+I7+J7+K7)</f>
        <v>1839808601</v>
      </c>
      <c r="M7" s="137">
        <v>0</v>
      </c>
      <c r="N7" s="137">
        <f t="shared" ref="N7:N44" si="2">(G7-M7)</f>
        <v>1839808601</v>
      </c>
      <c r="O7" s="123">
        <f t="shared" ref="O7:O45" si="3">IFERROR(N7/P7,0)</f>
        <v>11600.964752098165</v>
      </c>
      <c r="P7" s="122">
        <v>158591</v>
      </c>
    </row>
    <row r="8" spans="1:16" s="70" customFormat="1" ht="13" x14ac:dyDescent="0.25">
      <c r="A8" s="114">
        <v>2</v>
      </c>
      <c r="B8" s="114" t="s">
        <v>7</v>
      </c>
      <c r="C8" s="115">
        <v>184636576</v>
      </c>
      <c r="D8" s="115">
        <v>0</v>
      </c>
      <c r="E8" s="115">
        <v>129756700</v>
      </c>
      <c r="F8" s="115">
        <v>0</v>
      </c>
      <c r="G8" s="115">
        <f t="shared" si="0"/>
        <v>314393276</v>
      </c>
      <c r="H8" s="115">
        <v>48971402</v>
      </c>
      <c r="I8" s="115">
        <v>0</v>
      </c>
      <c r="J8" s="115">
        <v>265096533</v>
      </c>
      <c r="K8" s="115">
        <v>325341</v>
      </c>
      <c r="L8" s="115">
        <f t="shared" si="1"/>
        <v>314393276</v>
      </c>
      <c r="M8" s="115">
        <v>0</v>
      </c>
      <c r="N8" s="115">
        <f t="shared" si="2"/>
        <v>314393276</v>
      </c>
      <c r="O8" s="116">
        <f t="shared" si="3"/>
        <v>18783.204444975505</v>
      </c>
      <c r="P8" s="115">
        <v>16738</v>
      </c>
    </row>
    <row r="9" spans="1:16" s="70" customFormat="1" ht="13" x14ac:dyDescent="0.25">
      <c r="A9" s="117">
        <v>3</v>
      </c>
      <c r="B9" s="117" t="s">
        <v>9</v>
      </c>
      <c r="C9" s="118">
        <v>8402482</v>
      </c>
      <c r="D9" s="118">
        <v>0</v>
      </c>
      <c r="E9" s="118">
        <v>14458804</v>
      </c>
      <c r="F9" s="118">
        <v>0</v>
      </c>
      <c r="G9" s="118">
        <f t="shared" si="0"/>
        <v>22861286</v>
      </c>
      <c r="H9" s="118">
        <v>9346171</v>
      </c>
      <c r="I9" s="118">
        <v>0</v>
      </c>
      <c r="J9" s="118">
        <v>5527971</v>
      </c>
      <c r="K9" s="118">
        <v>7987144</v>
      </c>
      <c r="L9" s="118">
        <f t="shared" si="1"/>
        <v>22861286</v>
      </c>
      <c r="M9" s="118">
        <v>0</v>
      </c>
      <c r="N9" s="118">
        <f t="shared" si="2"/>
        <v>22861286</v>
      </c>
      <c r="O9" s="119">
        <f t="shared" si="3"/>
        <v>3504.7196075425418</v>
      </c>
      <c r="P9" s="118">
        <v>6523</v>
      </c>
    </row>
    <row r="10" spans="1:16" s="70" customFormat="1" ht="13" x14ac:dyDescent="0.25">
      <c r="A10" s="114">
        <v>4</v>
      </c>
      <c r="B10" s="114" t="s">
        <v>11</v>
      </c>
      <c r="C10" s="115">
        <v>162792963</v>
      </c>
      <c r="D10" s="115">
        <v>0</v>
      </c>
      <c r="E10" s="115">
        <v>166616534</v>
      </c>
      <c r="F10" s="115">
        <v>0</v>
      </c>
      <c r="G10" s="115">
        <f t="shared" si="0"/>
        <v>329409497</v>
      </c>
      <c r="H10" s="115">
        <v>78291764</v>
      </c>
      <c r="I10" s="115">
        <v>28002710</v>
      </c>
      <c r="J10" s="115">
        <v>163861326</v>
      </c>
      <c r="K10" s="115">
        <v>59253697</v>
      </c>
      <c r="L10" s="115">
        <f t="shared" si="1"/>
        <v>329409497</v>
      </c>
      <c r="M10" s="115">
        <v>18655621</v>
      </c>
      <c r="N10" s="115">
        <f t="shared" si="2"/>
        <v>310753876</v>
      </c>
      <c r="O10" s="116">
        <f t="shared" si="3"/>
        <v>6077.4832981303298</v>
      </c>
      <c r="P10" s="115">
        <v>51132</v>
      </c>
    </row>
    <row r="11" spans="1:16" s="70" customFormat="1" ht="13" x14ac:dyDescent="0.25">
      <c r="A11" s="117">
        <v>5</v>
      </c>
      <c r="B11" s="117" t="s">
        <v>13</v>
      </c>
      <c r="C11" s="118">
        <v>619650664</v>
      </c>
      <c r="D11" s="118">
        <v>0</v>
      </c>
      <c r="E11" s="118">
        <v>943385897</v>
      </c>
      <c r="F11" s="118">
        <v>0</v>
      </c>
      <c r="G11" s="118">
        <f t="shared" si="0"/>
        <v>1563036561</v>
      </c>
      <c r="H11" s="118">
        <v>750586632</v>
      </c>
      <c r="I11" s="118">
        <v>32893117</v>
      </c>
      <c r="J11" s="118">
        <v>360422957</v>
      </c>
      <c r="K11" s="118">
        <v>419133855</v>
      </c>
      <c r="L11" s="118">
        <f t="shared" si="1"/>
        <v>1563036561</v>
      </c>
      <c r="M11" s="118">
        <v>57582722</v>
      </c>
      <c r="N11" s="118">
        <f t="shared" si="2"/>
        <v>1505453839</v>
      </c>
      <c r="O11" s="119">
        <f t="shared" si="3"/>
        <v>5962.7129452863219</v>
      </c>
      <c r="P11" s="118">
        <v>252478</v>
      </c>
    </row>
    <row r="12" spans="1:16" s="70" customFormat="1" ht="13" x14ac:dyDescent="0.25">
      <c r="A12" s="114">
        <v>6</v>
      </c>
      <c r="B12" s="114" t="s">
        <v>15</v>
      </c>
      <c r="C12" s="115">
        <v>0</v>
      </c>
      <c r="D12" s="115">
        <v>0</v>
      </c>
      <c r="E12" s="115">
        <v>0</v>
      </c>
      <c r="F12" s="115">
        <v>0</v>
      </c>
      <c r="G12" s="115">
        <f t="shared" si="0"/>
        <v>0</v>
      </c>
      <c r="H12" s="115">
        <v>0</v>
      </c>
      <c r="I12" s="115">
        <v>0</v>
      </c>
      <c r="J12" s="115">
        <v>0</v>
      </c>
      <c r="K12" s="115">
        <v>0</v>
      </c>
      <c r="L12" s="115">
        <f t="shared" si="1"/>
        <v>0</v>
      </c>
      <c r="M12" s="115">
        <v>0</v>
      </c>
      <c r="N12" s="115">
        <f t="shared" si="2"/>
        <v>0</v>
      </c>
      <c r="O12" s="116">
        <f t="shared" si="3"/>
        <v>0</v>
      </c>
      <c r="P12" s="115">
        <v>0</v>
      </c>
    </row>
    <row r="13" spans="1:16" s="70" customFormat="1" ht="13" x14ac:dyDescent="0.25">
      <c r="A13" s="117">
        <v>7</v>
      </c>
      <c r="B13" s="117" t="s">
        <v>246</v>
      </c>
      <c r="C13" s="118">
        <v>30769418</v>
      </c>
      <c r="D13" s="118">
        <v>7985000</v>
      </c>
      <c r="E13" s="118">
        <v>12132087</v>
      </c>
      <c r="F13" s="118">
        <v>0</v>
      </c>
      <c r="G13" s="118">
        <f t="shared" si="0"/>
        <v>50886505</v>
      </c>
      <c r="H13" s="118">
        <v>16570000</v>
      </c>
      <c r="I13" s="118">
        <v>0</v>
      </c>
      <c r="J13" s="118">
        <v>18120143</v>
      </c>
      <c r="K13" s="118">
        <v>16196362</v>
      </c>
      <c r="L13" s="118">
        <f t="shared" si="1"/>
        <v>50886505</v>
      </c>
      <c r="M13" s="118">
        <v>0</v>
      </c>
      <c r="N13" s="118">
        <f t="shared" si="2"/>
        <v>50886505</v>
      </c>
      <c r="O13" s="119">
        <f t="shared" si="3"/>
        <v>9140.7409735943947</v>
      </c>
      <c r="P13" s="118">
        <v>5567</v>
      </c>
    </row>
    <row r="14" spans="1:16" s="70" customFormat="1" ht="13" x14ac:dyDescent="0.25">
      <c r="A14" s="114">
        <v>8</v>
      </c>
      <c r="B14" s="114" t="s">
        <v>19</v>
      </c>
      <c r="C14" s="115">
        <v>290198444</v>
      </c>
      <c r="D14" s="115">
        <v>0</v>
      </c>
      <c r="E14" s="115">
        <v>100873629</v>
      </c>
      <c r="F14" s="115">
        <v>0</v>
      </c>
      <c r="G14" s="115">
        <f t="shared" si="0"/>
        <v>391072073</v>
      </c>
      <c r="H14" s="115">
        <v>181021775</v>
      </c>
      <c r="I14" s="115">
        <v>0</v>
      </c>
      <c r="J14" s="115">
        <v>133031342</v>
      </c>
      <c r="K14" s="115">
        <v>77018956</v>
      </c>
      <c r="L14" s="115">
        <f t="shared" si="1"/>
        <v>391072073</v>
      </c>
      <c r="M14" s="115">
        <v>0</v>
      </c>
      <c r="N14" s="115">
        <f t="shared" si="2"/>
        <v>391072073</v>
      </c>
      <c r="O14" s="116">
        <f t="shared" si="3"/>
        <v>9256.5819210376831</v>
      </c>
      <c r="P14" s="115">
        <v>42248</v>
      </c>
    </row>
    <row r="15" spans="1:16" s="70" customFormat="1" ht="13" x14ac:dyDescent="0.25">
      <c r="A15" s="117">
        <v>9</v>
      </c>
      <c r="B15" s="117" t="s">
        <v>21</v>
      </c>
      <c r="C15" s="118">
        <v>0</v>
      </c>
      <c r="D15" s="118">
        <v>0</v>
      </c>
      <c r="E15" s="118">
        <v>0</v>
      </c>
      <c r="F15" s="118">
        <v>0</v>
      </c>
      <c r="G15" s="118">
        <f t="shared" si="0"/>
        <v>0</v>
      </c>
      <c r="H15" s="118">
        <v>0</v>
      </c>
      <c r="I15" s="118">
        <v>0</v>
      </c>
      <c r="J15" s="118">
        <v>0</v>
      </c>
      <c r="K15" s="118">
        <v>0</v>
      </c>
      <c r="L15" s="118">
        <f t="shared" si="1"/>
        <v>0</v>
      </c>
      <c r="M15" s="118">
        <v>0</v>
      </c>
      <c r="N15" s="118">
        <f t="shared" si="2"/>
        <v>0</v>
      </c>
      <c r="O15" s="119">
        <f t="shared" si="3"/>
        <v>0</v>
      </c>
      <c r="P15" s="118">
        <v>0</v>
      </c>
    </row>
    <row r="16" spans="1:16" s="70" customFormat="1" ht="13" x14ac:dyDescent="0.25">
      <c r="A16" s="114">
        <v>10</v>
      </c>
      <c r="B16" s="114" t="s">
        <v>23</v>
      </c>
      <c r="C16" s="115">
        <v>141896003</v>
      </c>
      <c r="D16" s="115">
        <v>0</v>
      </c>
      <c r="E16" s="115">
        <v>128712735</v>
      </c>
      <c r="F16" s="115">
        <v>0</v>
      </c>
      <c r="G16" s="115">
        <f t="shared" si="0"/>
        <v>270608738</v>
      </c>
      <c r="H16" s="115">
        <v>50218110</v>
      </c>
      <c r="I16" s="115">
        <v>0</v>
      </c>
      <c r="J16" s="115">
        <v>181912390</v>
      </c>
      <c r="K16" s="115">
        <v>38478238</v>
      </c>
      <c r="L16" s="115">
        <f t="shared" si="1"/>
        <v>270608738</v>
      </c>
      <c r="M16" s="115">
        <v>0</v>
      </c>
      <c r="N16" s="115">
        <f t="shared" si="2"/>
        <v>270608738</v>
      </c>
      <c r="O16" s="116">
        <f t="shared" si="3"/>
        <v>11394.05212631579</v>
      </c>
      <c r="P16" s="115">
        <v>23750</v>
      </c>
    </row>
    <row r="17" spans="1:16" s="70" customFormat="1" ht="13" x14ac:dyDescent="0.25">
      <c r="A17" s="117">
        <v>11</v>
      </c>
      <c r="B17" s="117" t="s">
        <v>25</v>
      </c>
      <c r="C17" s="118">
        <v>169803919</v>
      </c>
      <c r="D17" s="118">
        <v>0</v>
      </c>
      <c r="E17" s="118">
        <v>48603138</v>
      </c>
      <c r="F17" s="118">
        <v>0</v>
      </c>
      <c r="G17" s="118">
        <f t="shared" si="0"/>
        <v>218407057</v>
      </c>
      <c r="H17" s="118">
        <v>162902361</v>
      </c>
      <c r="I17" s="118">
        <v>16669348</v>
      </c>
      <c r="J17" s="118">
        <v>32475411</v>
      </c>
      <c r="K17" s="118">
        <v>6359937</v>
      </c>
      <c r="L17" s="118">
        <f t="shared" si="1"/>
        <v>218407057</v>
      </c>
      <c r="M17" s="118">
        <v>0</v>
      </c>
      <c r="N17" s="118">
        <f t="shared" si="2"/>
        <v>218407057</v>
      </c>
      <c r="O17" s="119">
        <f t="shared" si="3"/>
        <v>13933.464561403509</v>
      </c>
      <c r="P17" s="118">
        <v>15675</v>
      </c>
    </row>
    <row r="18" spans="1:16" s="70" customFormat="1" ht="13" x14ac:dyDescent="0.25">
      <c r="A18" s="114">
        <v>12</v>
      </c>
      <c r="B18" s="114" t="s">
        <v>27</v>
      </c>
      <c r="C18" s="115">
        <v>0</v>
      </c>
      <c r="D18" s="115">
        <v>0</v>
      </c>
      <c r="E18" s="115">
        <v>0</v>
      </c>
      <c r="F18" s="115">
        <v>0</v>
      </c>
      <c r="G18" s="115">
        <f t="shared" si="0"/>
        <v>0</v>
      </c>
      <c r="H18" s="115">
        <v>0</v>
      </c>
      <c r="I18" s="115">
        <v>0</v>
      </c>
      <c r="J18" s="115">
        <v>0</v>
      </c>
      <c r="K18" s="115">
        <v>0</v>
      </c>
      <c r="L18" s="115">
        <f t="shared" si="1"/>
        <v>0</v>
      </c>
      <c r="M18" s="115">
        <v>0</v>
      </c>
      <c r="N18" s="115">
        <f t="shared" si="2"/>
        <v>0</v>
      </c>
      <c r="O18" s="116">
        <f t="shared" si="3"/>
        <v>0</v>
      </c>
      <c r="P18" s="115">
        <v>0</v>
      </c>
    </row>
    <row r="19" spans="1:16" s="70" customFormat="1" ht="13" x14ac:dyDescent="0.25">
      <c r="A19" s="117">
        <v>13</v>
      </c>
      <c r="B19" s="117" t="s">
        <v>29</v>
      </c>
      <c r="C19" s="118">
        <v>157493212</v>
      </c>
      <c r="D19" s="118">
        <v>0</v>
      </c>
      <c r="E19" s="118">
        <v>114000450</v>
      </c>
      <c r="F19" s="118">
        <v>0</v>
      </c>
      <c r="G19" s="118">
        <f t="shared" si="0"/>
        <v>271493662</v>
      </c>
      <c r="H19" s="118">
        <v>123267389</v>
      </c>
      <c r="I19" s="118">
        <v>0</v>
      </c>
      <c r="J19" s="118">
        <v>121568960</v>
      </c>
      <c r="K19" s="118">
        <v>26657313</v>
      </c>
      <c r="L19" s="118">
        <f t="shared" si="1"/>
        <v>271493662</v>
      </c>
      <c r="M19" s="118">
        <v>0</v>
      </c>
      <c r="N19" s="118">
        <f t="shared" si="2"/>
        <v>271493662</v>
      </c>
      <c r="O19" s="119">
        <f t="shared" si="3"/>
        <v>9797.324600339216</v>
      </c>
      <c r="P19" s="118">
        <v>27711</v>
      </c>
    </row>
    <row r="20" spans="1:16" s="70" customFormat="1" ht="13" x14ac:dyDescent="0.25">
      <c r="A20" s="114">
        <v>14</v>
      </c>
      <c r="B20" s="114" t="s">
        <v>31</v>
      </c>
      <c r="C20" s="115">
        <v>31093233</v>
      </c>
      <c r="D20" s="115">
        <v>0</v>
      </c>
      <c r="E20" s="115">
        <v>13505975</v>
      </c>
      <c r="F20" s="115">
        <v>0</v>
      </c>
      <c r="G20" s="115">
        <f t="shared" si="0"/>
        <v>44599208</v>
      </c>
      <c r="H20" s="115">
        <v>30967886</v>
      </c>
      <c r="I20" s="115">
        <v>0</v>
      </c>
      <c r="J20" s="115">
        <v>5247938</v>
      </c>
      <c r="K20" s="115">
        <v>8383384</v>
      </c>
      <c r="L20" s="115">
        <f t="shared" si="1"/>
        <v>44599208</v>
      </c>
      <c r="M20" s="115">
        <v>0</v>
      </c>
      <c r="N20" s="115">
        <f t="shared" si="2"/>
        <v>44599208</v>
      </c>
      <c r="O20" s="116">
        <f t="shared" si="3"/>
        <v>6537.5561418938723</v>
      </c>
      <c r="P20" s="115">
        <v>6822</v>
      </c>
    </row>
    <row r="21" spans="1:16" s="70" customFormat="1" ht="13" x14ac:dyDescent="0.25">
      <c r="A21" s="117">
        <v>15</v>
      </c>
      <c r="B21" s="117" t="s">
        <v>33</v>
      </c>
      <c r="C21" s="118">
        <v>378673272</v>
      </c>
      <c r="D21" s="118">
        <v>0</v>
      </c>
      <c r="E21" s="118">
        <v>452015932</v>
      </c>
      <c r="F21" s="118">
        <v>0</v>
      </c>
      <c r="G21" s="118">
        <f t="shared" si="0"/>
        <v>830689204</v>
      </c>
      <c r="H21" s="118">
        <v>175955040</v>
      </c>
      <c r="I21" s="118">
        <v>0</v>
      </c>
      <c r="J21" s="118">
        <v>591278361</v>
      </c>
      <c r="K21" s="118">
        <v>63455803</v>
      </c>
      <c r="L21" s="118">
        <f t="shared" si="1"/>
        <v>830689204</v>
      </c>
      <c r="M21" s="118">
        <v>6226099</v>
      </c>
      <c r="N21" s="118">
        <f t="shared" si="2"/>
        <v>824463105</v>
      </c>
      <c r="O21" s="119">
        <f t="shared" si="3"/>
        <v>6022.5947258848018</v>
      </c>
      <c r="P21" s="118">
        <v>136895</v>
      </c>
    </row>
    <row r="22" spans="1:16" s="70" customFormat="1" ht="13" x14ac:dyDescent="0.25">
      <c r="A22" s="114">
        <v>16</v>
      </c>
      <c r="B22" s="114" t="s">
        <v>35</v>
      </c>
      <c r="C22" s="115">
        <v>245483924</v>
      </c>
      <c r="D22" s="115">
        <v>0</v>
      </c>
      <c r="E22" s="115">
        <v>127937777</v>
      </c>
      <c r="F22" s="115">
        <v>0</v>
      </c>
      <c r="G22" s="115">
        <f t="shared" si="0"/>
        <v>373421701</v>
      </c>
      <c r="H22" s="115">
        <v>235193445</v>
      </c>
      <c r="I22" s="115">
        <v>21597534</v>
      </c>
      <c r="J22" s="115">
        <v>64537864</v>
      </c>
      <c r="K22" s="115">
        <v>52092858</v>
      </c>
      <c r="L22" s="115">
        <f t="shared" si="1"/>
        <v>373421701</v>
      </c>
      <c r="M22" s="115">
        <v>0</v>
      </c>
      <c r="N22" s="115">
        <f t="shared" si="2"/>
        <v>373421701</v>
      </c>
      <c r="O22" s="116">
        <f t="shared" si="3"/>
        <v>6669.4356313627432</v>
      </c>
      <c r="P22" s="115">
        <v>55990</v>
      </c>
    </row>
    <row r="23" spans="1:16" s="70" customFormat="1" ht="13" x14ac:dyDescent="0.25">
      <c r="A23" s="117">
        <v>17</v>
      </c>
      <c r="B23" s="117" t="s">
        <v>37</v>
      </c>
      <c r="C23" s="118">
        <v>0</v>
      </c>
      <c r="D23" s="118">
        <v>0</v>
      </c>
      <c r="E23" s="118">
        <v>0</v>
      </c>
      <c r="F23" s="118">
        <v>0</v>
      </c>
      <c r="G23" s="118">
        <f t="shared" si="0"/>
        <v>0</v>
      </c>
      <c r="H23" s="118">
        <v>0</v>
      </c>
      <c r="I23" s="118">
        <v>0</v>
      </c>
      <c r="J23" s="118">
        <v>0</v>
      </c>
      <c r="K23" s="118">
        <v>0</v>
      </c>
      <c r="L23" s="118">
        <f t="shared" si="1"/>
        <v>0</v>
      </c>
      <c r="M23" s="118">
        <v>0</v>
      </c>
      <c r="N23" s="118">
        <f t="shared" si="2"/>
        <v>0</v>
      </c>
      <c r="O23" s="119">
        <f t="shared" si="3"/>
        <v>0</v>
      </c>
      <c r="P23" s="118">
        <v>0</v>
      </c>
    </row>
    <row r="24" spans="1:16" s="70" customFormat="1" ht="13" x14ac:dyDescent="0.25">
      <c r="A24" s="114">
        <v>18</v>
      </c>
      <c r="B24" s="114" t="s">
        <v>39</v>
      </c>
      <c r="C24" s="115">
        <v>29671067</v>
      </c>
      <c r="D24" s="115">
        <v>0</v>
      </c>
      <c r="E24" s="115">
        <v>6972028</v>
      </c>
      <c r="F24" s="115">
        <v>0</v>
      </c>
      <c r="G24" s="115">
        <f t="shared" si="0"/>
        <v>36643095</v>
      </c>
      <c r="H24" s="115">
        <v>15519724</v>
      </c>
      <c r="I24" s="115">
        <v>0</v>
      </c>
      <c r="J24" s="115">
        <v>11603156</v>
      </c>
      <c r="K24" s="115">
        <v>9520215</v>
      </c>
      <c r="L24" s="115">
        <f t="shared" si="1"/>
        <v>36643095</v>
      </c>
      <c r="M24" s="115">
        <v>0</v>
      </c>
      <c r="N24" s="115">
        <f t="shared" si="2"/>
        <v>36643095</v>
      </c>
      <c r="O24" s="116">
        <f t="shared" si="3"/>
        <v>4998.3760742054292</v>
      </c>
      <c r="P24" s="115">
        <v>7331</v>
      </c>
    </row>
    <row r="25" spans="1:16" s="70" customFormat="1" ht="13" x14ac:dyDescent="0.25">
      <c r="A25" s="117">
        <v>19</v>
      </c>
      <c r="B25" s="117" t="s">
        <v>41</v>
      </c>
      <c r="C25" s="118">
        <v>386339330</v>
      </c>
      <c r="D25" s="118">
        <v>0</v>
      </c>
      <c r="E25" s="118">
        <v>233713232</v>
      </c>
      <c r="F25" s="118">
        <v>0</v>
      </c>
      <c r="G25" s="118">
        <f t="shared" si="0"/>
        <v>620052562</v>
      </c>
      <c r="H25" s="118">
        <v>159012661</v>
      </c>
      <c r="I25" s="118">
        <v>53074306</v>
      </c>
      <c r="J25" s="118">
        <v>207730071</v>
      </c>
      <c r="K25" s="118">
        <v>200235524</v>
      </c>
      <c r="L25" s="118">
        <f t="shared" si="1"/>
        <v>620052562</v>
      </c>
      <c r="M25" s="118">
        <v>0</v>
      </c>
      <c r="N25" s="118">
        <f t="shared" si="2"/>
        <v>620052562</v>
      </c>
      <c r="O25" s="119">
        <f t="shared" si="3"/>
        <v>7680.0010156559647</v>
      </c>
      <c r="P25" s="118">
        <v>80736</v>
      </c>
    </row>
    <row r="26" spans="1:16" s="70" customFormat="1" ht="13" x14ac:dyDescent="0.25">
      <c r="A26" s="114">
        <v>20</v>
      </c>
      <c r="B26" s="114" t="s">
        <v>43</v>
      </c>
      <c r="C26" s="115">
        <v>159756810</v>
      </c>
      <c r="D26" s="115">
        <v>0</v>
      </c>
      <c r="E26" s="115">
        <v>144426351</v>
      </c>
      <c r="F26" s="115">
        <v>0</v>
      </c>
      <c r="G26" s="115">
        <f t="shared" si="0"/>
        <v>304183161</v>
      </c>
      <c r="H26" s="115">
        <v>128985293</v>
      </c>
      <c r="I26" s="115">
        <v>11896360</v>
      </c>
      <c r="J26" s="115">
        <v>100488288</v>
      </c>
      <c r="K26" s="115">
        <v>62813220</v>
      </c>
      <c r="L26" s="115">
        <f t="shared" si="1"/>
        <v>304183161</v>
      </c>
      <c r="M26" s="115">
        <v>0</v>
      </c>
      <c r="N26" s="115">
        <f t="shared" si="2"/>
        <v>304183161</v>
      </c>
      <c r="O26" s="116">
        <f t="shared" si="3"/>
        <v>7145.3139696037206</v>
      </c>
      <c r="P26" s="115">
        <v>42571</v>
      </c>
    </row>
    <row r="27" spans="1:16" s="70" customFormat="1" ht="13" x14ac:dyDescent="0.25">
      <c r="A27" s="117">
        <v>21</v>
      </c>
      <c r="B27" s="117" t="s">
        <v>45</v>
      </c>
      <c r="C27" s="118">
        <v>0</v>
      </c>
      <c r="D27" s="118">
        <v>0</v>
      </c>
      <c r="E27" s="118">
        <v>0</v>
      </c>
      <c r="F27" s="118">
        <v>0</v>
      </c>
      <c r="G27" s="118">
        <f t="shared" si="0"/>
        <v>0</v>
      </c>
      <c r="H27" s="118">
        <v>0</v>
      </c>
      <c r="I27" s="118">
        <v>0</v>
      </c>
      <c r="J27" s="118">
        <v>0</v>
      </c>
      <c r="K27" s="118">
        <v>0</v>
      </c>
      <c r="L27" s="118">
        <f t="shared" si="1"/>
        <v>0</v>
      </c>
      <c r="M27" s="118">
        <v>0</v>
      </c>
      <c r="N27" s="118">
        <f t="shared" si="2"/>
        <v>0</v>
      </c>
      <c r="O27" s="119">
        <f t="shared" si="3"/>
        <v>0</v>
      </c>
      <c r="P27" s="118">
        <v>0</v>
      </c>
    </row>
    <row r="28" spans="1:16" s="70" customFormat="1" ht="13" x14ac:dyDescent="0.25">
      <c r="A28" s="114">
        <v>22</v>
      </c>
      <c r="B28" s="114" t="s">
        <v>47</v>
      </c>
      <c r="C28" s="115">
        <v>21944175</v>
      </c>
      <c r="D28" s="115">
        <v>0</v>
      </c>
      <c r="E28" s="115">
        <v>48699018</v>
      </c>
      <c r="F28" s="115">
        <v>0</v>
      </c>
      <c r="G28" s="115">
        <f t="shared" si="0"/>
        <v>70643193</v>
      </c>
      <c r="H28" s="115">
        <v>21996883</v>
      </c>
      <c r="I28" s="115">
        <v>0</v>
      </c>
      <c r="J28" s="115">
        <v>23551225</v>
      </c>
      <c r="K28" s="115">
        <v>25095085</v>
      </c>
      <c r="L28" s="115">
        <f t="shared" si="1"/>
        <v>70643193</v>
      </c>
      <c r="M28" s="115">
        <v>0</v>
      </c>
      <c r="N28" s="115">
        <f t="shared" si="2"/>
        <v>70643193</v>
      </c>
      <c r="O28" s="116">
        <f t="shared" si="3"/>
        <v>5343.2564102564102</v>
      </c>
      <c r="P28" s="115">
        <v>13221</v>
      </c>
    </row>
    <row r="29" spans="1:16" s="70" customFormat="1" ht="13" x14ac:dyDescent="0.25">
      <c r="A29" s="117">
        <v>23</v>
      </c>
      <c r="B29" s="117" t="s">
        <v>49</v>
      </c>
      <c r="C29" s="118">
        <v>586861836</v>
      </c>
      <c r="D29" s="118">
        <v>1416065</v>
      </c>
      <c r="E29" s="118">
        <v>903934221</v>
      </c>
      <c r="F29" s="118">
        <v>0</v>
      </c>
      <c r="G29" s="118">
        <f t="shared" si="0"/>
        <v>1492212122</v>
      </c>
      <c r="H29" s="118">
        <v>434508904</v>
      </c>
      <c r="I29" s="118">
        <v>53875577</v>
      </c>
      <c r="J29" s="118">
        <v>781561493</v>
      </c>
      <c r="K29" s="118">
        <v>222266148</v>
      </c>
      <c r="L29" s="118">
        <f t="shared" si="1"/>
        <v>1492212122</v>
      </c>
      <c r="M29" s="118">
        <v>15954034</v>
      </c>
      <c r="N29" s="118">
        <f t="shared" si="2"/>
        <v>1476258088</v>
      </c>
      <c r="O29" s="119">
        <f t="shared" si="3"/>
        <v>8099.3816138872426</v>
      </c>
      <c r="P29" s="118">
        <v>182268</v>
      </c>
    </row>
    <row r="30" spans="1:16" s="70" customFormat="1" ht="13" x14ac:dyDescent="0.25">
      <c r="A30" s="114">
        <v>24</v>
      </c>
      <c r="B30" s="114" t="s">
        <v>51</v>
      </c>
      <c r="C30" s="115">
        <v>1545637802</v>
      </c>
      <c r="D30" s="115">
        <v>0</v>
      </c>
      <c r="E30" s="115">
        <v>837921387</v>
      </c>
      <c r="F30" s="115">
        <v>0</v>
      </c>
      <c r="G30" s="115">
        <f t="shared" si="0"/>
        <v>2383559189</v>
      </c>
      <c r="H30" s="115">
        <v>487818487</v>
      </c>
      <c r="I30" s="115">
        <v>43668310</v>
      </c>
      <c r="J30" s="115">
        <v>1252656097</v>
      </c>
      <c r="K30" s="115">
        <v>599416295</v>
      </c>
      <c r="L30" s="115">
        <f t="shared" si="1"/>
        <v>2383559189</v>
      </c>
      <c r="M30" s="115">
        <v>0</v>
      </c>
      <c r="N30" s="115">
        <f t="shared" si="2"/>
        <v>2383559189</v>
      </c>
      <c r="O30" s="116">
        <f t="shared" si="3"/>
        <v>10010.243872631367</v>
      </c>
      <c r="P30" s="115">
        <v>238112</v>
      </c>
    </row>
    <row r="31" spans="1:16" s="70" customFormat="1" ht="13" x14ac:dyDescent="0.25">
      <c r="A31" s="117">
        <v>25</v>
      </c>
      <c r="B31" s="117" t="s">
        <v>53</v>
      </c>
      <c r="C31" s="118">
        <v>0</v>
      </c>
      <c r="D31" s="118">
        <v>0</v>
      </c>
      <c r="E31" s="118">
        <v>0</v>
      </c>
      <c r="F31" s="118">
        <v>0</v>
      </c>
      <c r="G31" s="118">
        <f t="shared" si="0"/>
        <v>0</v>
      </c>
      <c r="H31" s="118">
        <v>0</v>
      </c>
      <c r="I31" s="118">
        <v>0</v>
      </c>
      <c r="J31" s="118">
        <v>0</v>
      </c>
      <c r="K31" s="118">
        <v>0</v>
      </c>
      <c r="L31" s="118">
        <f t="shared" si="1"/>
        <v>0</v>
      </c>
      <c r="M31" s="118">
        <v>0</v>
      </c>
      <c r="N31" s="118">
        <f t="shared" si="2"/>
        <v>0</v>
      </c>
      <c r="O31" s="119">
        <f t="shared" si="3"/>
        <v>0</v>
      </c>
      <c r="P31" s="118">
        <v>0</v>
      </c>
    </row>
    <row r="32" spans="1:16" s="70" customFormat="1" ht="13" x14ac:dyDescent="0.25">
      <c r="A32" s="114">
        <v>26</v>
      </c>
      <c r="B32" s="114" t="s">
        <v>55</v>
      </c>
      <c r="C32" s="115">
        <v>76820587</v>
      </c>
      <c r="D32" s="115">
        <v>0</v>
      </c>
      <c r="E32" s="115">
        <v>53949246</v>
      </c>
      <c r="F32" s="115">
        <v>0</v>
      </c>
      <c r="G32" s="115">
        <f t="shared" si="0"/>
        <v>130769833</v>
      </c>
      <c r="H32" s="115">
        <v>36240196</v>
      </c>
      <c r="I32" s="115">
        <v>0</v>
      </c>
      <c r="J32" s="115">
        <v>83831820</v>
      </c>
      <c r="K32" s="115">
        <v>10697817</v>
      </c>
      <c r="L32" s="115">
        <f t="shared" si="1"/>
        <v>130769833</v>
      </c>
      <c r="M32" s="115">
        <v>0</v>
      </c>
      <c r="N32" s="115">
        <f t="shared" si="2"/>
        <v>130769833</v>
      </c>
      <c r="O32" s="116">
        <f t="shared" si="3"/>
        <v>3828.4929297069416</v>
      </c>
      <c r="P32" s="115">
        <v>34157</v>
      </c>
    </row>
    <row r="33" spans="1:16" s="70" customFormat="1" ht="13" x14ac:dyDescent="0.25">
      <c r="A33" s="117">
        <v>27</v>
      </c>
      <c r="B33" s="117" t="s">
        <v>57</v>
      </c>
      <c r="C33" s="118">
        <v>40356056</v>
      </c>
      <c r="D33" s="118">
        <v>0</v>
      </c>
      <c r="E33" s="118">
        <v>21538288</v>
      </c>
      <c r="F33" s="118">
        <v>0</v>
      </c>
      <c r="G33" s="118">
        <f t="shared" si="0"/>
        <v>61894344</v>
      </c>
      <c r="H33" s="118">
        <v>49146095</v>
      </c>
      <c r="I33" s="118">
        <v>0</v>
      </c>
      <c r="J33" s="118">
        <v>9890009</v>
      </c>
      <c r="K33" s="118">
        <v>2858240</v>
      </c>
      <c r="L33" s="118">
        <f t="shared" si="1"/>
        <v>61894344</v>
      </c>
      <c r="M33" s="118">
        <v>0</v>
      </c>
      <c r="N33" s="118">
        <f t="shared" si="2"/>
        <v>61894344</v>
      </c>
      <c r="O33" s="119">
        <f t="shared" si="3"/>
        <v>4893.6072106261863</v>
      </c>
      <c r="P33" s="118">
        <v>12648</v>
      </c>
    </row>
    <row r="34" spans="1:16" s="70" customFormat="1" ht="13" x14ac:dyDescent="0.25">
      <c r="A34" s="114">
        <v>28</v>
      </c>
      <c r="B34" s="114" t="s">
        <v>59</v>
      </c>
      <c r="C34" s="115">
        <v>494846628</v>
      </c>
      <c r="D34" s="115">
        <v>0</v>
      </c>
      <c r="E34" s="115">
        <v>273241417</v>
      </c>
      <c r="F34" s="115">
        <v>0</v>
      </c>
      <c r="G34" s="115">
        <f t="shared" si="0"/>
        <v>768088045</v>
      </c>
      <c r="H34" s="115">
        <v>129726189</v>
      </c>
      <c r="I34" s="115">
        <v>0</v>
      </c>
      <c r="J34" s="115">
        <v>486691253</v>
      </c>
      <c r="K34" s="115">
        <v>151670603</v>
      </c>
      <c r="L34" s="115">
        <f t="shared" si="1"/>
        <v>768088045</v>
      </c>
      <c r="M34" s="115">
        <v>5142235</v>
      </c>
      <c r="N34" s="115">
        <f t="shared" si="2"/>
        <v>762945810</v>
      </c>
      <c r="O34" s="116">
        <f t="shared" si="3"/>
        <v>7940.3216943331427</v>
      </c>
      <c r="P34" s="115">
        <v>96085</v>
      </c>
    </row>
    <row r="35" spans="1:16" s="70" customFormat="1" ht="13" x14ac:dyDescent="0.25">
      <c r="A35" s="117">
        <v>29</v>
      </c>
      <c r="B35" s="117" t="s">
        <v>61</v>
      </c>
      <c r="C35" s="118">
        <v>29801456</v>
      </c>
      <c r="D35" s="118">
        <v>0</v>
      </c>
      <c r="E35" s="118">
        <v>26580910</v>
      </c>
      <c r="F35" s="118">
        <v>0</v>
      </c>
      <c r="G35" s="118">
        <f t="shared" si="0"/>
        <v>56382366</v>
      </c>
      <c r="H35" s="118">
        <v>33642902</v>
      </c>
      <c r="I35" s="118">
        <v>0</v>
      </c>
      <c r="J35" s="118">
        <v>19307154</v>
      </c>
      <c r="K35" s="118">
        <v>3432310</v>
      </c>
      <c r="L35" s="118">
        <f t="shared" si="1"/>
        <v>56382366</v>
      </c>
      <c r="M35" s="118">
        <v>0</v>
      </c>
      <c r="N35" s="118">
        <f t="shared" si="2"/>
        <v>56382366</v>
      </c>
      <c r="O35" s="119">
        <f t="shared" si="3"/>
        <v>3345.3403346386613</v>
      </c>
      <c r="P35" s="118">
        <v>16854</v>
      </c>
    </row>
    <row r="36" spans="1:16" s="70" customFormat="1" ht="13" x14ac:dyDescent="0.25">
      <c r="A36" s="114">
        <v>30</v>
      </c>
      <c r="B36" s="114" t="s">
        <v>63</v>
      </c>
      <c r="C36" s="115">
        <v>1936319819</v>
      </c>
      <c r="D36" s="115">
        <v>0</v>
      </c>
      <c r="E36" s="115">
        <v>803166015</v>
      </c>
      <c r="F36" s="115">
        <v>0</v>
      </c>
      <c r="G36" s="115">
        <f t="shared" si="0"/>
        <v>2739485834</v>
      </c>
      <c r="H36" s="115">
        <v>569881884</v>
      </c>
      <c r="I36" s="115">
        <v>118440071</v>
      </c>
      <c r="J36" s="115">
        <v>1062158335</v>
      </c>
      <c r="K36" s="115">
        <v>989005544</v>
      </c>
      <c r="L36" s="115">
        <f t="shared" si="1"/>
        <v>2739485834</v>
      </c>
      <c r="M36" s="115">
        <v>15909959</v>
      </c>
      <c r="N36" s="115">
        <f t="shared" si="2"/>
        <v>2723575875</v>
      </c>
      <c r="O36" s="116">
        <f t="shared" si="3"/>
        <v>11891.526950029471</v>
      </c>
      <c r="P36" s="115">
        <v>229035</v>
      </c>
    </row>
    <row r="37" spans="1:16" s="70" customFormat="1" ht="13" x14ac:dyDescent="0.25">
      <c r="A37" s="117">
        <v>31</v>
      </c>
      <c r="B37" s="117" t="s">
        <v>65</v>
      </c>
      <c r="C37" s="118">
        <v>287897036</v>
      </c>
      <c r="D37" s="118">
        <v>0</v>
      </c>
      <c r="E37" s="118">
        <v>449523806</v>
      </c>
      <c r="F37" s="118">
        <v>0</v>
      </c>
      <c r="G37" s="118">
        <f t="shared" si="0"/>
        <v>737420842</v>
      </c>
      <c r="H37" s="118">
        <v>252650915</v>
      </c>
      <c r="I37" s="118">
        <v>46592130</v>
      </c>
      <c r="J37" s="118">
        <v>415509817</v>
      </c>
      <c r="K37" s="118">
        <v>22667980</v>
      </c>
      <c r="L37" s="118">
        <f t="shared" si="1"/>
        <v>737420842</v>
      </c>
      <c r="M37" s="118">
        <v>174957</v>
      </c>
      <c r="N37" s="118">
        <f t="shared" si="2"/>
        <v>737245885</v>
      </c>
      <c r="O37" s="119">
        <f t="shared" si="3"/>
        <v>7443.5447019031753</v>
      </c>
      <c r="P37" s="118">
        <v>99045</v>
      </c>
    </row>
    <row r="38" spans="1:16" s="70" customFormat="1" ht="13" x14ac:dyDescent="0.25">
      <c r="A38" s="114">
        <v>32</v>
      </c>
      <c r="B38" s="114" t="s">
        <v>67</v>
      </c>
      <c r="C38" s="115">
        <v>92454420</v>
      </c>
      <c r="D38" s="115">
        <v>0</v>
      </c>
      <c r="E38" s="115">
        <v>93984183</v>
      </c>
      <c r="F38" s="115">
        <v>0</v>
      </c>
      <c r="G38" s="115">
        <f t="shared" si="0"/>
        <v>186438603</v>
      </c>
      <c r="H38" s="115">
        <v>67844970</v>
      </c>
      <c r="I38" s="115">
        <v>40250</v>
      </c>
      <c r="J38" s="115">
        <v>80545657</v>
      </c>
      <c r="K38" s="115">
        <v>38007726</v>
      </c>
      <c r="L38" s="115">
        <f t="shared" si="1"/>
        <v>186438603</v>
      </c>
      <c r="M38" s="115">
        <v>0</v>
      </c>
      <c r="N38" s="115">
        <f t="shared" si="2"/>
        <v>186438603</v>
      </c>
      <c r="O38" s="116">
        <f t="shared" si="3"/>
        <v>7462.0213327996798</v>
      </c>
      <c r="P38" s="115">
        <v>24985</v>
      </c>
    </row>
    <row r="39" spans="1:16" s="70" customFormat="1" ht="13" x14ac:dyDescent="0.25">
      <c r="A39" s="117">
        <v>33</v>
      </c>
      <c r="B39" s="117" t="s">
        <v>69</v>
      </c>
      <c r="C39" s="118">
        <v>94262728</v>
      </c>
      <c r="D39" s="118">
        <v>0</v>
      </c>
      <c r="E39" s="118">
        <v>59598893</v>
      </c>
      <c r="F39" s="118">
        <v>0</v>
      </c>
      <c r="G39" s="118">
        <f t="shared" si="0"/>
        <v>153861621</v>
      </c>
      <c r="H39" s="118">
        <v>75397471</v>
      </c>
      <c r="I39" s="118">
        <v>0</v>
      </c>
      <c r="J39" s="118">
        <v>59239075</v>
      </c>
      <c r="K39" s="118">
        <v>19225075</v>
      </c>
      <c r="L39" s="118">
        <f t="shared" si="1"/>
        <v>153861621</v>
      </c>
      <c r="M39" s="118">
        <v>25532954</v>
      </c>
      <c r="N39" s="118">
        <f t="shared" si="2"/>
        <v>128328667</v>
      </c>
      <c r="O39" s="119">
        <f t="shared" si="3"/>
        <v>4999.3637071954499</v>
      </c>
      <c r="P39" s="118">
        <v>25669</v>
      </c>
    </row>
    <row r="40" spans="1:16" s="70" customFormat="1" ht="13" x14ac:dyDescent="0.25">
      <c r="A40" s="114">
        <v>34</v>
      </c>
      <c r="B40" s="114" t="s">
        <v>71</v>
      </c>
      <c r="C40" s="115">
        <v>676450985</v>
      </c>
      <c r="D40" s="115">
        <v>0</v>
      </c>
      <c r="E40" s="115">
        <v>210608539</v>
      </c>
      <c r="F40" s="115">
        <v>0</v>
      </c>
      <c r="G40" s="115">
        <f t="shared" si="0"/>
        <v>887059524</v>
      </c>
      <c r="H40" s="115">
        <v>223471544</v>
      </c>
      <c r="I40" s="115">
        <v>0</v>
      </c>
      <c r="J40" s="115">
        <v>291871170</v>
      </c>
      <c r="K40" s="115">
        <v>371716810</v>
      </c>
      <c r="L40" s="115">
        <f t="shared" si="1"/>
        <v>887059524</v>
      </c>
      <c r="M40" s="115">
        <v>0</v>
      </c>
      <c r="N40" s="115">
        <f t="shared" si="2"/>
        <v>887059524</v>
      </c>
      <c r="O40" s="116">
        <f t="shared" si="3"/>
        <v>8809.8075677823017</v>
      </c>
      <c r="P40" s="115">
        <v>100690</v>
      </c>
    </row>
    <row r="41" spans="1:16" s="70" customFormat="1" ht="13" x14ac:dyDescent="0.25">
      <c r="A41" s="117">
        <v>35</v>
      </c>
      <c r="B41" s="117" t="s">
        <v>73</v>
      </c>
      <c r="C41" s="118">
        <v>1625821503</v>
      </c>
      <c r="D41" s="118">
        <v>0</v>
      </c>
      <c r="E41" s="118">
        <v>1512162578</v>
      </c>
      <c r="F41" s="118">
        <v>0</v>
      </c>
      <c r="G41" s="118">
        <f t="shared" si="0"/>
        <v>3137984081</v>
      </c>
      <c r="H41" s="118">
        <v>1061790170</v>
      </c>
      <c r="I41" s="118">
        <v>232354900</v>
      </c>
      <c r="J41" s="118">
        <v>1617168063</v>
      </c>
      <c r="K41" s="118">
        <v>226670948</v>
      </c>
      <c r="L41" s="118">
        <f t="shared" si="1"/>
        <v>3137984081</v>
      </c>
      <c r="M41" s="118">
        <v>0</v>
      </c>
      <c r="N41" s="118">
        <f t="shared" si="2"/>
        <v>3137984081</v>
      </c>
      <c r="O41" s="119">
        <f t="shared" si="3"/>
        <v>6917.878067922532</v>
      </c>
      <c r="P41" s="118">
        <v>453605</v>
      </c>
    </row>
    <row r="42" spans="1:16" s="70" customFormat="1" ht="13" x14ac:dyDescent="0.25">
      <c r="A42" s="114">
        <v>36</v>
      </c>
      <c r="B42" s="114" t="s">
        <v>75</v>
      </c>
      <c r="C42" s="115">
        <v>51775890</v>
      </c>
      <c r="D42" s="115">
        <v>0</v>
      </c>
      <c r="E42" s="115">
        <v>52346420</v>
      </c>
      <c r="F42" s="115">
        <v>0</v>
      </c>
      <c r="G42" s="115">
        <f t="shared" si="0"/>
        <v>104122310</v>
      </c>
      <c r="H42" s="115">
        <v>61194793</v>
      </c>
      <c r="I42" s="115">
        <v>0</v>
      </c>
      <c r="J42" s="115">
        <v>20165023</v>
      </c>
      <c r="K42" s="115">
        <v>22762494</v>
      </c>
      <c r="L42" s="115">
        <f t="shared" si="1"/>
        <v>104122310</v>
      </c>
      <c r="M42" s="115">
        <v>0</v>
      </c>
      <c r="N42" s="115">
        <f t="shared" si="2"/>
        <v>104122310</v>
      </c>
      <c r="O42" s="116">
        <f t="shared" si="3"/>
        <v>4596.8085294247494</v>
      </c>
      <c r="P42" s="115">
        <v>22651</v>
      </c>
    </row>
    <row r="43" spans="1:16" s="70" customFormat="1" ht="13" x14ac:dyDescent="0.25">
      <c r="A43" s="117">
        <v>37</v>
      </c>
      <c r="B43" s="117" t="s">
        <v>77</v>
      </c>
      <c r="C43" s="118">
        <v>49782491</v>
      </c>
      <c r="D43" s="118">
        <v>0</v>
      </c>
      <c r="E43" s="118">
        <v>18606282</v>
      </c>
      <c r="F43" s="118">
        <v>0</v>
      </c>
      <c r="G43" s="118">
        <f t="shared" si="0"/>
        <v>68388773</v>
      </c>
      <c r="H43" s="118">
        <v>0</v>
      </c>
      <c r="I43" s="118">
        <v>0</v>
      </c>
      <c r="J43" s="118">
        <v>64953084</v>
      </c>
      <c r="K43" s="118">
        <v>3435689</v>
      </c>
      <c r="L43" s="118">
        <f t="shared" si="1"/>
        <v>68388773</v>
      </c>
      <c r="M43" s="118">
        <v>0</v>
      </c>
      <c r="N43" s="118">
        <f t="shared" si="2"/>
        <v>68388773</v>
      </c>
      <c r="O43" s="119">
        <f t="shared" si="3"/>
        <v>4362.9201275917067</v>
      </c>
      <c r="P43" s="118">
        <v>15675</v>
      </c>
    </row>
    <row r="44" spans="1:16" s="70" customFormat="1" ht="13" x14ac:dyDescent="0.25">
      <c r="A44" s="114">
        <v>38</v>
      </c>
      <c r="B44" s="114" t="s">
        <v>79</v>
      </c>
      <c r="C44" s="115">
        <v>220759858</v>
      </c>
      <c r="D44" s="115">
        <v>0</v>
      </c>
      <c r="E44" s="115">
        <v>94976936</v>
      </c>
      <c r="F44" s="115">
        <v>0</v>
      </c>
      <c r="G44" s="115">
        <f t="shared" si="0"/>
        <v>315736794</v>
      </c>
      <c r="H44" s="115">
        <v>81464120</v>
      </c>
      <c r="I44" s="115">
        <v>0</v>
      </c>
      <c r="J44" s="115">
        <v>69947240</v>
      </c>
      <c r="K44" s="115">
        <v>164325434</v>
      </c>
      <c r="L44" s="115">
        <f t="shared" si="1"/>
        <v>315736794</v>
      </c>
      <c r="M44" s="115">
        <v>0</v>
      </c>
      <c r="N44" s="115">
        <f t="shared" si="2"/>
        <v>315736794</v>
      </c>
      <c r="O44" s="116">
        <f t="shared" si="3"/>
        <v>10988.26456462727</v>
      </c>
      <c r="P44" s="115">
        <v>28734</v>
      </c>
    </row>
    <row r="45" spans="1:16" s="70" customFormat="1" ht="13.5" thickBot="1" x14ac:dyDescent="0.3">
      <c r="A45" s="129">
        <f>A44</f>
        <v>38</v>
      </c>
      <c r="B45" s="130" t="s">
        <v>247</v>
      </c>
      <c r="C45" s="131">
        <f>SUM(C7:C44)</f>
        <v>12088228746</v>
      </c>
      <c r="D45" s="131">
        <f>SUM(D7:D44)</f>
        <v>9401065</v>
      </c>
      <c r="E45" s="131">
        <f>SUM(E7:E44)</f>
        <v>8677983850</v>
      </c>
      <c r="F45" s="131">
        <f>SUM(F7:F44)</f>
        <v>0</v>
      </c>
      <c r="G45" s="131">
        <f>SUM(C45:F45)</f>
        <v>20775613661</v>
      </c>
      <c r="H45" s="131">
        <f t="shared" ref="H45:N45" si="4">SUM(H7:H44)</f>
        <v>6151511470</v>
      </c>
      <c r="I45" s="131">
        <f t="shared" si="4"/>
        <v>691956626</v>
      </c>
      <c r="J45" s="131">
        <f t="shared" si="4"/>
        <v>10010979520</v>
      </c>
      <c r="K45" s="131">
        <f t="shared" si="4"/>
        <v>3921166045</v>
      </c>
      <c r="L45" s="131">
        <f t="shared" si="4"/>
        <v>20775613661</v>
      </c>
      <c r="M45" s="131">
        <f t="shared" si="4"/>
        <v>145178581</v>
      </c>
      <c r="N45" s="131">
        <f t="shared" si="4"/>
        <v>20630435080</v>
      </c>
      <c r="O45" s="131">
        <f t="shared" si="3"/>
        <v>8173.0847257260939</v>
      </c>
      <c r="P45" s="132">
        <f>SUM(P7:P44)</f>
        <v>2524192</v>
      </c>
    </row>
    <row r="46" spans="1:16" s="70" customFormat="1" ht="13" x14ac:dyDescent="0.25">
      <c r="B46" s="71"/>
      <c r="C46" s="72"/>
      <c r="D46" s="72"/>
      <c r="E46" s="72"/>
      <c r="F46" s="72"/>
      <c r="G46" s="72"/>
      <c r="H46" s="72"/>
      <c r="I46" s="72"/>
      <c r="J46" s="72"/>
      <c r="K46" s="72"/>
      <c r="L46" s="72"/>
      <c r="M46" s="72"/>
      <c r="N46" s="72"/>
      <c r="O46" s="72"/>
      <c r="P46" s="73"/>
    </row>
    <row r="47" spans="1:16" s="70" customFormat="1" ht="15.5" x14ac:dyDescent="0.25">
      <c r="A47" s="311"/>
      <c r="B47" s="71"/>
      <c r="C47" s="72"/>
      <c r="D47" s="72"/>
      <c r="E47" s="72"/>
      <c r="F47" s="72"/>
      <c r="G47" s="72"/>
      <c r="H47" s="72"/>
      <c r="I47" s="72"/>
      <c r="J47" s="72"/>
      <c r="K47" s="72"/>
      <c r="L47" s="72"/>
      <c r="M47" s="72"/>
      <c r="N47" s="72"/>
      <c r="O47" s="72"/>
      <c r="P47" s="73"/>
    </row>
    <row r="48" spans="1:16" s="340" customFormat="1" ht="15.5" x14ac:dyDescent="0.25">
      <c r="A48" s="311" t="str">
        <f>$A$1</f>
        <v>AMENDED COMPARATIVE REPORT</v>
      </c>
      <c r="B48" s="311"/>
      <c r="C48" s="311"/>
      <c r="D48" s="311"/>
      <c r="E48" s="311"/>
      <c r="F48" s="311"/>
      <c r="G48" s="311"/>
      <c r="H48" s="311"/>
      <c r="I48" s="311"/>
      <c r="J48" s="311"/>
      <c r="K48" s="311"/>
      <c r="L48" s="311"/>
      <c r="M48" s="311"/>
      <c r="N48" s="311"/>
      <c r="O48" s="311"/>
      <c r="P48" s="311"/>
    </row>
    <row r="49" spans="1:55" s="340" customFormat="1" ht="15.5" x14ac:dyDescent="0.25">
      <c r="A49" s="313" t="str">
        <f>$A$2</f>
        <v>EXHIBIT G: SUMMARY OF OUTSTANDING DEBT</v>
      </c>
      <c r="B49" s="313"/>
      <c r="C49" s="313"/>
      <c r="D49" s="313"/>
      <c r="E49" s="313"/>
      <c r="F49" s="313"/>
      <c r="G49" s="313"/>
      <c r="H49" s="313"/>
      <c r="I49" s="313"/>
      <c r="J49" s="313"/>
      <c r="K49" s="313"/>
      <c r="L49" s="313"/>
      <c r="M49" s="313"/>
      <c r="N49" s="313"/>
      <c r="O49" s="313"/>
      <c r="P49" s="313"/>
    </row>
    <row r="50" spans="1:55" s="340" customFormat="1" ht="15.5" x14ac:dyDescent="0.25">
      <c r="A50" s="313" t="str">
        <f>$A$3</f>
        <v>FOR THE YEAR ENDED JUNE 30, 2024</v>
      </c>
      <c r="B50" s="313"/>
      <c r="C50" s="313"/>
      <c r="D50" s="313"/>
      <c r="E50" s="313"/>
      <c r="F50" s="313"/>
      <c r="G50" s="313"/>
      <c r="H50" s="313"/>
      <c r="I50" s="313"/>
      <c r="J50" s="313"/>
      <c r="K50" s="313"/>
      <c r="L50" s="313"/>
      <c r="M50" s="313"/>
      <c r="N50" s="313"/>
      <c r="O50" s="313"/>
      <c r="P50" s="313"/>
    </row>
    <row r="51" spans="1:55" s="70" customFormat="1" ht="13.5" thickBot="1" x14ac:dyDescent="0.3">
      <c r="A51" s="68"/>
      <c r="B51" s="68"/>
      <c r="C51" s="74"/>
      <c r="D51" s="68"/>
      <c r="E51" s="68"/>
      <c r="F51" s="68"/>
      <c r="G51" s="68"/>
      <c r="H51" s="68"/>
      <c r="I51" s="68"/>
      <c r="J51" s="68"/>
      <c r="K51" s="68"/>
      <c r="L51" s="68"/>
      <c r="M51" s="68"/>
      <c r="N51" s="68"/>
      <c r="O51" s="68"/>
      <c r="P51" s="68"/>
    </row>
    <row r="52" spans="1:55" s="70" customFormat="1" ht="14.5" x14ac:dyDescent="0.25">
      <c r="C52" s="442" t="s">
        <v>230</v>
      </c>
      <c r="D52" s="443"/>
      <c r="E52" s="443"/>
      <c r="F52" s="443"/>
      <c r="G52" s="444"/>
      <c r="H52" s="442" t="s">
        <v>231</v>
      </c>
      <c r="I52" s="443"/>
      <c r="J52" s="443"/>
      <c r="K52" s="443"/>
      <c r="L52" s="444"/>
      <c r="M52" s="69"/>
      <c r="N52" s="442" t="s">
        <v>232</v>
      </c>
      <c r="O52" s="444"/>
      <c r="P52" s="83"/>
    </row>
    <row r="53" spans="1:55" ht="29.5" thickBot="1" x14ac:dyDescent="0.4">
      <c r="A53" s="138" t="s">
        <v>0</v>
      </c>
      <c r="B53" s="351" t="s">
        <v>80</v>
      </c>
      <c r="C53" s="345" t="s">
        <v>233</v>
      </c>
      <c r="D53" s="347" t="s">
        <v>234</v>
      </c>
      <c r="E53" s="347" t="s">
        <v>235</v>
      </c>
      <c r="F53" s="347" t="s">
        <v>236</v>
      </c>
      <c r="G53" s="346" t="s">
        <v>237</v>
      </c>
      <c r="H53" s="345" t="s">
        <v>238</v>
      </c>
      <c r="I53" s="347" t="s">
        <v>239</v>
      </c>
      <c r="J53" s="347" t="s">
        <v>240</v>
      </c>
      <c r="K53" s="347" t="s">
        <v>241</v>
      </c>
      <c r="L53" s="346" t="s">
        <v>242</v>
      </c>
      <c r="M53" s="139" t="s">
        <v>243</v>
      </c>
      <c r="N53" s="345" t="s">
        <v>244</v>
      </c>
      <c r="O53" s="346" t="s">
        <v>245</v>
      </c>
      <c r="P53" s="140" t="s">
        <v>345</v>
      </c>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row>
    <row r="54" spans="1:55" s="70" customFormat="1" ht="13" x14ac:dyDescent="0.25">
      <c r="A54" s="117">
        <v>1</v>
      </c>
      <c r="B54" s="117" t="s">
        <v>81</v>
      </c>
      <c r="C54" s="137">
        <v>18381897</v>
      </c>
      <c r="D54" s="137">
        <v>0</v>
      </c>
      <c r="E54" s="137">
        <v>55787335</v>
      </c>
      <c r="F54" s="137">
        <v>0</v>
      </c>
      <c r="G54" s="137">
        <f t="shared" ref="G54:G85" si="5">(C54+D54+E54+F54)</f>
        <v>74169232</v>
      </c>
      <c r="H54" s="137">
        <v>48764188</v>
      </c>
      <c r="I54" s="137">
        <v>0</v>
      </c>
      <c r="J54" s="137">
        <v>25405044</v>
      </c>
      <c r="K54" s="137">
        <v>0</v>
      </c>
      <c r="L54" s="137">
        <f t="shared" ref="L54:L85" si="6">(H54+I54+J54+K54)</f>
        <v>74169232</v>
      </c>
      <c r="M54" s="137">
        <v>0</v>
      </c>
      <c r="N54" s="137">
        <f t="shared" ref="N54:N85" si="7">(G54-M54)</f>
        <v>74169232</v>
      </c>
      <c r="O54" s="123">
        <f t="shared" ref="O54:O85" si="8">IFERROR(N54/P54,0)</f>
        <v>2231.5932121795645</v>
      </c>
      <c r="P54" s="122">
        <v>33236</v>
      </c>
    </row>
    <row r="55" spans="1:55" s="76" customFormat="1" ht="13" x14ac:dyDescent="0.3">
      <c r="A55" s="114">
        <v>2</v>
      </c>
      <c r="B55" s="114" t="s">
        <v>82</v>
      </c>
      <c r="C55" s="115">
        <v>337815065</v>
      </c>
      <c r="D55" s="115">
        <v>0</v>
      </c>
      <c r="E55" s="115">
        <v>236035554</v>
      </c>
      <c r="F55" s="115">
        <v>0</v>
      </c>
      <c r="G55" s="115">
        <f t="shared" si="5"/>
        <v>573850619</v>
      </c>
      <c r="H55" s="115">
        <v>336416605</v>
      </c>
      <c r="I55" s="115">
        <v>0</v>
      </c>
      <c r="J55" s="115">
        <v>237434014</v>
      </c>
      <c r="K55" s="115">
        <v>0</v>
      </c>
      <c r="L55" s="115">
        <f t="shared" si="6"/>
        <v>573850619</v>
      </c>
      <c r="M55" s="115">
        <v>0</v>
      </c>
      <c r="N55" s="115">
        <f t="shared" si="7"/>
        <v>573850619</v>
      </c>
      <c r="O55" s="116">
        <f t="shared" si="8"/>
        <v>4940.6844629266106</v>
      </c>
      <c r="P55" s="115">
        <v>116148</v>
      </c>
    </row>
    <row r="56" spans="1:55" s="76" customFormat="1" ht="13" x14ac:dyDescent="0.3">
      <c r="A56" s="117">
        <v>3</v>
      </c>
      <c r="B56" s="117" t="s">
        <v>248</v>
      </c>
      <c r="C56" s="118">
        <v>10532256</v>
      </c>
      <c r="D56" s="118">
        <v>0</v>
      </c>
      <c r="E56" s="118">
        <v>35955125</v>
      </c>
      <c r="F56" s="118">
        <v>0</v>
      </c>
      <c r="G56" s="118">
        <f t="shared" si="5"/>
        <v>46487381</v>
      </c>
      <c r="H56" s="118">
        <v>25378855</v>
      </c>
      <c r="I56" s="118">
        <v>0</v>
      </c>
      <c r="J56" s="118">
        <v>12638542</v>
      </c>
      <c r="K56" s="118">
        <v>8469984</v>
      </c>
      <c r="L56" s="118">
        <f t="shared" si="6"/>
        <v>46487381</v>
      </c>
      <c r="M56" s="118">
        <v>0</v>
      </c>
      <c r="N56" s="118">
        <f t="shared" si="7"/>
        <v>46487381</v>
      </c>
      <c r="O56" s="119">
        <f t="shared" si="8"/>
        <v>3110.980459077829</v>
      </c>
      <c r="P56" s="118">
        <v>14943</v>
      </c>
    </row>
    <row r="57" spans="1:55" s="76" customFormat="1" ht="13" x14ac:dyDescent="0.3">
      <c r="A57" s="114">
        <v>4</v>
      </c>
      <c r="B57" s="114" t="s">
        <v>84</v>
      </c>
      <c r="C57" s="115">
        <v>1854875</v>
      </c>
      <c r="D57" s="115">
        <v>0</v>
      </c>
      <c r="E57" s="115">
        <v>19916491</v>
      </c>
      <c r="F57" s="115">
        <v>0</v>
      </c>
      <c r="G57" s="115">
        <f t="shared" si="5"/>
        <v>21771366</v>
      </c>
      <c r="H57" s="115">
        <v>19672104</v>
      </c>
      <c r="I57" s="115">
        <v>0</v>
      </c>
      <c r="J57" s="115">
        <v>567868</v>
      </c>
      <c r="K57" s="115">
        <v>1531394</v>
      </c>
      <c r="L57" s="115">
        <f t="shared" si="6"/>
        <v>21771366</v>
      </c>
      <c r="M57" s="115">
        <v>0</v>
      </c>
      <c r="N57" s="115">
        <f t="shared" si="7"/>
        <v>21771366</v>
      </c>
      <c r="O57" s="116">
        <f t="shared" si="8"/>
        <v>1611.1423074076815</v>
      </c>
      <c r="P57" s="115">
        <v>13513</v>
      </c>
    </row>
    <row r="58" spans="1:55" s="76" customFormat="1" ht="13" x14ac:dyDescent="0.3">
      <c r="A58" s="117">
        <v>5</v>
      </c>
      <c r="B58" s="117" t="s">
        <v>85</v>
      </c>
      <c r="C58" s="118">
        <v>67415556</v>
      </c>
      <c r="D58" s="118">
        <v>0</v>
      </c>
      <c r="E58" s="118">
        <v>57167178</v>
      </c>
      <c r="F58" s="118">
        <v>0</v>
      </c>
      <c r="G58" s="118">
        <f t="shared" si="5"/>
        <v>124582734</v>
      </c>
      <c r="H58" s="118">
        <v>80095432</v>
      </c>
      <c r="I58" s="118">
        <v>0</v>
      </c>
      <c r="J58" s="118">
        <v>23172379</v>
      </c>
      <c r="K58" s="118">
        <v>21314923</v>
      </c>
      <c r="L58" s="118">
        <f t="shared" si="6"/>
        <v>124582734</v>
      </c>
      <c r="M58" s="118">
        <v>0</v>
      </c>
      <c r="N58" s="118">
        <f t="shared" si="7"/>
        <v>124582734</v>
      </c>
      <c r="O58" s="119">
        <f t="shared" si="8"/>
        <v>3990.0949300195371</v>
      </c>
      <c r="P58" s="118">
        <v>31223</v>
      </c>
    </row>
    <row r="59" spans="1:55" s="76" customFormat="1" ht="13" x14ac:dyDescent="0.3">
      <c r="A59" s="114">
        <v>6</v>
      </c>
      <c r="B59" s="114" t="s">
        <v>86</v>
      </c>
      <c r="C59" s="115">
        <v>15612462</v>
      </c>
      <c r="D59" s="115">
        <v>0</v>
      </c>
      <c r="E59" s="115">
        <v>25913600</v>
      </c>
      <c r="F59" s="115">
        <v>0</v>
      </c>
      <c r="G59" s="115">
        <f t="shared" si="5"/>
        <v>41526062</v>
      </c>
      <c r="H59" s="115">
        <v>30326036</v>
      </c>
      <c r="I59" s="115">
        <v>0</v>
      </c>
      <c r="J59" s="115">
        <v>11200026</v>
      </c>
      <c r="K59" s="115">
        <v>0</v>
      </c>
      <c r="L59" s="115">
        <f t="shared" si="6"/>
        <v>41526062</v>
      </c>
      <c r="M59" s="115">
        <v>0</v>
      </c>
      <c r="N59" s="115">
        <f t="shared" si="7"/>
        <v>41526062</v>
      </c>
      <c r="O59" s="116">
        <f t="shared" si="8"/>
        <v>2482.4283835485412</v>
      </c>
      <c r="P59" s="115">
        <v>16728</v>
      </c>
    </row>
    <row r="60" spans="1:55" s="76" customFormat="1" ht="13" x14ac:dyDescent="0.3">
      <c r="A60" s="117">
        <v>7</v>
      </c>
      <c r="B60" s="117" t="s">
        <v>87</v>
      </c>
      <c r="C60" s="118">
        <v>1569231670</v>
      </c>
      <c r="D60" s="118">
        <v>0</v>
      </c>
      <c r="E60" s="118">
        <v>1149346691</v>
      </c>
      <c r="F60" s="118">
        <v>0</v>
      </c>
      <c r="G60" s="118">
        <f t="shared" si="5"/>
        <v>2718578361</v>
      </c>
      <c r="H60" s="118">
        <v>1187129795</v>
      </c>
      <c r="I60" s="118">
        <v>246112006</v>
      </c>
      <c r="J60" s="118">
        <v>1049199754</v>
      </c>
      <c r="K60" s="118">
        <v>236136806</v>
      </c>
      <c r="L60" s="118">
        <f t="shared" si="6"/>
        <v>2718578361</v>
      </c>
      <c r="M60" s="118">
        <v>0</v>
      </c>
      <c r="N60" s="118">
        <f t="shared" si="7"/>
        <v>2718578361</v>
      </c>
      <c r="O60" s="119">
        <f t="shared" si="8"/>
        <v>11211.603318225496</v>
      </c>
      <c r="P60" s="118">
        <v>242479</v>
      </c>
    </row>
    <row r="61" spans="1:55" s="70" customFormat="1" ht="13" x14ac:dyDescent="0.25">
      <c r="A61" s="114">
        <v>8</v>
      </c>
      <c r="B61" s="114" t="s">
        <v>88</v>
      </c>
      <c r="C61" s="115">
        <v>156199721</v>
      </c>
      <c r="D61" s="115">
        <v>0</v>
      </c>
      <c r="E61" s="115">
        <v>116815386</v>
      </c>
      <c r="F61" s="115">
        <v>0</v>
      </c>
      <c r="G61" s="115">
        <f t="shared" si="5"/>
        <v>273015107</v>
      </c>
      <c r="H61" s="115">
        <v>213214732</v>
      </c>
      <c r="I61" s="115">
        <v>1800000</v>
      </c>
      <c r="J61" s="115">
        <v>58000375</v>
      </c>
      <c r="K61" s="115">
        <v>0</v>
      </c>
      <c r="L61" s="115">
        <f t="shared" si="6"/>
        <v>273015107</v>
      </c>
      <c r="M61" s="115">
        <v>0</v>
      </c>
      <c r="N61" s="115">
        <f t="shared" si="7"/>
        <v>273015107</v>
      </c>
      <c r="O61" s="116">
        <f t="shared" si="8"/>
        <v>3504.1021010614404</v>
      </c>
      <c r="P61" s="115">
        <v>77913</v>
      </c>
    </row>
    <row r="62" spans="1:55" s="70" customFormat="1" ht="13" x14ac:dyDescent="0.25">
      <c r="A62" s="117">
        <v>9</v>
      </c>
      <c r="B62" s="117" t="s">
        <v>89</v>
      </c>
      <c r="C62" s="118">
        <v>276386</v>
      </c>
      <c r="D62" s="118">
        <v>0</v>
      </c>
      <c r="E62" s="118">
        <v>10339685</v>
      </c>
      <c r="F62" s="118">
        <v>0</v>
      </c>
      <c r="G62" s="118">
        <f t="shared" si="5"/>
        <v>10616071</v>
      </c>
      <c r="H62" s="118">
        <v>7814532</v>
      </c>
      <c r="I62" s="118">
        <v>0</v>
      </c>
      <c r="J62" s="118">
        <v>2328363</v>
      </c>
      <c r="K62" s="118">
        <v>473176</v>
      </c>
      <c r="L62" s="118">
        <f t="shared" si="6"/>
        <v>10616071</v>
      </c>
      <c r="M62" s="118">
        <v>0</v>
      </c>
      <c r="N62" s="118">
        <f t="shared" si="7"/>
        <v>10616071</v>
      </c>
      <c r="O62" s="119">
        <f t="shared" si="8"/>
        <v>2509.7094562647753</v>
      </c>
      <c r="P62" s="118">
        <v>4230</v>
      </c>
    </row>
    <row r="63" spans="1:55" s="70" customFormat="1" ht="13" x14ac:dyDescent="0.25">
      <c r="A63" s="114">
        <v>10</v>
      </c>
      <c r="B63" s="114" t="s">
        <v>90</v>
      </c>
      <c r="C63" s="115">
        <v>67743352</v>
      </c>
      <c r="D63" s="115">
        <v>0</v>
      </c>
      <c r="E63" s="115">
        <v>104493837</v>
      </c>
      <c r="F63" s="115">
        <v>0</v>
      </c>
      <c r="G63" s="115">
        <f t="shared" si="5"/>
        <v>172237189</v>
      </c>
      <c r="H63" s="115">
        <v>151614316</v>
      </c>
      <c r="I63" s="115">
        <v>0</v>
      </c>
      <c r="J63" s="115">
        <v>20399653</v>
      </c>
      <c r="K63" s="115">
        <v>223220</v>
      </c>
      <c r="L63" s="115">
        <f t="shared" si="6"/>
        <v>172237189</v>
      </c>
      <c r="M63" s="115">
        <v>0</v>
      </c>
      <c r="N63" s="115">
        <f t="shared" si="7"/>
        <v>172237189</v>
      </c>
      <c r="O63" s="116">
        <f t="shared" si="8"/>
        <v>2132.7305811117026</v>
      </c>
      <c r="P63" s="115">
        <v>80759</v>
      </c>
    </row>
    <row r="64" spans="1:55" s="70" customFormat="1" ht="13" x14ac:dyDescent="0.25">
      <c r="A64" s="117">
        <v>11</v>
      </c>
      <c r="B64" s="117" t="s">
        <v>249</v>
      </c>
      <c r="C64" s="118">
        <v>9496838</v>
      </c>
      <c r="D64" s="118">
        <v>0</v>
      </c>
      <c r="E64" s="118">
        <v>8769995</v>
      </c>
      <c r="F64" s="118">
        <v>0</v>
      </c>
      <c r="G64" s="118">
        <f t="shared" si="5"/>
        <v>18266833</v>
      </c>
      <c r="H64" s="118">
        <v>5513414</v>
      </c>
      <c r="I64" s="118">
        <v>0</v>
      </c>
      <c r="J64" s="118">
        <v>4726374</v>
      </c>
      <c r="K64" s="118">
        <v>8027045</v>
      </c>
      <c r="L64" s="118">
        <f t="shared" si="6"/>
        <v>18266833</v>
      </c>
      <c r="M64" s="118">
        <v>0</v>
      </c>
      <c r="N64" s="118">
        <f t="shared" si="7"/>
        <v>18266833</v>
      </c>
      <c r="O64" s="119">
        <f t="shared" si="8"/>
        <v>2938.2070130287921</v>
      </c>
      <c r="P64" s="118">
        <v>6217</v>
      </c>
    </row>
    <row r="65" spans="1:16" s="70" customFormat="1" ht="13" x14ac:dyDescent="0.25">
      <c r="A65" s="114">
        <v>12</v>
      </c>
      <c r="B65" s="114" t="s">
        <v>92</v>
      </c>
      <c r="C65" s="115">
        <v>66350813</v>
      </c>
      <c r="D65" s="115">
        <v>0</v>
      </c>
      <c r="E65" s="115">
        <v>49500959</v>
      </c>
      <c r="F65" s="115">
        <v>0</v>
      </c>
      <c r="G65" s="115">
        <f t="shared" si="5"/>
        <v>115851772</v>
      </c>
      <c r="H65" s="115">
        <v>70209594</v>
      </c>
      <c r="I65" s="115">
        <v>0</v>
      </c>
      <c r="J65" s="115">
        <v>45642178</v>
      </c>
      <c r="K65" s="115">
        <v>0</v>
      </c>
      <c r="L65" s="115">
        <f t="shared" si="6"/>
        <v>115851772</v>
      </c>
      <c r="M65" s="115">
        <v>0</v>
      </c>
      <c r="N65" s="115">
        <f t="shared" si="7"/>
        <v>115851772</v>
      </c>
      <c r="O65" s="116">
        <f t="shared" si="8"/>
        <v>3461.7752943285723</v>
      </c>
      <c r="P65" s="115">
        <v>33466</v>
      </c>
    </row>
    <row r="66" spans="1:16" s="70" customFormat="1" ht="13" x14ac:dyDescent="0.25">
      <c r="A66" s="117">
        <v>13</v>
      </c>
      <c r="B66" s="117" t="s">
        <v>93</v>
      </c>
      <c r="C66" s="118">
        <v>64722196</v>
      </c>
      <c r="D66" s="118">
        <v>0</v>
      </c>
      <c r="E66" s="118">
        <v>21413708</v>
      </c>
      <c r="F66" s="118">
        <v>0</v>
      </c>
      <c r="G66" s="118">
        <f t="shared" si="5"/>
        <v>86135904</v>
      </c>
      <c r="H66" s="118">
        <v>68268693</v>
      </c>
      <c r="I66" s="118">
        <v>0</v>
      </c>
      <c r="J66" s="118">
        <v>17867211</v>
      </c>
      <c r="K66" s="118">
        <v>0</v>
      </c>
      <c r="L66" s="118">
        <f t="shared" si="6"/>
        <v>86135904</v>
      </c>
      <c r="M66" s="118">
        <v>0</v>
      </c>
      <c r="N66" s="118">
        <f t="shared" si="7"/>
        <v>86135904</v>
      </c>
      <c r="O66" s="119">
        <f t="shared" si="8"/>
        <v>5720.6551105797971</v>
      </c>
      <c r="P66" s="118">
        <v>15057</v>
      </c>
    </row>
    <row r="67" spans="1:16" s="70" customFormat="1" ht="13" x14ac:dyDescent="0.25">
      <c r="A67" s="114">
        <v>14</v>
      </c>
      <c r="B67" s="114" t="s">
        <v>94</v>
      </c>
      <c r="C67" s="115">
        <v>8096643</v>
      </c>
      <c r="D67" s="115">
        <v>0</v>
      </c>
      <c r="E67" s="115">
        <v>50671171</v>
      </c>
      <c r="F67" s="115">
        <v>0</v>
      </c>
      <c r="G67" s="115">
        <f t="shared" si="5"/>
        <v>58767814</v>
      </c>
      <c r="H67" s="115">
        <v>25741203</v>
      </c>
      <c r="I67" s="115">
        <v>0</v>
      </c>
      <c r="J67" s="115">
        <v>21796432</v>
      </c>
      <c r="K67" s="115">
        <v>11230179</v>
      </c>
      <c r="L67" s="115">
        <f t="shared" si="6"/>
        <v>58767814</v>
      </c>
      <c r="M67" s="115">
        <v>0</v>
      </c>
      <c r="N67" s="115">
        <f t="shared" si="7"/>
        <v>58767814</v>
      </c>
      <c r="O67" s="116">
        <f t="shared" si="8"/>
        <v>3062.259079776979</v>
      </c>
      <c r="P67" s="115">
        <v>19191</v>
      </c>
    </row>
    <row r="68" spans="1:16" s="70" customFormat="1" ht="13" x14ac:dyDescent="0.25">
      <c r="A68" s="117">
        <v>15</v>
      </c>
      <c r="B68" s="117" t="s">
        <v>95</v>
      </c>
      <c r="C68" s="118">
        <v>20866061</v>
      </c>
      <c r="D68" s="118">
        <v>0</v>
      </c>
      <c r="E68" s="118">
        <v>27791684</v>
      </c>
      <c r="F68" s="118">
        <v>0</v>
      </c>
      <c r="G68" s="118">
        <f t="shared" si="5"/>
        <v>48657745</v>
      </c>
      <c r="H68" s="118">
        <v>27613231</v>
      </c>
      <c r="I68" s="118">
        <v>0</v>
      </c>
      <c r="J68" s="118">
        <v>10897121</v>
      </c>
      <c r="K68" s="118">
        <v>10147393</v>
      </c>
      <c r="L68" s="118">
        <f t="shared" si="6"/>
        <v>48657745</v>
      </c>
      <c r="M68" s="118">
        <v>0</v>
      </c>
      <c r="N68" s="118">
        <f t="shared" si="7"/>
        <v>48657745</v>
      </c>
      <c r="O68" s="119">
        <f t="shared" si="8"/>
        <v>2918.3557248245666</v>
      </c>
      <c r="P68" s="118">
        <v>16673</v>
      </c>
    </row>
    <row r="69" spans="1:16" s="70" customFormat="1" ht="13" x14ac:dyDescent="0.25">
      <c r="A69" s="114">
        <v>16</v>
      </c>
      <c r="B69" s="114" t="s">
        <v>96</v>
      </c>
      <c r="C69" s="115">
        <v>84703631</v>
      </c>
      <c r="D69" s="115">
        <v>0</v>
      </c>
      <c r="E69" s="115">
        <v>97556594</v>
      </c>
      <c r="F69" s="115">
        <v>0</v>
      </c>
      <c r="G69" s="115">
        <f t="shared" si="5"/>
        <v>182260225</v>
      </c>
      <c r="H69" s="115">
        <v>133886300</v>
      </c>
      <c r="I69" s="115">
        <v>0</v>
      </c>
      <c r="J69" s="115">
        <v>48373925</v>
      </c>
      <c r="K69" s="115">
        <v>0</v>
      </c>
      <c r="L69" s="115">
        <f t="shared" si="6"/>
        <v>182260225</v>
      </c>
      <c r="M69" s="115">
        <v>0</v>
      </c>
      <c r="N69" s="115">
        <f t="shared" si="7"/>
        <v>182260225</v>
      </c>
      <c r="O69" s="116">
        <f t="shared" si="8"/>
        <v>3253.0203648175911</v>
      </c>
      <c r="P69" s="115">
        <v>56028</v>
      </c>
    </row>
    <row r="70" spans="1:16" s="70" customFormat="1" ht="13" x14ac:dyDescent="0.25">
      <c r="A70" s="117">
        <v>17</v>
      </c>
      <c r="B70" s="117" t="s">
        <v>97</v>
      </c>
      <c r="C70" s="118">
        <v>116630047</v>
      </c>
      <c r="D70" s="118">
        <v>0</v>
      </c>
      <c r="E70" s="118">
        <v>52514935</v>
      </c>
      <c r="F70" s="118">
        <v>0</v>
      </c>
      <c r="G70" s="118">
        <f t="shared" si="5"/>
        <v>169144982</v>
      </c>
      <c r="H70" s="118">
        <v>74452650</v>
      </c>
      <c r="I70" s="118">
        <v>0</v>
      </c>
      <c r="J70" s="118">
        <v>40568241</v>
      </c>
      <c r="K70" s="118">
        <v>54124091</v>
      </c>
      <c r="L70" s="118">
        <f t="shared" si="6"/>
        <v>169144982</v>
      </c>
      <c r="M70" s="118">
        <v>0</v>
      </c>
      <c r="N70" s="118">
        <f t="shared" si="7"/>
        <v>169144982</v>
      </c>
      <c r="O70" s="119">
        <f t="shared" si="8"/>
        <v>5115.8389135892085</v>
      </c>
      <c r="P70" s="118">
        <v>33063</v>
      </c>
    </row>
    <row r="71" spans="1:16" s="70" customFormat="1" ht="13" x14ac:dyDescent="0.25">
      <c r="A71" s="114">
        <v>18</v>
      </c>
      <c r="B71" s="114" t="s">
        <v>98</v>
      </c>
      <c r="C71" s="115">
        <v>42256930</v>
      </c>
      <c r="D71" s="115">
        <v>0</v>
      </c>
      <c r="E71" s="115">
        <v>42516296</v>
      </c>
      <c r="F71" s="115">
        <v>0</v>
      </c>
      <c r="G71" s="115">
        <f t="shared" si="5"/>
        <v>84773226</v>
      </c>
      <c r="H71" s="115">
        <v>42901997</v>
      </c>
      <c r="I71" s="115">
        <v>0</v>
      </c>
      <c r="J71" s="115">
        <v>21009802</v>
      </c>
      <c r="K71" s="115">
        <v>20861427</v>
      </c>
      <c r="L71" s="115">
        <f t="shared" si="6"/>
        <v>84773226</v>
      </c>
      <c r="M71" s="115">
        <v>0</v>
      </c>
      <c r="N71" s="115">
        <f t="shared" si="7"/>
        <v>84773226</v>
      </c>
      <c r="O71" s="116">
        <f t="shared" si="8"/>
        <v>2938.6170965058236</v>
      </c>
      <c r="P71" s="115">
        <v>28848</v>
      </c>
    </row>
    <row r="72" spans="1:16" s="70" customFormat="1" ht="13" x14ac:dyDescent="0.25">
      <c r="A72" s="117">
        <v>19</v>
      </c>
      <c r="B72" s="117" t="s">
        <v>99</v>
      </c>
      <c r="C72" s="118">
        <v>8638901</v>
      </c>
      <c r="D72" s="118">
        <v>0</v>
      </c>
      <c r="E72" s="118">
        <v>11253259</v>
      </c>
      <c r="F72" s="118">
        <v>0</v>
      </c>
      <c r="G72" s="118">
        <f t="shared" si="5"/>
        <v>19892160</v>
      </c>
      <c r="H72" s="118">
        <v>5233584</v>
      </c>
      <c r="I72" s="118">
        <v>0</v>
      </c>
      <c r="J72" s="118">
        <v>13432454</v>
      </c>
      <c r="K72" s="118">
        <v>1226122</v>
      </c>
      <c r="L72" s="118">
        <f t="shared" si="6"/>
        <v>19892160</v>
      </c>
      <c r="M72" s="118">
        <v>0</v>
      </c>
      <c r="N72" s="118">
        <f t="shared" si="7"/>
        <v>19892160</v>
      </c>
      <c r="O72" s="119">
        <f t="shared" si="8"/>
        <v>3094.6110765401368</v>
      </c>
      <c r="P72" s="118">
        <v>6428</v>
      </c>
    </row>
    <row r="73" spans="1:16" s="70" customFormat="1" ht="13" x14ac:dyDescent="0.25">
      <c r="A73" s="114">
        <v>20</v>
      </c>
      <c r="B73" s="114" t="s">
        <v>100</v>
      </c>
      <c r="C73" s="115">
        <v>20679735</v>
      </c>
      <c r="D73" s="115">
        <v>0</v>
      </c>
      <c r="E73" s="115">
        <v>31262531</v>
      </c>
      <c r="F73" s="115">
        <v>0</v>
      </c>
      <c r="G73" s="115">
        <f t="shared" si="5"/>
        <v>51942266</v>
      </c>
      <c r="H73" s="115">
        <v>26081097</v>
      </c>
      <c r="I73" s="115">
        <v>0</v>
      </c>
      <c r="J73" s="115">
        <v>25861169</v>
      </c>
      <c r="K73" s="115">
        <v>0</v>
      </c>
      <c r="L73" s="115">
        <f t="shared" si="6"/>
        <v>51942266</v>
      </c>
      <c r="M73" s="115">
        <v>0</v>
      </c>
      <c r="N73" s="115">
        <f t="shared" si="7"/>
        <v>51942266</v>
      </c>
      <c r="O73" s="116">
        <f t="shared" si="8"/>
        <v>4537.2349755415789</v>
      </c>
      <c r="P73" s="115">
        <v>11448</v>
      </c>
    </row>
    <row r="74" spans="1:16" s="70" customFormat="1" ht="13" x14ac:dyDescent="0.25">
      <c r="A74" s="117">
        <v>21</v>
      </c>
      <c r="B74" s="117" t="s">
        <v>101</v>
      </c>
      <c r="C74" s="118">
        <v>1151023037</v>
      </c>
      <c r="D74" s="118">
        <v>0</v>
      </c>
      <c r="E74" s="118">
        <v>996551946</v>
      </c>
      <c r="F74" s="118">
        <v>0</v>
      </c>
      <c r="G74" s="118">
        <f t="shared" si="5"/>
        <v>2147574983</v>
      </c>
      <c r="H74" s="118">
        <v>1154823584</v>
      </c>
      <c r="I74" s="118">
        <v>327145716</v>
      </c>
      <c r="J74" s="118">
        <v>637558085</v>
      </c>
      <c r="K74" s="118">
        <v>28047598</v>
      </c>
      <c r="L74" s="118">
        <f t="shared" si="6"/>
        <v>2147574983</v>
      </c>
      <c r="M74" s="118">
        <v>18788207</v>
      </c>
      <c r="N74" s="118">
        <f t="shared" si="7"/>
        <v>2128786776</v>
      </c>
      <c r="O74" s="119">
        <f t="shared" si="8"/>
        <v>5490.7668395653372</v>
      </c>
      <c r="P74" s="118">
        <v>387703</v>
      </c>
    </row>
    <row r="75" spans="1:16" s="70" customFormat="1" ht="13" x14ac:dyDescent="0.25">
      <c r="A75" s="114">
        <v>22</v>
      </c>
      <c r="B75" s="114" t="s">
        <v>102</v>
      </c>
      <c r="C75" s="115">
        <v>18112926</v>
      </c>
      <c r="D75" s="115">
        <v>0</v>
      </c>
      <c r="E75" s="115">
        <v>23796592</v>
      </c>
      <c r="F75" s="115">
        <v>0</v>
      </c>
      <c r="G75" s="115">
        <f t="shared" si="5"/>
        <v>41909518</v>
      </c>
      <c r="H75" s="115">
        <v>33845307</v>
      </c>
      <c r="I75" s="115">
        <v>0</v>
      </c>
      <c r="J75" s="115">
        <v>6150538</v>
      </c>
      <c r="K75" s="115">
        <v>1913673</v>
      </c>
      <c r="L75" s="115">
        <f t="shared" si="6"/>
        <v>41909518</v>
      </c>
      <c r="M75" s="115">
        <v>0</v>
      </c>
      <c r="N75" s="115">
        <f t="shared" si="7"/>
        <v>41909518</v>
      </c>
      <c r="O75" s="116">
        <f t="shared" si="8"/>
        <v>2713.9954669084314</v>
      </c>
      <c r="P75" s="115">
        <v>15442</v>
      </c>
    </row>
    <row r="76" spans="1:16" s="70" customFormat="1" ht="13" x14ac:dyDescent="0.25">
      <c r="A76" s="117">
        <v>23</v>
      </c>
      <c r="B76" s="117" t="s">
        <v>103</v>
      </c>
      <c r="C76" s="118">
        <v>0</v>
      </c>
      <c r="D76" s="118">
        <v>0</v>
      </c>
      <c r="E76" s="118">
        <v>7092522</v>
      </c>
      <c r="F76" s="118">
        <v>0</v>
      </c>
      <c r="G76" s="118">
        <f t="shared" si="5"/>
        <v>7092522</v>
      </c>
      <c r="H76" s="118">
        <v>5703150</v>
      </c>
      <c r="I76" s="118">
        <v>0</v>
      </c>
      <c r="J76" s="118">
        <v>1389372</v>
      </c>
      <c r="K76" s="118">
        <v>0</v>
      </c>
      <c r="L76" s="118">
        <f t="shared" si="6"/>
        <v>7092522</v>
      </c>
      <c r="M76" s="118">
        <v>0</v>
      </c>
      <c r="N76" s="118">
        <f t="shared" si="7"/>
        <v>7092522</v>
      </c>
      <c r="O76" s="119">
        <f t="shared" si="8"/>
        <v>1460.8696189495365</v>
      </c>
      <c r="P76" s="118">
        <v>4855</v>
      </c>
    </row>
    <row r="77" spans="1:16" s="70" customFormat="1" ht="13" x14ac:dyDescent="0.25">
      <c r="A77" s="114">
        <v>24</v>
      </c>
      <c r="B77" s="114" t="s">
        <v>104</v>
      </c>
      <c r="C77" s="115">
        <v>60208990</v>
      </c>
      <c r="D77" s="115">
        <v>0</v>
      </c>
      <c r="E77" s="115">
        <v>76835154</v>
      </c>
      <c r="F77" s="115">
        <v>0</v>
      </c>
      <c r="G77" s="115">
        <f t="shared" si="5"/>
        <v>137044144</v>
      </c>
      <c r="H77" s="115">
        <v>119038361</v>
      </c>
      <c r="I77" s="115">
        <v>0</v>
      </c>
      <c r="J77" s="115">
        <v>15468046</v>
      </c>
      <c r="K77" s="115">
        <v>2537737</v>
      </c>
      <c r="L77" s="115">
        <f t="shared" si="6"/>
        <v>137044144</v>
      </c>
      <c r="M77" s="115">
        <v>0</v>
      </c>
      <c r="N77" s="115">
        <f t="shared" si="7"/>
        <v>137044144</v>
      </c>
      <c r="O77" s="116">
        <f t="shared" si="8"/>
        <v>2499.3916580036839</v>
      </c>
      <c r="P77" s="115">
        <v>54831</v>
      </c>
    </row>
    <row r="78" spans="1:16" s="70" customFormat="1" ht="13" x14ac:dyDescent="0.25">
      <c r="A78" s="117">
        <v>25</v>
      </c>
      <c r="B78" s="117" t="s">
        <v>105</v>
      </c>
      <c r="C78" s="118">
        <v>15448396</v>
      </c>
      <c r="D78" s="118">
        <v>787000</v>
      </c>
      <c r="E78" s="118">
        <v>18643853</v>
      </c>
      <c r="F78" s="118">
        <v>0</v>
      </c>
      <c r="G78" s="118">
        <f t="shared" si="5"/>
        <v>34879249</v>
      </c>
      <c r="H78" s="118">
        <v>25328161</v>
      </c>
      <c r="I78" s="118">
        <v>0</v>
      </c>
      <c r="J78" s="118">
        <v>7840049</v>
      </c>
      <c r="K78" s="118">
        <v>1711039</v>
      </c>
      <c r="L78" s="118">
        <f t="shared" si="6"/>
        <v>34879249</v>
      </c>
      <c r="M78" s="118">
        <v>0</v>
      </c>
      <c r="N78" s="118">
        <f t="shared" si="7"/>
        <v>34879249</v>
      </c>
      <c r="O78" s="119">
        <f t="shared" si="8"/>
        <v>3544.9993901819289</v>
      </c>
      <c r="P78" s="118">
        <v>9839</v>
      </c>
    </row>
    <row r="79" spans="1:16" s="70" customFormat="1" ht="13" x14ac:dyDescent="0.25">
      <c r="A79" s="114">
        <v>26</v>
      </c>
      <c r="B79" s="114" t="s">
        <v>106</v>
      </c>
      <c r="C79" s="115">
        <v>17883973</v>
      </c>
      <c r="D79" s="115">
        <v>0</v>
      </c>
      <c r="E79" s="115">
        <v>37079727</v>
      </c>
      <c r="F79" s="115">
        <v>0</v>
      </c>
      <c r="G79" s="115">
        <f t="shared" si="5"/>
        <v>54963700</v>
      </c>
      <c r="H79" s="115">
        <v>34437759</v>
      </c>
      <c r="I79" s="115">
        <v>0</v>
      </c>
      <c r="J79" s="115">
        <v>14229034</v>
      </c>
      <c r="K79" s="115">
        <v>6296907</v>
      </c>
      <c r="L79" s="115">
        <f t="shared" si="6"/>
        <v>54963700</v>
      </c>
      <c r="M79" s="115">
        <v>0</v>
      </c>
      <c r="N79" s="115">
        <f t="shared" si="7"/>
        <v>54963700</v>
      </c>
      <c r="O79" s="116">
        <f t="shared" si="8"/>
        <v>4040.5572300227891</v>
      </c>
      <c r="P79" s="115">
        <v>13603</v>
      </c>
    </row>
    <row r="80" spans="1:16" s="70" customFormat="1" ht="13" x14ac:dyDescent="0.25">
      <c r="A80" s="117">
        <v>27</v>
      </c>
      <c r="B80" s="117" t="s">
        <v>107</v>
      </c>
      <c r="C80" s="118">
        <v>48471801</v>
      </c>
      <c r="D80" s="118">
        <v>0</v>
      </c>
      <c r="E80" s="118">
        <v>43954788</v>
      </c>
      <c r="F80" s="118">
        <v>0</v>
      </c>
      <c r="G80" s="118">
        <f t="shared" si="5"/>
        <v>92426589</v>
      </c>
      <c r="H80" s="118">
        <v>62613148</v>
      </c>
      <c r="I80" s="118">
        <v>0</v>
      </c>
      <c r="J80" s="118">
        <v>26450739</v>
      </c>
      <c r="K80" s="118">
        <v>3362702</v>
      </c>
      <c r="L80" s="118">
        <f t="shared" si="6"/>
        <v>92426589</v>
      </c>
      <c r="M80" s="118">
        <v>0</v>
      </c>
      <c r="N80" s="118">
        <f t="shared" si="7"/>
        <v>92426589</v>
      </c>
      <c r="O80" s="119">
        <f t="shared" si="8"/>
        <v>3280.2139688398338</v>
      </c>
      <c r="P80" s="118">
        <v>28177</v>
      </c>
    </row>
    <row r="81" spans="1:16" s="70" customFormat="1" ht="13" x14ac:dyDescent="0.25">
      <c r="A81" s="114">
        <v>28</v>
      </c>
      <c r="B81" s="114" t="s">
        <v>108</v>
      </c>
      <c r="C81" s="115">
        <v>12235369</v>
      </c>
      <c r="D81" s="115">
        <v>0</v>
      </c>
      <c r="E81" s="115">
        <v>12010030</v>
      </c>
      <c r="F81" s="115">
        <v>0</v>
      </c>
      <c r="G81" s="115">
        <f t="shared" si="5"/>
        <v>24245399</v>
      </c>
      <c r="H81" s="115">
        <v>21464652</v>
      </c>
      <c r="I81" s="115">
        <v>0</v>
      </c>
      <c r="J81" s="115">
        <v>2229355</v>
      </c>
      <c r="K81" s="115">
        <v>551392</v>
      </c>
      <c r="L81" s="115">
        <f t="shared" si="6"/>
        <v>24245399</v>
      </c>
      <c r="M81" s="115">
        <v>0</v>
      </c>
      <c r="N81" s="115">
        <f t="shared" si="7"/>
        <v>24245399</v>
      </c>
      <c r="O81" s="116">
        <f t="shared" si="8"/>
        <v>2319.2461258848289</v>
      </c>
      <c r="P81" s="115">
        <v>10454</v>
      </c>
    </row>
    <row r="82" spans="1:16" s="70" customFormat="1" ht="13" x14ac:dyDescent="0.25">
      <c r="A82" s="117">
        <v>29</v>
      </c>
      <c r="B82" s="117" t="s">
        <v>23</v>
      </c>
      <c r="C82" s="118">
        <v>4424348478</v>
      </c>
      <c r="D82" s="118">
        <v>0</v>
      </c>
      <c r="E82" s="118">
        <v>8103475348</v>
      </c>
      <c r="F82" s="118">
        <v>0</v>
      </c>
      <c r="G82" s="118">
        <f t="shared" si="5"/>
        <v>12527823826</v>
      </c>
      <c r="H82" s="118">
        <v>5876307635</v>
      </c>
      <c r="I82" s="118">
        <v>401626305</v>
      </c>
      <c r="J82" s="118">
        <v>5276334266</v>
      </c>
      <c r="K82" s="118">
        <v>973555620</v>
      </c>
      <c r="L82" s="118">
        <f t="shared" si="6"/>
        <v>12527823826</v>
      </c>
      <c r="M82" s="118">
        <v>109267252</v>
      </c>
      <c r="N82" s="118">
        <f t="shared" si="7"/>
        <v>12418556574</v>
      </c>
      <c r="O82" s="119">
        <f t="shared" si="8"/>
        <v>10899.226235257565</v>
      </c>
      <c r="P82" s="118">
        <v>1139398</v>
      </c>
    </row>
    <row r="83" spans="1:16" s="70" customFormat="1" ht="13" x14ac:dyDescent="0.25">
      <c r="A83" s="114">
        <v>30</v>
      </c>
      <c r="B83" s="114" t="s">
        <v>109</v>
      </c>
      <c r="C83" s="115">
        <v>69383842</v>
      </c>
      <c r="D83" s="115">
        <v>0</v>
      </c>
      <c r="E83" s="115">
        <v>212321908</v>
      </c>
      <c r="F83" s="115">
        <v>0</v>
      </c>
      <c r="G83" s="115">
        <f t="shared" si="5"/>
        <v>281705750</v>
      </c>
      <c r="H83" s="115">
        <v>168691893</v>
      </c>
      <c r="I83" s="115">
        <v>0</v>
      </c>
      <c r="J83" s="115">
        <v>107911337</v>
      </c>
      <c r="K83" s="115">
        <v>5102520</v>
      </c>
      <c r="L83" s="115">
        <f t="shared" si="6"/>
        <v>281705750</v>
      </c>
      <c r="M83" s="115">
        <v>2701653</v>
      </c>
      <c r="N83" s="115">
        <f t="shared" si="7"/>
        <v>279004097</v>
      </c>
      <c r="O83" s="116">
        <f t="shared" si="8"/>
        <v>3784.0812819573857</v>
      </c>
      <c r="P83" s="115">
        <v>73731</v>
      </c>
    </row>
    <row r="84" spans="1:16" s="70" customFormat="1" ht="13" x14ac:dyDescent="0.25">
      <c r="A84" s="117">
        <v>31</v>
      </c>
      <c r="B84" s="117" t="s">
        <v>110</v>
      </c>
      <c r="C84" s="118">
        <v>32389335</v>
      </c>
      <c r="D84" s="118">
        <v>0</v>
      </c>
      <c r="E84" s="118">
        <v>21640662</v>
      </c>
      <c r="F84" s="118">
        <v>0</v>
      </c>
      <c r="G84" s="118">
        <f t="shared" si="5"/>
        <v>54029997</v>
      </c>
      <c r="H84" s="118">
        <v>36354820</v>
      </c>
      <c r="I84" s="118">
        <v>0</v>
      </c>
      <c r="J84" s="118">
        <v>17675177</v>
      </c>
      <c r="K84" s="118">
        <v>0</v>
      </c>
      <c r="L84" s="118">
        <f t="shared" si="6"/>
        <v>54029997</v>
      </c>
      <c r="M84" s="118">
        <v>0</v>
      </c>
      <c r="N84" s="118">
        <f t="shared" si="7"/>
        <v>54029997</v>
      </c>
      <c r="O84" s="119">
        <f t="shared" si="8"/>
        <v>3596.0064559068219</v>
      </c>
      <c r="P84" s="118">
        <v>15025</v>
      </c>
    </row>
    <row r="85" spans="1:16" s="70" customFormat="1" ht="13" x14ac:dyDescent="0.25">
      <c r="A85" s="114">
        <v>32</v>
      </c>
      <c r="B85" s="114" t="s">
        <v>111</v>
      </c>
      <c r="C85" s="115">
        <v>73730791</v>
      </c>
      <c r="D85" s="115">
        <v>0</v>
      </c>
      <c r="E85" s="115">
        <v>35528607</v>
      </c>
      <c r="F85" s="115">
        <v>0</v>
      </c>
      <c r="G85" s="115">
        <f t="shared" si="5"/>
        <v>109259398</v>
      </c>
      <c r="H85" s="115">
        <v>88601602</v>
      </c>
      <c r="I85" s="115">
        <v>0</v>
      </c>
      <c r="J85" s="115">
        <v>11401531</v>
      </c>
      <c r="K85" s="115">
        <v>9256265</v>
      </c>
      <c r="L85" s="115">
        <f t="shared" si="6"/>
        <v>109259398</v>
      </c>
      <c r="M85" s="115">
        <v>0</v>
      </c>
      <c r="N85" s="115">
        <f t="shared" si="7"/>
        <v>109259398</v>
      </c>
      <c r="O85" s="116">
        <f t="shared" si="8"/>
        <v>3872.5242078400793</v>
      </c>
      <c r="P85" s="115">
        <v>28214</v>
      </c>
    </row>
    <row r="86" spans="1:16" s="70" customFormat="1" ht="13" x14ac:dyDescent="0.25">
      <c r="A86" s="117">
        <v>33</v>
      </c>
      <c r="B86" s="117" t="s">
        <v>27</v>
      </c>
      <c r="C86" s="118">
        <v>48383547</v>
      </c>
      <c r="D86" s="118">
        <v>0</v>
      </c>
      <c r="E86" s="118">
        <v>84122845</v>
      </c>
      <c r="F86" s="118">
        <v>0</v>
      </c>
      <c r="G86" s="118">
        <f t="shared" ref="G86:G117" si="9">(C86+D86+E86+F86)</f>
        <v>132506392</v>
      </c>
      <c r="H86" s="118">
        <v>63329014</v>
      </c>
      <c r="I86" s="118">
        <v>0</v>
      </c>
      <c r="J86" s="118">
        <v>67492378</v>
      </c>
      <c r="K86" s="118">
        <v>1685000</v>
      </c>
      <c r="L86" s="118">
        <f t="shared" ref="L86:L117" si="10">(H86+I86+J86+K86)</f>
        <v>132506392</v>
      </c>
      <c r="M86" s="118">
        <v>0</v>
      </c>
      <c r="N86" s="118">
        <f t="shared" ref="N86:N117" si="11">(G86-M86)</f>
        <v>132506392</v>
      </c>
      <c r="O86" s="119">
        <f t="shared" ref="O86:O117" si="12">IFERROR(N86/P86,0)</f>
        <v>2445.5795651692442</v>
      </c>
      <c r="P86" s="118">
        <v>54182</v>
      </c>
    </row>
    <row r="87" spans="1:16" s="70" customFormat="1" ht="13" x14ac:dyDescent="0.25">
      <c r="A87" s="114">
        <v>34</v>
      </c>
      <c r="B87" s="114" t="s">
        <v>112</v>
      </c>
      <c r="C87" s="115">
        <v>202684516</v>
      </c>
      <c r="D87" s="115">
        <v>0</v>
      </c>
      <c r="E87" s="115">
        <v>233884537</v>
      </c>
      <c r="F87" s="115">
        <v>0</v>
      </c>
      <c r="G87" s="115">
        <f t="shared" si="9"/>
        <v>436569053</v>
      </c>
      <c r="H87" s="115">
        <v>319042900</v>
      </c>
      <c r="I87" s="115">
        <v>0</v>
      </c>
      <c r="J87" s="115">
        <v>117526153</v>
      </c>
      <c r="K87" s="115">
        <v>0</v>
      </c>
      <c r="L87" s="115">
        <f t="shared" si="10"/>
        <v>436569053</v>
      </c>
      <c r="M87" s="115">
        <v>0</v>
      </c>
      <c r="N87" s="115">
        <f t="shared" si="11"/>
        <v>436569053</v>
      </c>
      <c r="O87" s="116">
        <f t="shared" si="12"/>
        <v>4530.6515530464203</v>
      </c>
      <c r="P87" s="115">
        <v>96359</v>
      </c>
    </row>
    <row r="88" spans="1:16" s="70" customFormat="1" ht="13" x14ac:dyDescent="0.25">
      <c r="A88" s="117">
        <v>35</v>
      </c>
      <c r="B88" s="117" t="s">
        <v>113</v>
      </c>
      <c r="C88" s="118">
        <v>14381181</v>
      </c>
      <c r="D88" s="118">
        <v>12312000</v>
      </c>
      <c r="E88" s="118">
        <v>33088351</v>
      </c>
      <c r="F88" s="118">
        <v>0</v>
      </c>
      <c r="G88" s="118">
        <f t="shared" si="9"/>
        <v>59781532</v>
      </c>
      <c r="H88" s="118">
        <v>37912863</v>
      </c>
      <c r="I88" s="118">
        <v>0</v>
      </c>
      <c r="J88" s="118">
        <v>16798640</v>
      </c>
      <c r="K88" s="118">
        <v>5070029</v>
      </c>
      <c r="L88" s="118">
        <f t="shared" si="10"/>
        <v>59781532</v>
      </c>
      <c r="M88" s="118">
        <v>0</v>
      </c>
      <c r="N88" s="118">
        <f t="shared" si="11"/>
        <v>59781532</v>
      </c>
      <c r="O88" s="119">
        <f t="shared" si="12"/>
        <v>3599.1289584587598</v>
      </c>
      <c r="P88" s="118">
        <v>16610</v>
      </c>
    </row>
    <row r="89" spans="1:16" s="70" customFormat="1" ht="13" x14ac:dyDescent="0.25">
      <c r="A89" s="114">
        <v>36</v>
      </c>
      <c r="B89" s="114" t="s">
        <v>114</v>
      </c>
      <c r="C89" s="115">
        <v>93435766</v>
      </c>
      <c r="D89" s="115">
        <v>0</v>
      </c>
      <c r="E89" s="115">
        <v>88704004</v>
      </c>
      <c r="F89" s="115">
        <v>0</v>
      </c>
      <c r="G89" s="115">
        <f t="shared" si="9"/>
        <v>182139770</v>
      </c>
      <c r="H89" s="115">
        <v>142584976</v>
      </c>
      <c r="I89" s="115">
        <v>0</v>
      </c>
      <c r="J89" s="115">
        <v>31505817</v>
      </c>
      <c r="K89" s="115">
        <v>8048977</v>
      </c>
      <c r="L89" s="115">
        <f t="shared" si="10"/>
        <v>182139770</v>
      </c>
      <c r="M89" s="115">
        <v>0</v>
      </c>
      <c r="N89" s="115">
        <f t="shared" si="11"/>
        <v>182139770</v>
      </c>
      <c r="O89" s="116">
        <f t="shared" si="12"/>
        <v>4651.0500242588287</v>
      </c>
      <c r="P89" s="115">
        <v>39161</v>
      </c>
    </row>
    <row r="90" spans="1:16" s="70" customFormat="1" ht="13" x14ac:dyDescent="0.25">
      <c r="A90" s="117">
        <v>37</v>
      </c>
      <c r="B90" s="117" t="s">
        <v>115</v>
      </c>
      <c r="C90" s="118">
        <v>150627406</v>
      </c>
      <c r="D90" s="118">
        <v>0</v>
      </c>
      <c r="E90" s="118">
        <v>58123658</v>
      </c>
      <c r="F90" s="118">
        <v>0</v>
      </c>
      <c r="G90" s="118">
        <f t="shared" si="9"/>
        <v>208751064</v>
      </c>
      <c r="H90" s="118">
        <v>74533418</v>
      </c>
      <c r="I90" s="118">
        <v>0</v>
      </c>
      <c r="J90" s="118">
        <v>21730785</v>
      </c>
      <c r="K90" s="118">
        <v>112486861</v>
      </c>
      <c r="L90" s="118">
        <f t="shared" si="10"/>
        <v>208751064</v>
      </c>
      <c r="M90" s="118">
        <v>0</v>
      </c>
      <c r="N90" s="118">
        <f t="shared" si="11"/>
        <v>208751064</v>
      </c>
      <c r="O90" s="119">
        <f t="shared" si="12"/>
        <v>7839.2378234255884</v>
      </c>
      <c r="P90" s="118">
        <v>26629</v>
      </c>
    </row>
    <row r="91" spans="1:16" s="70" customFormat="1" ht="13" x14ac:dyDescent="0.25">
      <c r="A91" s="114">
        <v>38</v>
      </c>
      <c r="B91" s="114" t="s">
        <v>116</v>
      </c>
      <c r="C91" s="115">
        <v>12558408</v>
      </c>
      <c r="D91" s="115">
        <v>0</v>
      </c>
      <c r="E91" s="115">
        <v>20492185</v>
      </c>
      <c r="F91" s="115">
        <v>0</v>
      </c>
      <c r="G91" s="115">
        <f t="shared" si="9"/>
        <v>33050593</v>
      </c>
      <c r="H91" s="115">
        <v>25213784</v>
      </c>
      <c r="I91" s="115">
        <v>0</v>
      </c>
      <c r="J91" s="115">
        <v>7818120</v>
      </c>
      <c r="K91" s="115">
        <v>18689</v>
      </c>
      <c r="L91" s="115">
        <f t="shared" si="10"/>
        <v>33050593</v>
      </c>
      <c r="M91" s="115">
        <v>0</v>
      </c>
      <c r="N91" s="115">
        <f t="shared" si="11"/>
        <v>33050593</v>
      </c>
      <c r="O91" s="116">
        <f t="shared" si="12"/>
        <v>2181.269337381204</v>
      </c>
      <c r="P91" s="115">
        <v>15152</v>
      </c>
    </row>
    <row r="92" spans="1:16" s="70" customFormat="1" ht="13" x14ac:dyDescent="0.25">
      <c r="A92" s="117">
        <v>39</v>
      </c>
      <c r="B92" s="117" t="s">
        <v>118</v>
      </c>
      <c r="C92" s="118">
        <v>52957401</v>
      </c>
      <c r="D92" s="118">
        <v>1800000</v>
      </c>
      <c r="E92" s="118">
        <v>44460517</v>
      </c>
      <c r="F92" s="118">
        <v>0</v>
      </c>
      <c r="G92" s="118">
        <f t="shared" si="9"/>
        <v>99217918</v>
      </c>
      <c r="H92" s="118">
        <v>58642526</v>
      </c>
      <c r="I92" s="118">
        <v>0</v>
      </c>
      <c r="J92" s="118">
        <v>16518851</v>
      </c>
      <c r="K92" s="118">
        <v>24056541</v>
      </c>
      <c r="L92" s="118">
        <f t="shared" si="10"/>
        <v>99217918</v>
      </c>
      <c r="M92" s="118">
        <v>0</v>
      </c>
      <c r="N92" s="118">
        <f t="shared" si="11"/>
        <v>99217918</v>
      </c>
      <c r="O92" s="119">
        <f t="shared" si="12"/>
        <v>4642.8599906410855</v>
      </c>
      <c r="P92" s="118">
        <v>21370</v>
      </c>
    </row>
    <row r="93" spans="1:16" s="70" customFormat="1" ht="13" x14ac:dyDescent="0.25">
      <c r="A93" s="114">
        <v>40</v>
      </c>
      <c r="B93" s="114" t="s">
        <v>120</v>
      </c>
      <c r="C93" s="121">
        <v>30586988</v>
      </c>
      <c r="D93" s="121">
        <v>0</v>
      </c>
      <c r="E93" s="121">
        <v>58491528</v>
      </c>
      <c r="F93" s="121">
        <v>0</v>
      </c>
      <c r="G93" s="121">
        <f t="shared" si="9"/>
        <v>89078516</v>
      </c>
      <c r="H93" s="121">
        <v>18879908</v>
      </c>
      <c r="I93" s="121">
        <v>0</v>
      </c>
      <c r="J93" s="121">
        <v>39918848</v>
      </c>
      <c r="K93" s="121">
        <v>30279760</v>
      </c>
      <c r="L93" s="121">
        <f t="shared" si="10"/>
        <v>89078516</v>
      </c>
      <c r="M93" s="121">
        <v>0</v>
      </c>
      <c r="N93" s="121">
        <f t="shared" si="11"/>
        <v>89078516</v>
      </c>
      <c r="O93" s="116">
        <f t="shared" si="12"/>
        <v>8196.403754140596</v>
      </c>
      <c r="P93" s="115">
        <v>10868</v>
      </c>
    </row>
    <row r="94" spans="1:16" s="70" customFormat="1" ht="13" x14ac:dyDescent="0.25">
      <c r="A94" s="117">
        <v>41</v>
      </c>
      <c r="B94" s="117" t="s">
        <v>250</v>
      </c>
      <c r="C94" s="118">
        <v>136247361</v>
      </c>
      <c r="D94" s="118">
        <v>0</v>
      </c>
      <c r="E94" s="118">
        <v>50746844</v>
      </c>
      <c r="F94" s="118">
        <v>0</v>
      </c>
      <c r="G94" s="118">
        <f t="shared" si="9"/>
        <v>186994205</v>
      </c>
      <c r="H94" s="118">
        <v>157049490</v>
      </c>
      <c r="I94" s="118">
        <v>0</v>
      </c>
      <c r="J94" s="118">
        <v>29944715</v>
      </c>
      <c r="K94" s="118">
        <v>0</v>
      </c>
      <c r="L94" s="118">
        <f t="shared" si="10"/>
        <v>186994205</v>
      </c>
      <c r="M94" s="118">
        <v>0</v>
      </c>
      <c r="N94" s="118">
        <f t="shared" si="11"/>
        <v>186994205</v>
      </c>
      <c r="O94" s="119">
        <f t="shared" si="12"/>
        <v>5656.8914871732813</v>
      </c>
      <c r="P94" s="118">
        <v>33056</v>
      </c>
    </row>
    <row r="95" spans="1:16" s="70" customFormat="1" ht="13" x14ac:dyDescent="0.25">
      <c r="A95" s="114">
        <v>42</v>
      </c>
      <c r="B95" s="114" t="s">
        <v>124</v>
      </c>
      <c r="C95" s="115">
        <v>161742335</v>
      </c>
      <c r="D95" s="115">
        <v>0</v>
      </c>
      <c r="E95" s="115">
        <v>193867902</v>
      </c>
      <c r="F95" s="115">
        <v>0</v>
      </c>
      <c r="G95" s="115">
        <f t="shared" si="9"/>
        <v>355610237</v>
      </c>
      <c r="H95" s="115">
        <v>239553438</v>
      </c>
      <c r="I95" s="115">
        <v>0</v>
      </c>
      <c r="J95" s="115">
        <v>104592745</v>
      </c>
      <c r="K95" s="115">
        <v>11464054</v>
      </c>
      <c r="L95" s="115">
        <f t="shared" si="10"/>
        <v>355610237</v>
      </c>
      <c r="M95" s="115">
        <v>0</v>
      </c>
      <c r="N95" s="115">
        <f t="shared" si="11"/>
        <v>355610237</v>
      </c>
      <c r="O95" s="116">
        <f t="shared" si="12"/>
        <v>3146.2693274113922</v>
      </c>
      <c r="P95" s="115">
        <v>113026</v>
      </c>
    </row>
    <row r="96" spans="1:16" s="70" customFormat="1" ht="13" x14ac:dyDescent="0.25">
      <c r="A96" s="117">
        <v>43</v>
      </c>
      <c r="B96" s="117" t="s">
        <v>126</v>
      </c>
      <c r="C96" s="118">
        <v>1090358232</v>
      </c>
      <c r="D96" s="118">
        <v>0</v>
      </c>
      <c r="E96" s="118">
        <v>919857483</v>
      </c>
      <c r="F96" s="118">
        <v>0</v>
      </c>
      <c r="G96" s="118">
        <f t="shared" si="9"/>
        <v>2010215715</v>
      </c>
      <c r="H96" s="118">
        <v>916845487</v>
      </c>
      <c r="I96" s="118">
        <v>23002737</v>
      </c>
      <c r="J96" s="118">
        <v>625841816</v>
      </c>
      <c r="K96" s="118">
        <v>444525675</v>
      </c>
      <c r="L96" s="118">
        <f t="shared" si="10"/>
        <v>2010215715</v>
      </c>
      <c r="M96" s="118">
        <v>60455463</v>
      </c>
      <c r="N96" s="118">
        <f t="shared" si="11"/>
        <v>1949760252</v>
      </c>
      <c r="O96" s="119">
        <f t="shared" si="12"/>
        <v>5735.972358039292</v>
      </c>
      <c r="P96" s="118">
        <v>339918</v>
      </c>
    </row>
    <row r="97" spans="1:16" s="70" customFormat="1" ht="13" x14ac:dyDescent="0.25">
      <c r="A97" s="114">
        <v>44</v>
      </c>
      <c r="B97" s="114" t="s">
        <v>128</v>
      </c>
      <c r="C97" s="115">
        <v>84842232</v>
      </c>
      <c r="D97" s="115">
        <v>0</v>
      </c>
      <c r="E97" s="115">
        <v>69944933</v>
      </c>
      <c r="F97" s="115">
        <v>0</v>
      </c>
      <c r="G97" s="115">
        <f t="shared" si="9"/>
        <v>154787165</v>
      </c>
      <c r="H97" s="115">
        <v>72752219</v>
      </c>
      <c r="I97" s="115">
        <v>0</v>
      </c>
      <c r="J97" s="115">
        <v>82034946</v>
      </c>
      <c r="K97" s="115">
        <v>0</v>
      </c>
      <c r="L97" s="115">
        <f t="shared" si="10"/>
        <v>154787165</v>
      </c>
      <c r="M97" s="115">
        <v>0</v>
      </c>
      <c r="N97" s="115">
        <f t="shared" si="11"/>
        <v>154787165</v>
      </c>
      <c r="O97" s="116">
        <f t="shared" si="12"/>
        <v>3187.0195396145609</v>
      </c>
      <c r="P97" s="115">
        <v>48568</v>
      </c>
    </row>
    <row r="98" spans="1:16" s="70" customFormat="1" ht="13" x14ac:dyDescent="0.25">
      <c r="A98" s="117">
        <v>45</v>
      </c>
      <c r="B98" s="117" t="s">
        <v>130</v>
      </c>
      <c r="C98" s="118">
        <v>97114</v>
      </c>
      <c r="D98" s="118">
        <v>0</v>
      </c>
      <c r="E98" s="118">
        <v>3524235</v>
      </c>
      <c r="F98" s="118">
        <v>0</v>
      </c>
      <c r="G98" s="118">
        <f t="shared" si="9"/>
        <v>3621349</v>
      </c>
      <c r="H98" s="118">
        <v>3008028</v>
      </c>
      <c r="I98" s="118">
        <v>0</v>
      </c>
      <c r="J98" s="118">
        <v>499829</v>
      </c>
      <c r="K98" s="118">
        <v>113492</v>
      </c>
      <c r="L98" s="118">
        <f t="shared" si="10"/>
        <v>3621349</v>
      </c>
      <c r="M98" s="118">
        <v>0</v>
      </c>
      <c r="N98" s="118">
        <f t="shared" si="11"/>
        <v>3621349</v>
      </c>
      <c r="O98" s="119">
        <f t="shared" si="12"/>
        <v>1608.7734340293202</v>
      </c>
      <c r="P98" s="118">
        <v>2251</v>
      </c>
    </row>
    <row r="99" spans="1:16" s="70" customFormat="1" ht="13" x14ac:dyDescent="0.25">
      <c r="A99" s="114">
        <v>46</v>
      </c>
      <c r="B99" s="114" t="s">
        <v>132</v>
      </c>
      <c r="C99" s="115">
        <v>161869379</v>
      </c>
      <c r="D99" s="115">
        <v>0</v>
      </c>
      <c r="E99" s="115">
        <v>70207066</v>
      </c>
      <c r="F99" s="115">
        <v>0</v>
      </c>
      <c r="G99" s="115">
        <f t="shared" si="9"/>
        <v>232076445</v>
      </c>
      <c r="H99" s="115">
        <v>123676738</v>
      </c>
      <c r="I99" s="115">
        <v>0</v>
      </c>
      <c r="J99" s="115">
        <v>75643436</v>
      </c>
      <c r="K99" s="115">
        <v>32756271</v>
      </c>
      <c r="L99" s="115">
        <f t="shared" si="10"/>
        <v>232076445</v>
      </c>
      <c r="M99" s="115">
        <v>0</v>
      </c>
      <c r="N99" s="115">
        <f t="shared" si="11"/>
        <v>232076445</v>
      </c>
      <c r="O99" s="116">
        <f t="shared" si="12"/>
        <v>5677.989014753015</v>
      </c>
      <c r="P99" s="115">
        <v>40873</v>
      </c>
    </row>
    <row r="100" spans="1:16" s="70" customFormat="1" ht="13" x14ac:dyDescent="0.25">
      <c r="A100" s="117">
        <v>47</v>
      </c>
      <c r="B100" s="117" t="s">
        <v>134</v>
      </c>
      <c r="C100" s="118">
        <v>101114140</v>
      </c>
      <c r="D100" s="118">
        <v>0</v>
      </c>
      <c r="E100" s="118">
        <v>151229662</v>
      </c>
      <c r="F100" s="118">
        <v>0</v>
      </c>
      <c r="G100" s="118">
        <f t="shared" si="9"/>
        <v>252343802</v>
      </c>
      <c r="H100" s="118">
        <v>169609951</v>
      </c>
      <c r="I100" s="118">
        <v>0</v>
      </c>
      <c r="J100" s="118">
        <v>54797227</v>
      </c>
      <c r="K100" s="118">
        <v>27936624</v>
      </c>
      <c r="L100" s="118">
        <f t="shared" si="10"/>
        <v>252343802</v>
      </c>
      <c r="M100" s="118">
        <v>0</v>
      </c>
      <c r="N100" s="118">
        <f t="shared" si="11"/>
        <v>252343802</v>
      </c>
      <c r="O100" s="119">
        <f t="shared" si="12"/>
        <v>3127.7895089119711</v>
      </c>
      <c r="P100" s="118">
        <v>80678</v>
      </c>
    </row>
    <row r="101" spans="1:16" s="70" customFormat="1" ht="13" x14ac:dyDescent="0.25">
      <c r="A101" s="114">
        <v>48</v>
      </c>
      <c r="B101" s="114" t="s">
        <v>136</v>
      </c>
      <c r="C101" s="115">
        <v>19180000</v>
      </c>
      <c r="D101" s="115">
        <v>0</v>
      </c>
      <c r="E101" s="115">
        <v>14091849</v>
      </c>
      <c r="F101" s="115">
        <v>0</v>
      </c>
      <c r="G101" s="115">
        <f t="shared" si="9"/>
        <v>33271849</v>
      </c>
      <c r="H101" s="115">
        <v>8581539</v>
      </c>
      <c r="I101" s="115">
        <v>0</v>
      </c>
      <c r="J101" s="115">
        <v>24690310</v>
      </c>
      <c r="K101" s="115">
        <v>0</v>
      </c>
      <c r="L101" s="115">
        <f t="shared" si="10"/>
        <v>33271849</v>
      </c>
      <c r="M101" s="115">
        <v>0</v>
      </c>
      <c r="N101" s="115">
        <f t="shared" si="11"/>
        <v>33271849</v>
      </c>
      <c r="O101" s="116">
        <f t="shared" si="12"/>
        <v>4984.5466666666671</v>
      </c>
      <c r="P101" s="115">
        <v>6675</v>
      </c>
    </row>
    <row r="102" spans="1:16" s="70" customFormat="1" ht="13" x14ac:dyDescent="0.25">
      <c r="A102" s="117">
        <v>49</v>
      </c>
      <c r="B102" s="117" t="s">
        <v>138</v>
      </c>
      <c r="C102" s="118">
        <v>131339908</v>
      </c>
      <c r="D102" s="118">
        <v>0</v>
      </c>
      <c r="E102" s="118">
        <v>61757392</v>
      </c>
      <c r="F102" s="118">
        <v>0</v>
      </c>
      <c r="G102" s="118">
        <f t="shared" si="9"/>
        <v>193097300</v>
      </c>
      <c r="H102" s="118">
        <v>81543340</v>
      </c>
      <c r="I102" s="118">
        <v>0</v>
      </c>
      <c r="J102" s="118">
        <v>88832025</v>
      </c>
      <c r="K102" s="118">
        <v>22721935</v>
      </c>
      <c r="L102" s="118">
        <f t="shared" si="10"/>
        <v>193097300</v>
      </c>
      <c r="M102" s="118">
        <v>0</v>
      </c>
      <c r="N102" s="118">
        <f t="shared" si="11"/>
        <v>193097300</v>
      </c>
      <c r="O102" s="119">
        <f t="shared" si="12"/>
        <v>6966.2433709729785</v>
      </c>
      <c r="P102" s="118">
        <v>27719</v>
      </c>
    </row>
    <row r="103" spans="1:16" s="70" customFormat="1" ht="13" x14ac:dyDescent="0.25">
      <c r="A103" s="114">
        <v>50</v>
      </c>
      <c r="B103" s="114" t="s">
        <v>140</v>
      </c>
      <c r="C103" s="121">
        <v>35133350</v>
      </c>
      <c r="D103" s="121">
        <v>0</v>
      </c>
      <c r="E103" s="121">
        <v>23253578</v>
      </c>
      <c r="F103" s="121">
        <v>0</v>
      </c>
      <c r="G103" s="121">
        <f t="shared" si="9"/>
        <v>58386928</v>
      </c>
      <c r="H103" s="121">
        <v>37424951</v>
      </c>
      <c r="I103" s="121">
        <v>0</v>
      </c>
      <c r="J103" s="121">
        <v>11143101</v>
      </c>
      <c r="K103" s="121">
        <v>9818876</v>
      </c>
      <c r="L103" s="121">
        <f t="shared" si="10"/>
        <v>58386928</v>
      </c>
      <c r="M103" s="121">
        <v>0</v>
      </c>
      <c r="N103" s="121">
        <f t="shared" si="11"/>
        <v>58386928</v>
      </c>
      <c r="O103" s="116">
        <f t="shared" si="12"/>
        <v>3179.2500952899536</v>
      </c>
      <c r="P103" s="115">
        <v>18365</v>
      </c>
    </row>
    <row r="104" spans="1:16" s="70" customFormat="1" ht="13" x14ac:dyDescent="0.25">
      <c r="A104" s="117">
        <v>51</v>
      </c>
      <c r="B104" s="117" t="s">
        <v>142</v>
      </c>
      <c r="C104" s="122">
        <v>84287531</v>
      </c>
      <c r="D104" s="122">
        <v>0</v>
      </c>
      <c r="E104" s="122">
        <v>12092768</v>
      </c>
      <c r="F104" s="122">
        <v>0</v>
      </c>
      <c r="G104" s="122">
        <f t="shared" si="9"/>
        <v>96380299</v>
      </c>
      <c r="H104" s="122">
        <v>86115740</v>
      </c>
      <c r="I104" s="122">
        <v>0</v>
      </c>
      <c r="J104" s="122">
        <v>10114105</v>
      </c>
      <c r="K104" s="122">
        <v>150454</v>
      </c>
      <c r="L104" s="122">
        <f t="shared" si="10"/>
        <v>96380299</v>
      </c>
      <c r="M104" s="122">
        <v>0</v>
      </c>
      <c r="N104" s="122">
        <f t="shared" si="11"/>
        <v>96380299</v>
      </c>
      <c r="O104" s="122">
        <f t="shared" si="12"/>
        <v>8911.7243643088295</v>
      </c>
      <c r="P104" s="122">
        <v>10815</v>
      </c>
    </row>
    <row r="105" spans="1:16" s="70" customFormat="1" ht="13" x14ac:dyDescent="0.25">
      <c r="A105" s="114">
        <v>52</v>
      </c>
      <c r="B105" s="114" t="s">
        <v>144</v>
      </c>
      <c r="C105" s="115">
        <v>0</v>
      </c>
      <c r="D105" s="115">
        <v>0</v>
      </c>
      <c r="E105" s="115">
        <v>0</v>
      </c>
      <c r="F105" s="115">
        <v>0</v>
      </c>
      <c r="G105" s="115">
        <f t="shared" si="9"/>
        <v>0</v>
      </c>
      <c r="H105" s="115">
        <v>0</v>
      </c>
      <c r="I105" s="115">
        <v>0</v>
      </c>
      <c r="J105" s="115">
        <v>0</v>
      </c>
      <c r="K105" s="115">
        <v>0</v>
      </c>
      <c r="L105" s="115">
        <f t="shared" si="10"/>
        <v>0</v>
      </c>
      <c r="M105" s="115">
        <v>0</v>
      </c>
      <c r="N105" s="115">
        <f t="shared" si="11"/>
        <v>0</v>
      </c>
      <c r="O105" s="116">
        <f t="shared" si="12"/>
        <v>0</v>
      </c>
      <c r="P105" s="115">
        <v>0</v>
      </c>
    </row>
    <row r="106" spans="1:16" s="70" customFormat="1" ht="13" x14ac:dyDescent="0.25">
      <c r="A106" s="117">
        <v>53</v>
      </c>
      <c r="B106" s="117" t="s">
        <v>146</v>
      </c>
      <c r="C106" s="118">
        <v>2183991328</v>
      </c>
      <c r="D106" s="118">
        <v>0</v>
      </c>
      <c r="E106" s="118">
        <v>1857880681</v>
      </c>
      <c r="F106" s="118">
        <v>0</v>
      </c>
      <c r="G106" s="118">
        <f t="shared" si="9"/>
        <v>4041872009</v>
      </c>
      <c r="H106" s="118">
        <v>2578264448</v>
      </c>
      <c r="I106" s="118">
        <v>171087531</v>
      </c>
      <c r="J106" s="118">
        <v>999720699</v>
      </c>
      <c r="K106" s="118">
        <v>292799331</v>
      </c>
      <c r="L106" s="118">
        <f t="shared" si="10"/>
        <v>4041872009</v>
      </c>
      <c r="M106" s="118">
        <v>38457945</v>
      </c>
      <c r="N106" s="118">
        <f t="shared" si="11"/>
        <v>4003414064</v>
      </c>
      <c r="O106" s="119">
        <f t="shared" si="12"/>
        <v>9225.9656856305992</v>
      </c>
      <c r="P106" s="118">
        <v>433929</v>
      </c>
    </row>
    <row r="107" spans="1:16" s="70" customFormat="1" ht="13" x14ac:dyDescent="0.25">
      <c r="A107" s="114">
        <v>54</v>
      </c>
      <c r="B107" s="114" t="s">
        <v>148</v>
      </c>
      <c r="C107" s="115">
        <v>76315758</v>
      </c>
      <c r="D107" s="115">
        <v>0</v>
      </c>
      <c r="E107" s="115">
        <v>63842865</v>
      </c>
      <c r="F107" s="115">
        <v>0</v>
      </c>
      <c r="G107" s="115">
        <f t="shared" si="9"/>
        <v>140158623</v>
      </c>
      <c r="H107" s="115">
        <v>71569901</v>
      </c>
      <c r="I107" s="115">
        <v>0</v>
      </c>
      <c r="J107" s="115">
        <v>68588722</v>
      </c>
      <c r="K107" s="115">
        <v>0</v>
      </c>
      <c r="L107" s="115">
        <f t="shared" si="10"/>
        <v>140158623</v>
      </c>
      <c r="M107" s="115">
        <v>0</v>
      </c>
      <c r="N107" s="115">
        <f t="shared" si="11"/>
        <v>140158623</v>
      </c>
      <c r="O107" s="116">
        <f t="shared" si="12"/>
        <v>3466.3556165603204</v>
      </c>
      <c r="P107" s="115">
        <v>40434</v>
      </c>
    </row>
    <row r="108" spans="1:16" s="70" customFormat="1" ht="13" x14ac:dyDescent="0.25">
      <c r="A108" s="117">
        <v>55</v>
      </c>
      <c r="B108" s="117" t="s">
        <v>150</v>
      </c>
      <c r="C108" s="118">
        <v>6929169</v>
      </c>
      <c r="D108" s="118">
        <v>0</v>
      </c>
      <c r="E108" s="118">
        <v>14800647</v>
      </c>
      <c r="F108" s="118">
        <v>0</v>
      </c>
      <c r="G108" s="118">
        <f t="shared" si="9"/>
        <v>21729816</v>
      </c>
      <c r="H108" s="118">
        <v>16668569</v>
      </c>
      <c r="I108" s="118">
        <v>0</v>
      </c>
      <c r="J108" s="118">
        <v>5061247</v>
      </c>
      <c r="K108" s="118">
        <v>0</v>
      </c>
      <c r="L108" s="118">
        <f t="shared" si="10"/>
        <v>21729816</v>
      </c>
      <c r="M108" s="118">
        <v>0</v>
      </c>
      <c r="N108" s="118">
        <f t="shared" si="11"/>
        <v>21729816</v>
      </c>
      <c r="O108" s="119">
        <f t="shared" si="12"/>
        <v>1801.8089552238805</v>
      </c>
      <c r="P108" s="118">
        <v>12060</v>
      </c>
    </row>
    <row r="109" spans="1:16" s="70" customFormat="1" ht="13" x14ac:dyDescent="0.25">
      <c r="A109" s="114">
        <v>56</v>
      </c>
      <c r="B109" s="114" t="s">
        <v>152</v>
      </c>
      <c r="C109" s="115">
        <v>21253000</v>
      </c>
      <c r="D109" s="115">
        <v>0</v>
      </c>
      <c r="E109" s="115">
        <v>18820271</v>
      </c>
      <c r="F109" s="115">
        <v>0</v>
      </c>
      <c r="G109" s="115">
        <f t="shared" si="9"/>
        <v>40073271</v>
      </c>
      <c r="H109" s="115">
        <v>16084951</v>
      </c>
      <c r="I109" s="115">
        <v>0</v>
      </c>
      <c r="J109" s="115">
        <v>23988320</v>
      </c>
      <c r="K109" s="115">
        <v>0</v>
      </c>
      <c r="L109" s="115">
        <f t="shared" si="10"/>
        <v>40073271</v>
      </c>
      <c r="M109" s="115">
        <v>0</v>
      </c>
      <c r="N109" s="115">
        <f t="shared" si="11"/>
        <v>40073271</v>
      </c>
      <c r="O109" s="116">
        <f t="shared" si="12"/>
        <v>2857.0705119064596</v>
      </c>
      <c r="P109" s="115">
        <v>14026</v>
      </c>
    </row>
    <row r="110" spans="1:16" s="70" customFormat="1" ht="13" x14ac:dyDescent="0.25">
      <c r="A110" s="117">
        <v>57</v>
      </c>
      <c r="B110" s="117" t="s">
        <v>154</v>
      </c>
      <c r="C110" s="118">
        <v>850394</v>
      </c>
      <c r="D110" s="118">
        <v>0</v>
      </c>
      <c r="E110" s="118">
        <v>12438237</v>
      </c>
      <c r="F110" s="118">
        <v>0</v>
      </c>
      <c r="G110" s="118">
        <f t="shared" si="9"/>
        <v>13288631</v>
      </c>
      <c r="H110" s="118">
        <v>11063441</v>
      </c>
      <c r="I110" s="118">
        <v>0</v>
      </c>
      <c r="J110" s="118">
        <v>2225190</v>
      </c>
      <c r="K110" s="118">
        <v>0</v>
      </c>
      <c r="L110" s="118">
        <f t="shared" si="10"/>
        <v>13288631</v>
      </c>
      <c r="M110" s="118">
        <v>0</v>
      </c>
      <c r="N110" s="118">
        <f t="shared" si="11"/>
        <v>13288631</v>
      </c>
      <c r="O110" s="119">
        <f t="shared" si="12"/>
        <v>1586.5127745940783</v>
      </c>
      <c r="P110" s="118">
        <v>8376</v>
      </c>
    </row>
    <row r="111" spans="1:16" s="70" customFormat="1" ht="13" x14ac:dyDescent="0.25">
      <c r="A111" s="114">
        <v>58</v>
      </c>
      <c r="B111" s="114" t="s">
        <v>156</v>
      </c>
      <c r="C111" s="115">
        <v>159493641</v>
      </c>
      <c r="D111" s="115">
        <v>0</v>
      </c>
      <c r="E111" s="115">
        <v>44858805</v>
      </c>
      <c r="F111" s="115">
        <v>0</v>
      </c>
      <c r="G111" s="115">
        <f t="shared" si="9"/>
        <v>204352446</v>
      </c>
      <c r="H111" s="115">
        <v>194841088</v>
      </c>
      <c r="I111" s="115">
        <v>0</v>
      </c>
      <c r="J111" s="115">
        <v>9511358</v>
      </c>
      <c r="K111" s="115">
        <v>0</v>
      </c>
      <c r="L111" s="115">
        <f t="shared" si="10"/>
        <v>204352446</v>
      </c>
      <c r="M111" s="115">
        <v>0</v>
      </c>
      <c r="N111" s="115">
        <f t="shared" si="11"/>
        <v>204352446</v>
      </c>
      <c r="O111" s="116">
        <f t="shared" si="12"/>
        <v>6759.4749272294257</v>
      </c>
      <c r="P111" s="115">
        <v>30232</v>
      </c>
    </row>
    <row r="112" spans="1:16" s="70" customFormat="1" ht="13" x14ac:dyDescent="0.25">
      <c r="A112" s="117">
        <v>59</v>
      </c>
      <c r="B112" s="117" t="s">
        <v>158</v>
      </c>
      <c r="C112" s="118">
        <v>35425082</v>
      </c>
      <c r="D112" s="118">
        <v>0</v>
      </c>
      <c r="E112" s="118">
        <v>17920202</v>
      </c>
      <c r="F112" s="118">
        <v>0</v>
      </c>
      <c r="G112" s="118">
        <f t="shared" si="9"/>
        <v>53345284</v>
      </c>
      <c r="H112" s="118">
        <v>20924303</v>
      </c>
      <c r="I112" s="118">
        <v>0</v>
      </c>
      <c r="J112" s="118">
        <v>10080821</v>
      </c>
      <c r="K112" s="118">
        <v>22340160</v>
      </c>
      <c r="L112" s="118">
        <f t="shared" si="10"/>
        <v>53345284</v>
      </c>
      <c r="M112" s="118">
        <v>0</v>
      </c>
      <c r="N112" s="118">
        <f t="shared" si="11"/>
        <v>53345284</v>
      </c>
      <c r="O112" s="119">
        <f t="shared" si="12"/>
        <v>4960.9675439412258</v>
      </c>
      <c r="P112" s="118">
        <v>10753</v>
      </c>
    </row>
    <row r="113" spans="1:16" s="70" customFormat="1" ht="13" x14ac:dyDescent="0.25">
      <c r="A113" s="114">
        <v>60</v>
      </c>
      <c r="B113" s="114" t="s">
        <v>160</v>
      </c>
      <c r="C113" s="115">
        <v>212152062</v>
      </c>
      <c r="D113" s="115">
        <v>0</v>
      </c>
      <c r="E113" s="115">
        <v>129796325</v>
      </c>
      <c r="F113" s="115">
        <v>0</v>
      </c>
      <c r="G113" s="115">
        <f t="shared" si="9"/>
        <v>341948387</v>
      </c>
      <c r="H113" s="115">
        <v>223958875</v>
      </c>
      <c r="I113" s="115">
        <v>0</v>
      </c>
      <c r="J113" s="115">
        <v>106525833</v>
      </c>
      <c r="K113" s="115">
        <v>11463679</v>
      </c>
      <c r="L113" s="115">
        <f t="shared" si="10"/>
        <v>341948387</v>
      </c>
      <c r="M113" s="115">
        <v>0</v>
      </c>
      <c r="N113" s="115">
        <f t="shared" si="11"/>
        <v>341948387</v>
      </c>
      <c r="O113" s="116">
        <f t="shared" si="12"/>
        <v>3355.922694172375</v>
      </c>
      <c r="P113" s="115">
        <v>101894</v>
      </c>
    </row>
    <row r="114" spans="1:16" s="70" customFormat="1" ht="13" x14ac:dyDescent="0.25">
      <c r="A114" s="117">
        <v>61</v>
      </c>
      <c r="B114" s="117" t="s">
        <v>162</v>
      </c>
      <c r="C114" s="118">
        <v>11286893</v>
      </c>
      <c r="D114" s="118">
        <v>0</v>
      </c>
      <c r="E114" s="118">
        <v>20016113</v>
      </c>
      <c r="F114" s="118">
        <v>0</v>
      </c>
      <c r="G114" s="118">
        <f t="shared" si="9"/>
        <v>31303006</v>
      </c>
      <c r="H114" s="118">
        <v>21457944</v>
      </c>
      <c r="I114" s="118">
        <v>0</v>
      </c>
      <c r="J114" s="118">
        <v>9845062</v>
      </c>
      <c r="K114" s="118">
        <v>0</v>
      </c>
      <c r="L114" s="118">
        <f t="shared" si="10"/>
        <v>31303006</v>
      </c>
      <c r="M114" s="118">
        <v>0</v>
      </c>
      <c r="N114" s="118">
        <f t="shared" si="11"/>
        <v>31303006</v>
      </c>
      <c r="O114" s="119">
        <f t="shared" si="12"/>
        <v>2127.5746618636581</v>
      </c>
      <c r="P114" s="118">
        <v>14713</v>
      </c>
    </row>
    <row r="115" spans="1:16" s="70" customFormat="1" ht="13" x14ac:dyDescent="0.25">
      <c r="A115" s="114">
        <v>62</v>
      </c>
      <c r="B115" s="114" t="s">
        <v>251</v>
      </c>
      <c r="C115" s="115">
        <v>152702002</v>
      </c>
      <c r="D115" s="115">
        <v>0</v>
      </c>
      <c r="E115" s="115">
        <v>34041670</v>
      </c>
      <c r="F115" s="115">
        <v>0</v>
      </c>
      <c r="G115" s="115">
        <f t="shared" si="9"/>
        <v>186743672</v>
      </c>
      <c r="H115" s="115">
        <v>66531972</v>
      </c>
      <c r="I115" s="115">
        <v>0</v>
      </c>
      <c r="J115" s="115">
        <v>99829907</v>
      </c>
      <c r="K115" s="115">
        <v>20381793</v>
      </c>
      <c r="L115" s="115">
        <f t="shared" si="10"/>
        <v>186743672</v>
      </c>
      <c r="M115" s="115">
        <v>0</v>
      </c>
      <c r="N115" s="115">
        <f t="shared" si="11"/>
        <v>186743672</v>
      </c>
      <c r="O115" s="116">
        <f t="shared" si="12"/>
        <v>7273.3659980525799</v>
      </c>
      <c r="P115" s="115">
        <v>25675</v>
      </c>
    </row>
    <row r="116" spans="1:16" s="70" customFormat="1" ht="13" x14ac:dyDescent="0.25">
      <c r="A116" s="117">
        <v>63</v>
      </c>
      <c r="B116" s="117" t="s">
        <v>166</v>
      </c>
      <c r="C116" s="118">
        <v>74746894</v>
      </c>
      <c r="D116" s="118">
        <v>0</v>
      </c>
      <c r="E116" s="118">
        <v>18494761</v>
      </c>
      <c r="F116" s="118">
        <v>0</v>
      </c>
      <c r="G116" s="118">
        <f t="shared" si="9"/>
        <v>93241655</v>
      </c>
      <c r="H116" s="118">
        <v>81450080</v>
      </c>
      <c r="I116" s="118">
        <v>0</v>
      </c>
      <c r="J116" s="118">
        <v>11787898</v>
      </c>
      <c r="K116" s="118">
        <v>3677</v>
      </c>
      <c r="L116" s="118">
        <f t="shared" si="10"/>
        <v>93241655</v>
      </c>
      <c r="M116" s="118">
        <v>0</v>
      </c>
      <c r="N116" s="118">
        <f t="shared" si="11"/>
        <v>93241655</v>
      </c>
      <c r="O116" s="119">
        <f t="shared" si="12"/>
        <v>7705.9219008264463</v>
      </c>
      <c r="P116" s="118">
        <v>12100</v>
      </c>
    </row>
    <row r="117" spans="1:16" s="70" customFormat="1" ht="13" x14ac:dyDescent="0.25">
      <c r="A117" s="114">
        <v>64</v>
      </c>
      <c r="B117" s="114" t="s">
        <v>168</v>
      </c>
      <c r="C117" s="115">
        <v>27058783</v>
      </c>
      <c r="D117" s="115">
        <v>0</v>
      </c>
      <c r="E117" s="115">
        <v>20752489</v>
      </c>
      <c r="F117" s="115">
        <v>0</v>
      </c>
      <c r="G117" s="115">
        <f t="shared" si="9"/>
        <v>47811272</v>
      </c>
      <c r="H117" s="115">
        <v>35700697</v>
      </c>
      <c r="I117" s="115">
        <v>0</v>
      </c>
      <c r="J117" s="115">
        <v>7091011</v>
      </c>
      <c r="K117" s="115">
        <v>5019564</v>
      </c>
      <c r="L117" s="115">
        <f t="shared" si="10"/>
        <v>47811272</v>
      </c>
      <c r="M117" s="115">
        <v>0</v>
      </c>
      <c r="N117" s="115">
        <f t="shared" si="11"/>
        <v>47811272</v>
      </c>
      <c r="O117" s="116">
        <f t="shared" si="12"/>
        <v>4095.5346924790133</v>
      </c>
      <c r="P117" s="115">
        <v>11674</v>
      </c>
    </row>
    <row r="118" spans="1:16" s="70" customFormat="1" ht="13" x14ac:dyDescent="0.25">
      <c r="A118" s="117">
        <v>65</v>
      </c>
      <c r="B118" s="117" t="s">
        <v>170</v>
      </c>
      <c r="C118" s="118">
        <v>665951</v>
      </c>
      <c r="D118" s="118">
        <v>0</v>
      </c>
      <c r="E118" s="118">
        <v>24226202</v>
      </c>
      <c r="F118" s="118">
        <v>0</v>
      </c>
      <c r="G118" s="118">
        <f t="shared" ref="G118:G148" si="13">(C118+D118+E118+F118)</f>
        <v>24892153</v>
      </c>
      <c r="H118" s="118">
        <v>15513352</v>
      </c>
      <c r="I118" s="118">
        <v>0</v>
      </c>
      <c r="J118" s="118">
        <v>9378801</v>
      </c>
      <c r="K118" s="118">
        <v>0</v>
      </c>
      <c r="L118" s="118">
        <f t="shared" ref="L118:L148" si="14">(H118+I118+J118+K118)</f>
        <v>24892153</v>
      </c>
      <c r="M118" s="118">
        <v>0</v>
      </c>
      <c r="N118" s="118">
        <f t="shared" ref="N118:N148" si="15">(G118-M118)</f>
        <v>24892153</v>
      </c>
      <c r="O118" s="119">
        <f t="shared" ref="O118:O149" si="16">IFERROR(N118/P118,0)</f>
        <v>1593.5057294667436</v>
      </c>
      <c r="P118" s="118">
        <v>15621</v>
      </c>
    </row>
    <row r="119" spans="1:16" s="70" customFormat="1" ht="13" x14ac:dyDescent="0.25">
      <c r="A119" s="114">
        <v>66</v>
      </c>
      <c r="B119" s="114" t="s">
        <v>172</v>
      </c>
      <c r="C119" s="115">
        <v>84393417</v>
      </c>
      <c r="D119" s="115">
        <v>0</v>
      </c>
      <c r="E119" s="115">
        <v>62765553</v>
      </c>
      <c r="F119" s="115">
        <v>0</v>
      </c>
      <c r="G119" s="115">
        <f t="shared" si="13"/>
        <v>147158970</v>
      </c>
      <c r="H119" s="115">
        <v>65359010</v>
      </c>
      <c r="I119" s="115">
        <v>0</v>
      </c>
      <c r="J119" s="115">
        <v>81783596</v>
      </c>
      <c r="K119" s="115">
        <v>16364</v>
      </c>
      <c r="L119" s="115">
        <f t="shared" si="14"/>
        <v>147158970</v>
      </c>
      <c r="M119" s="115">
        <v>0</v>
      </c>
      <c r="N119" s="115">
        <f t="shared" si="15"/>
        <v>147158970</v>
      </c>
      <c r="O119" s="116">
        <f t="shared" si="16"/>
        <v>3910.7860958303436</v>
      </c>
      <c r="P119" s="115">
        <v>37629</v>
      </c>
    </row>
    <row r="120" spans="1:16" s="70" customFormat="1" ht="13" x14ac:dyDescent="0.25">
      <c r="A120" s="117">
        <v>67</v>
      </c>
      <c r="B120" s="117" t="s">
        <v>252</v>
      </c>
      <c r="C120" s="118">
        <v>48363403</v>
      </c>
      <c r="D120" s="118">
        <v>0</v>
      </c>
      <c r="E120" s="118">
        <v>53179312</v>
      </c>
      <c r="F120" s="118">
        <v>0</v>
      </c>
      <c r="G120" s="118">
        <f t="shared" si="13"/>
        <v>101542715</v>
      </c>
      <c r="H120" s="118">
        <v>56443000</v>
      </c>
      <c r="I120" s="118">
        <v>0</v>
      </c>
      <c r="J120" s="118">
        <v>41383034</v>
      </c>
      <c r="K120" s="118">
        <v>3716681</v>
      </c>
      <c r="L120" s="118">
        <f t="shared" si="14"/>
        <v>101542715</v>
      </c>
      <c r="M120" s="118">
        <v>0</v>
      </c>
      <c r="N120" s="118">
        <f t="shared" si="15"/>
        <v>101542715</v>
      </c>
      <c r="O120" s="119">
        <f t="shared" si="16"/>
        <v>4350.4012253116834</v>
      </c>
      <c r="P120" s="118">
        <v>23341</v>
      </c>
    </row>
    <row r="121" spans="1:16" s="70" customFormat="1" ht="13" x14ac:dyDescent="0.25">
      <c r="A121" s="114">
        <v>68</v>
      </c>
      <c r="B121" s="114" t="s">
        <v>176</v>
      </c>
      <c r="C121" s="115">
        <v>28919980</v>
      </c>
      <c r="D121" s="115">
        <v>375000</v>
      </c>
      <c r="E121" s="115">
        <v>27354112</v>
      </c>
      <c r="F121" s="115">
        <v>0</v>
      </c>
      <c r="G121" s="115">
        <f t="shared" si="13"/>
        <v>56649092</v>
      </c>
      <c r="H121" s="115">
        <v>42718598</v>
      </c>
      <c r="I121" s="115">
        <v>0</v>
      </c>
      <c r="J121" s="115">
        <v>10807822</v>
      </c>
      <c r="K121" s="115">
        <v>3122672</v>
      </c>
      <c r="L121" s="115">
        <f t="shared" si="14"/>
        <v>56649092</v>
      </c>
      <c r="M121" s="115">
        <v>0</v>
      </c>
      <c r="N121" s="115">
        <f t="shared" si="15"/>
        <v>56649092</v>
      </c>
      <c r="O121" s="116">
        <f t="shared" si="16"/>
        <v>3337.9937540510282</v>
      </c>
      <c r="P121" s="115">
        <v>16971</v>
      </c>
    </row>
    <row r="122" spans="1:16" s="70" customFormat="1" ht="13" x14ac:dyDescent="0.25">
      <c r="A122" s="117">
        <v>69</v>
      </c>
      <c r="B122" s="117" t="s">
        <v>178</v>
      </c>
      <c r="C122" s="118">
        <v>37357381</v>
      </c>
      <c r="D122" s="118">
        <v>0</v>
      </c>
      <c r="E122" s="118">
        <v>114151539</v>
      </c>
      <c r="F122" s="118">
        <v>0</v>
      </c>
      <c r="G122" s="118">
        <f t="shared" si="13"/>
        <v>151508920</v>
      </c>
      <c r="H122" s="118">
        <v>103684546</v>
      </c>
      <c r="I122" s="118">
        <v>0</v>
      </c>
      <c r="J122" s="118">
        <v>47572709</v>
      </c>
      <c r="K122" s="118">
        <v>251665</v>
      </c>
      <c r="L122" s="118">
        <f t="shared" si="14"/>
        <v>151508920</v>
      </c>
      <c r="M122" s="118">
        <v>0</v>
      </c>
      <c r="N122" s="118">
        <f t="shared" si="15"/>
        <v>151508920</v>
      </c>
      <c r="O122" s="119">
        <f t="shared" si="16"/>
        <v>2560.5266093187543</v>
      </c>
      <c r="P122" s="118">
        <v>59171</v>
      </c>
    </row>
    <row r="123" spans="1:16" s="70" customFormat="1" ht="13" x14ac:dyDescent="0.25">
      <c r="A123" s="114">
        <v>70</v>
      </c>
      <c r="B123" s="114" t="s">
        <v>180</v>
      </c>
      <c r="C123" s="115">
        <v>92433436</v>
      </c>
      <c r="D123" s="115">
        <v>0</v>
      </c>
      <c r="E123" s="115">
        <v>59014373</v>
      </c>
      <c r="F123" s="115">
        <v>0</v>
      </c>
      <c r="G123" s="115">
        <f t="shared" si="13"/>
        <v>151447809</v>
      </c>
      <c r="H123" s="115">
        <v>97444703</v>
      </c>
      <c r="I123" s="115">
        <v>0</v>
      </c>
      <c r="J123" s="115">
        <v>40904738</v>
      </c>
      <c r="K123" s="115">
        <v>13098368</v>
      </c>
      <c r="L123" s="115">
        <f t="shared" si="14"/>
        <v>151447809</v>
      </c>
      <c r="M123" s="115">
        <v>0</v>
      </c>
      <c r="N123" s="115">
        <f t="shared" si="15"/>
        <v>151447809</v>
      </c>
      <c r="O123" s="116">
        <f t="shared" si="16"/>
        <v>4767.6071585972422</v>
      </c>
      <c r="P123" s="115">
        <v>31766</v>
      </c>
    </row>
    <row r="124" spans="1:16" s="70" customFormat="1" ht="13" x14ac:dyDescent="0.25">
      <c r="A124" s="117">
        <v>71</v>
      </c>
      <c r="B124" s="117" t="s">
        <v>182</v>
      </c>
      <c r="C124" s="118">
        <v>13206651</v>
      </c>
      <c r="D124" s="118">
        <v>0</v>
      </c>
      <c r="E124" s="118">
        <v>28430415</v>
      </c>
      <c r="F124" s="118">
        <v>0</v>
      </c>
      <c r="G124" s="118">
        <f t="shared" si="13"/>
        <v>41637066</v>
      </c>
      <c r="H124" s="118">
        <v>19554871</v>
      </c>
      <c r="I124" s="118">
        <v>0</v>
      </c>
      <c r="J124" s="118">
        <v>19923309</v>
      </c>
      <c r="K124" s="118">
        <v>2158886</v>
      </c>
      <c r="L124" s="118">
        <f t="shared" si="14"/>
        <v>41637066</v>
      </c>
      <c r="M124" s="118">
        <v>0</v>
      </c>
      <c r="N124" s="118">
        <f t="shared" si="15"/>
        <v>41637066</v>
      </c>
      <c r="O124" s="119">
        <f t="shared" si="16"/>
        <v>1886.2492525142702</v>
      </c>
      <c r="P124" s="118">
        <v>22074</v>
      </c>
    </row>
    <row r="125" spans="1:16" s="70" customFormat="1" ht="13" x14ac:dyDescent="0.25">
      <c r="A125" s="114">
        <v>72</v>
      </c>
      <c r="B125" s="114" t="s">
        <v>184</v>
      </c>
      <c r="C125" s="115">
        <v>67854240</v>
      </c>
      <c r="D125" s="115">
        <v>0</v>
      </c>
      <c r="E125" s="115">
        <v>70750531</v>
      </c>
      <c r="F125" s="115">
        <v>0</v>
      </c>
      <c r="G125" s="115">
        <f t="shared" si="13"/>
        <v>138604771</v>
      </c>
      <c r="H125" s="115">
        <v>87555423</v>
      </c>
      <c r="I125" s="115">
        <v>0</v>
      </c>
      <c r="J125" s="115">
        <v>47358907</v>
      </c>
      <c r="K125" s="115">
        <v>3690441</v>
      </c>
      <c r="L125" s="115">
        <f t="shared" si="14"/>
        <v>138604771</v>
      </c>
      <c r="M125" s="115">
        <v>0</v>
      </c>
      <c r="N125" s="115">
        <f t="shared" si="15"/>
        <v>138604771</v>
      </c>
      <c r="O125" s="116">
        <f t="shared" si="16"/>
        <v>3242.747841751866</v>
      </c>
      <c r="P125" s="115">
        <v>42743</v>
      </c>
    </row>
    <row r="126" spans="1:16" s="70" customFormat="1" ht="13" x14ac:dyDescent="0.25">
      <c r="A126" s="117">
        <v>73</v>
      </c>
      <c r="B126" s="117" t="s">
        <v>186</v>
      </c>
      <c r="C126" s="118">
        <v>1162953000</v>
      </c>
      <c r="D126" s="118">
        <v>0</v>
      </c>
      <c r="E126" s="118">
        <v>1381750000</v>
      </c>
      <c r="F126" s="118">
        <v>0</v>
      </c>
      <c r="G126" s="118">
        <f t="shared" si="13"/>
        <v>2544703000</v>
      </c>
      <c r="H126" s="118">
        <v>1792455000</v>
      </c>
      <c r="I126" s="118">
        <v>103317000</v>
      </c>
      <c r="J126" s="118">
        <v>648931000</v>
      </c>
      <c r="K126" s="118">
        <v>0</v>
      </c>
      <c r="L126" s="118">
        <f t="shared" si="14"/>
        <v>2544703000</v>
      </c>
      <c r="M126" s="118">
        <v>0</v>
      </c>
      <c r="N126" s="118">
        <f t="shared" si="15"/>
        <v>2544703000</v>
      </c>
      <c r="O126" s="119">
        <f t="shared" si="16"/>
        <v>5162.0986735205161</v>
      </c>
      <c r="P126" s="118">
        <v>492959</v>
      </c>
    </row>
    <row r="127" spans="1:16" s="70" customFormat="1" ht="13" x14ac:dyDescent="0.25">
      <c r="A127" s="114">
        <v>74</v>
      </c>
      <c r="B127" s="114" t="s">
        <v>188</v>
      </c>
      <c r="C127" s="115">
        <v>80862139</v>
      </c>
      <c r="D127" s="115">
        <v>1469153</v>
      </c>
      <c r="E127" s="115">
        <v>49127958</v>
      </c>
      <c r="F127" s="115">
        <v>0</v>
      </c>
      <c r="G127" s="115">
        <f t="shared" si="13"/>
        <v>131459250</v>
      </c>
      <c r="H127" s="115">
        <v>81201442</v>
      </c>
      <c r="I127" s="115">
        <v>0</v>
      </c>
      <c r="J127" s="115">
        <v>37961349</v>
      </c>
      <c r="K127" s="115">
        <v>12296459</v>
      </c>
      <c r="L127" s="115">
        <f t="shared" si="14"/>
        <v>131459250</v>
      </c>
      <c r="M127" s="115">
        <v>0</v>
      </c>
      <c r="N127" s="115">
        <f t="shared" si="15"/>
        <v>131459250</v>
      </c>
      <c r="O127" s="116">
        <f t="shared" si="16"/>
        <v>3959.2581995602809</v>
      </c>
      <c r="P127" s="115">
        <v>33203</v>
      </c>
    </row>
    <row r="128" spans="1:16" s="70" customFormat="1" ht="13" x14ac:dyDescent="0.25">
      <c r="A128" s="117">
        <v>75</v>
      </c>
      <c r="B128" s="117" t="s">
        <v>190</v>
      </c>
      <c r="C128" s="118">
        <v>185000</v>
      </c>
      <c r="D128" s="118">
        <v>0</v>
      </c>
      <c r="E128" s="118">
        <v>15388217</v>
      </c>
      <c r="F128" s="118">
        <v>0</v>
      </c>
      <c r="G128" s="118">
        <f t="shared" si="13"/>
        <v>15573217</v>
      </c>
      <c r="H128" s="118">
        <v>9738672</v>
      </c>
      <c r="I128" s="118">
        <v>0</v>
      </c>
      <c r="J128" s="118">
        <v>5834545</v>
      </c>
      <c r="K128" s="118">
        <v>0</v>
      </c>
      <c r="L128" s="118">
        <f t="shared" si="14"/>
        <v>15573217</v>
      </c>
      <c r="M128" s="118">
        <v>0</v>
      </c>
      <c r="N128" s="118">
        <f t="shared" si="15"/>
        <v>15573217</v>
      </c>
      <c r="O128" s="119">
        <f t="shared" si="16"/>
        <v>2101.0816243928766</v>
      </c>
      <c r="P128" s="118">
        <v>7412</v>
      </c>
    </row>
    <row r="129" spans="1:16" s="70" customFormat="1" ht="13" x14ac:dyDescent="0.25">
      <c r="A129" s="114">
        <v>76</v>
      </c>
      <c r="B129" s="114" t="s">
        <v>63</v>
      </c>
      <c r="C129" s="115">
        <v>12951059</v>
      </c>
      <c r="D129" s="115">
        <v>0</v>
      </c>
      <c r="E129" s="115">
        <v>13152960</v>
      </c>
      <c r="F129" s="115">
        <v>0</v>
      </c>
      <c r="G129" s="115">
        <f t="shared" si="13"/>
        <v>26104019</v>
      </c>
      <c r="H129" s="115">
        <v>21912749</v>
      </c>
      <c r="I129" s="115">
        <v>0</v>
      </c>
      <c r="J129" s="115">
        <v>4191270</v>
      </c>
      <c r="K129" s="115">
        <v>0</v>
      </c>
      <c r="L129" s="115">
        <f t="shared" si="14"/>
        <v>26104019</v>
      </c>
      <c r="M129" s="115">
        <v>0</v>
      </c>
      <c r="N129" s="115">
        <f t="shared" si="15"/>
        <v>26104019</v>
      </c>
      <c r="O129" s="116">
        <f t="shared" si="16"/>
        <v>2831.2385032537959</v>
      </c>
      <c r="P129" s="115">
        <v>9220</v>
      </c>
    </row>
    <row r="130" spans="1:16" s="70" customFormat="1" ht="13" x14ac:dyDescent="0.25">
      <c r="A130" s="117">
        <v>77</v>
      </c>
      <c r="B130" s="117" t="s">
        <v>65</v>
      </c>
      <c r="C130" s="118">
        <v>164310992</v>
      </c>
      <c r="D130" s="118">
        <v>0</v>
      </c>
      <c r="E130" s="118">
        <v>197746035</v>
      </c>
      <c r="F130" s="118">
        <v>0</v>
      </c>
      <c r="G130" s="118">
        <f t="shared" si="13"/>
        <v>362057027</v>
      </c>
      <c r="H130" s="118">
        <v>201201153</v>
      </c>
      <c r="I130" s="118">
        <v>0</v>
      </c>
      <c r="J130" s="118">
        <v>160855874</v>
      </c>
      <c r="K130" s="118">
        <v>0</v>
      </c>
      <c r="L130" s="118">
        <f t="shared" si="14"/>
        <v>362057027</v>
      </c>
      <c r="M130" s="118">
        <v>326052</v>
      </c>
      <c r="N130" s="118">
        <f t="shared" si="15"/>
        <v>361730975</v>
      </c>
      <c r="O130" s="119">
        <f t="shared" si="16"/>
        <v>3747.7696101285756</v>
      </c>
      <c r="P130" s="118">
        <v>96519</v>
      </c>
    </row>
    <row r="131" spans="1:16" s="70" customFormat="1" ht="13" x14ac:dyDescent="0.25">
      <c r="A131" s="114">
        <v>78</v>
      </c>
      <c r="B131" s="114" t="s">
        <v>194</v>
      </c>
      <c r="C131" s="115">
        <v>69292888</v>
      </c>
      <c r="D131" s="115">
        <v>0</v>
      </c>
      <c r="E131" s="115">
        <v>50733455</v>
      </c>
      <c r="F131" s="115">
        <v>0</v>
      </c>
      <c r="G131" s="115">
        <f t="shared" si="13"/>
        <v>120026343</v>
      </c>
      <c r="H131" s="115">
        <v>71026162</v>
      </c>
      <c r="I131" s="115">
        <v>0</v>
      </c>
      <c r="J131" s="115">
        <v>39196340</v>
      </c>
      <c r="K131" s="115">
        <v>9803841</v>
      </c>
      <c r="L131" s="115">
        <f t="shared" si="14"/>
        <v>120026343</v>
      </c>
      <c r="M131" s="115">
        <v>865421</v>
      </c>
      <c r="N131" s="115">
        <f t="shared" si="15"/>
        <v>119160922</v>
      </c>
      <c r="O131" s="116">
        <f t="shared" si="16"/>
        <v>5305.000534235598</v>
      </c>
      <c r="P131" s="115">
        <v>22462</v>
      </c>
    </row>
    <row r="132" spans="1:16" s="70" customFormat="1" ht="13" x14ac:dyDescent="0.25">
      <c r="A132" s="117">
        <v>79</v>
      </c>
      <c r="B132" s="117" t="s">
        <v>196</v>
      </c>
      <c r="C132" s="118">
        <v>90265608</v>
      </c>
      <c r="D132" s="118">
        <v>7962427</v>
      </c>
      <c r="E132" s="118">
        <v>180326069</v>
      </c>
      <c r="F132" s="118">
        <v>0</v>
      </c>
      <c r="G132" s="118">
        <f t="shared" si="13"/>
        <v>278554104</v>
      </c>
      <c r="H132" s="118">
        <v>195898541</v>
      </c>
      <c r="I132" s="118">
        <v>0</v>
      </c>
      <c r="J132" s="118">
        <v>72677312</v>
      </c>
      <c r="K132" s="118">
        <v>9978251</v>
      </c>
      <c r="L132" s="118">
        <f t="shared" si="14"/>
        <v>278554104</v>
      </c>
      <c r="M132" s="118">
        <v>0</v>
      </c>
      <c r="N132" s="118">
        <f t="shared" si="15"/>
        <v>278554104</v>
      </c>
      <c r="O132" s="119">
        <f t="shared" si="16"/>
        <v>3257.6379286148663</v>
      </c>
      <c r="P132" s="118">
        <v>85508</v>
      </c>
    </row>
    <row r="133" spans="1:16" s="70" customFormat="1" ht="13" x14ac:dyDescent="0.25">
      <c r="A133" s="114">
        <v>80</v>
      </c>
      <c r="B133" s="114" t="s">
        <v>198</v>
      </c>
      <c r="C133" s="115">
        <v>35319753</v>
      </c>
      <c r="D133" s="115">
        <v>0</v>
      </c>
      <c r="E133" s="115">
        <v>75899004</v>
      </c>
      <c r="F133" s="115">
        <v>0</v>
      </c>
      <c r="G133" s="115">
        <f t="shared" si="13"/>
        <v>111218757</v>
      </c>
      <c r="H133" s="115">
        <v>49430406</v>
      </c>
      <c r="I133" s="115">
        <v>0</v>
      </c>
      <c r="J133" s="115">
        <v>46711058</v>
      </c>
      <c r="K133" s="115">
        <v>15077293</v>
      </c>
      <c r="L133" s="115">
        <f t="shared" si="14"/>
        <v>111218757</v>
      </c>
      <c r="M133" s="115">
        <v>0</v>
      </c>
      <c r="N133" s="115">
        <f t="shared" si="15"/>
        <v>111218757</v>
      </c>
      <c r="O133" s="116">
        <f t="shared" si="16"/>
        <v>4442.8856709143929</v>
      </c>
      <c r="P133" s="115">
        <v>25033</v>
      </c>
    </row>
    <row r="134" spans="1:16" s="70" customFormat="1" ht="13" x14ac:dyDescent="0.25">
      <c r="A134" s="117">
        <v>81</v>
      </c>
      <c r="B134" s="117" t="s">
        <v>200</v>
      </c>
      <c r="C134" s="118">
        <v>22312804</v>
      </c>
      <c r="D134" s="118">
        <v>0</v>
      </c>
      <c r="E134" s="118">
        <v>53567204</v>
      </c>
      <c r="F134" s="118">
        <v>0</v>
      </c>
      <c r="G134" s="118">
        <f t="shared" si="13"/>
        <v>75880008</v>
      </c>
      <c r="H134" s="118">
        <v>34660149</v>
      </c>
      <c r="I134" s="118">
        <v>0</v>
      </c>
      <c r="J134" s="118">
        <v>21705594</v>
      </c>
      <c r="K134" s="118">
        <v>19514265</v>
      </c>
      <c r="L134" s="118">
        <f t="shared" si="14"/>
        <v>75880008</v>
      </c>
      <c r="M134" s="118">
        <v>0</v>
      </c>
      <c r="N134" s="118">
        <f t="shared" si="15"/>
        <v>75880008</v>
      </c>
      <c r="O134" s="119">
        <f t="shared" si="16"/>
        <v>3561.7728126173488</v>
      </c>
      <c r="P134" s="118">
        <v>21304</v>
      </c>
    </row>
    <row r="135" spans="1:16" s="70" customFormat="1" ht="13" x14ac:dyDescent="0.25">
      <c r="A135" s="114">
        <v>82</v>
      </c>
      <c r="B135" s="114" t="s">
        <v>202</v>
      </c>
      <c r="C135" s="115">
        <v>32709464</v>
      </c>
      <c r="D135" s="115">
        <v>0</v>
      </c>
      <c r="E135" s="115">
        <v>85885765</v>
      </c>
      <c r="F135" s="115">
        <v>0</v>
      </c>
      <c r="G135" s="115">
        <f t="shared" si="13"/>
        <v>118595229</v>
      </c>
      <c r="H135" s="115">
        <v>64906614</v>
      </c>
      <c r="I135" s="115">
        <v>0</v>
      </c>
      <c r="J135" s="115">
        <v>53276934</v>
      </c>
      <c r="K135" s="115">
        <v>411681</v>
      </c>
      <c r="L135" s="115">
        <f t="shared" si="14"/>
        <v>118595229</v>
      </c>
      <c r="M135" s="115">
        <v>0</v>
      </c>
      <c r="N135" s="115">
        <f t="shared" si="15"/>
        <v>118595229</v>
      </c>
      <c r="O135" s="116">
        <f t="shared" si="16"/>
        <v>2661.1145043306556</v>
      </c>
      <c r="P135" s="115">
        <v>44566</v>
      </c>
    </row>
    <row r="136" spans="1:16" s="70" customFormat="1" ht="13" x14ac:dyDescent="0.25">
      <c r="A136" s="117">
        <v>83</v>
      </c>
      <c r="B136" s="117" t="s">
        <v>204</v>
      </c>
      <c r="C136" s="118">
        <v>61794639</v>
      </c>
      <c r="D136" s="118">
        <v>0</v>
      </c>
      <c r="E136" s="118">
        <v>44835440</v>
      </c>
      <c r="F136" s="118">
        <v>0</v>
      </c>
      <c r="G136" s="118">
        <f t="shared" si="13"/>
        <v>106630079</v>
      </c>
      <c r="H136" s="118">
        <v>41190067</v>
      </c>
      <c r="I136" s="118">
        <v>0</v>
      </c>
      <c r="J136" s="118">
        <v>57531272</v>
      </c>
      <c r="K136" s="118">
        <v>7908740</v>
      </c>
      <c r="L136" s="118">
        <f t="shared" si="14"/>
        <v>106630079</v>
      </c>
      <c r="M136" s="118">
        <v>0</v>
      </c>
      <c r="N136" s="118">
        <f t="shared" si="15"/>
        <v>106630079</v>
      </c>
      <c r="O136" s="119">
        <f t="shared" si="16"/>
        <v>3681.5964851707349</v>
      </c>
      <c r="P136" s="118">
        <v>28963</v>
      </c>
    </row>
    <row r="137" spans="1:16" s="70" customFormat="1" ht="13" x14ac:dyDescent="0.25">
      <c r="A137" s="114">
        <v>84</v>
      </c>
      <c r="B137" s="114" t="s">
        <v>206</v>
      </c>
      <c r="C137" s="115">
        <v>73126116</v>
      </c>
      <c r="D137" s="115">
        <v>2250000</v>
      </c>
      <c r="E137" s="115">
        <v>19758335</v>
      </c>
      <c r="F137" s="115">
        <v>0</v>
      </c>
      <c r="G137" s="115">
        <f t="shared" si="13"/>
        <v>95134451</v>
      </c>
      <c r="H137" s="115">
        <v>16957964</v>
      </c>
      <c r="I137" s="115">
        <v>0</v>
      </c>
      <c r="J137" s="115">
        <v>53885412</v>
      </c>
      <c r="K137" s="115">
        <v>24291075</v>
      </c>
      <c r="L137" s="115">
        <f t="shared" si="14"/>
        <v>95134451</v>
      </c>
      <c r="M137" s="115">
        <v>0</v>
      </c>
      <c r="N137" s="115">
        <f t="shared" si="15"/>
        <v>95134451</v>
      </c>
      <c r="O137" s="116">
        <f t="shared" si="16"/>
        <v>5358.4798355300218</v>
      </c>
      <c r="P137" s="115">
        <v>17754</v>
      </c>
    </row>
    <row r="138" spans="1:16" s="70" customFormat="1" ht="13" x14ac:dyDescent="0.25">
      <c r="A138" s="117">
        <v>85</v>
      </c>
      <c r="B138" s="117" t="s">
        <v>208</v>
      </c>
      <c r="C138" s="118">
        <v>513054327</v>
      </c>
      <c r="D138" s="118">
        <v>0</v>
      </c>
      <c r="E138" s="118">
        <v>467927786</v>
      </c>
      <c r="F138" s="118">
        <v>0</v>
      </c>
      <c r="G138" s="118">
        <f t="shared" si="13"/>
        <v>980982113</v>
      </c>
      <c r="H138" s="118">
        <v>486240345</v>
      </c>
      <c r="I138" s="118">
        <v>55345219</v>
      </c>
      <c r="J138" s="118">
        <v>207862794</v>
      </c>
      <c r="K138" s="118">
        <v>231533755</v>
      </c>
      <c r="L138" s="118">
        <f t="shared" si="14"/>
        <v>980982113</v>
      </c>
      <c r="M138" s="118">
        <v>0</v>
      </c>
      <c r="N138" s="118">
        <f t="shared" si="15"/>
        <v>980982113</v>
      </c>
      <c r="O138" s="119">
        <f t="shared" si="16"/>
        <v>6686.6299929110883</v>
      </c>
      <c r="P138" s="118">
        <v>146708</v>
      </c>
    </row>
    <row r="139" spans="1:16" s="70" customFormat="1" ht="13" x14ac:dyDescent="0.25">
      <c r="A139" s="114">
        <v>86</v>
      </c>
      <c r="B139" s="114" t="s">
        <v>210</v>
      </c>
      <c r="C139" s="115">
        <v>432448612</v>
      </c>
      <c r="D139" s="115">
        <v>0</v>
      </c>
      <c r="E139" s="115">
        <v>579792617</v>
      </c>
      <c r="F139" s="115">
        <v>0</v>
      </c>
      <c r="G139" s="115">
        <f t="shared" si="13"/>
        <v>1012241229</v>
      </c>
      <c r="H139" s="115">
        <v>673097408</v>
      </c>
      <c r="I139" s="115">
        <v>0</v>
      </c>
      <c r="J139" s="115">
        <v>243031030</v>
      </c>
      <c r="K139" s="115">
        <v>96112791</v>
      </c>
      <c r="L139" s="115">
        <f t="shared" si="14"/>
        <v>1012241229</v>
      </c>
      <c r="M139" s="115">
        <v>0</v>
      </c>
      <c r="N139" s="115">
        <f t="shared" si="15"/>
        <v>1012241229</v>
      </c>
      <c r="O139" s="116">
        <f t="shared" si="16"/>
        <v>6127.9617214742348</v>
      </c>
      <c r="P139" s="115">
        <v>165184</v>
      </c>
    </row>
    <row r="140" spans="1:16" s="70" customFormat="1" ht="13" x14ac:dyDescent="0.25">
      <c r="A140" s="117">
        <v>87</v>
      </c>
      <c r="B140" s="117" t="s">
        <v>212</v>
      </c>
      <c r="C140" s="118">
        <v>0</v>
      </c>
      <c r="D140" s="118">
        <v>0</v>
      </c>
      <c r="E140" s="118">
        <v>0</v>
      </c>
      <c r="F140" s="118">
        <v>0</v>
      </c>
      <c r="G140" s="118">
        <f t="shared" si="13"/>
        <v>0</v>
      </c>
      <c r="H140" s="118">
        <v>0</v>
      </c>
      <c r="I140" s="118">
        <v>0</v>
      </c>
      <c r="J140" s="118">
        <v>0</v>
      </c>
      <c r="K140" s="118">
        <v>0</v>
      </c>
      <c r="L140" s="118">
        <f t="shared" si="14"/>
        <v>0</v>
      </c>
      <c r="M140" s="118">
        <v>0</v>
      </c>
      <c r="N140" s="118">
        <f t="shared" si="15"/>
        <v>0</v>
      </c>
      <c r="O140" s="119">
        <f t="shared" si="16"/>
        <v>0</v>
      </c>
      <c r="P140" s="118">
        <v>0</v>
      </c>
    </row>
    <row r="141" spans="1:16" s="70" customFormat="1" ht="13" x14ac:dyDescent="0.25">
      <c r="A141" s="114">
        <v>88</v>
      </c>
      <c r="B141" s="114" t="s">
        <v>214</v>
      </c>
      <c r="C141" s="115">
        <v>4434099</v>
      </c>
      <c r="D141" s="115">
        <v>0</v>
      </c>
      <c r="E141" s="115">
        <v>16365050</v>
      </c>
      <c r="F141" s="115">
        <v>0</v>
      </c>
      <c r="G141" s="115">
        <f t="shared" si="13"/>
        <v>20799149</v>
      </c>
      <c r="H141" s="115">
        <v>15772313</v>
      </c>
      <c r="I141" s="115">
        <v>0</v>
      </c>
      <c r="J141" s="115">
        <v>5026836</v>
      </c>
      <c r="K141" s="115">
        <v>0</v>
      </c>
      <c r="L141" s="115">
        <f t="shared" si="14"/>
        <v>20799149</v>
      </c>
      <c r="M141" s="115">
        <v>0</v>
      </c>
      <c r="N141" s="115">
        <f t="shared" si="15"/>
        <v>20799149</v>
      </c>
      <c r="O141" s="116">
        <f t="shared" si="16"/>
        <v>2024.2480778588808</v>
      </c>
      <c r="P141" s="115">
        <v>10275</v>
      </c>
    </row>
    <row r="142" spans="1:16" s="70" customFormat="1" ht="13" x14ac:dyDescent="0.25">
      <c r="A142" s="117">
        <v>89</v>
      </c>
      <c r="B142" s="117" t="s">
        <v>216</v>
      </c>
      <c r="C142" s="118">
        <v>50084436</v>
      </c>
      <c r="D142" s="118">
        <v>0</v>
      </c>
      <c r="E142" s="118">
        <v>80403180</v>
      </c>
      <c r="F142" s="118">
        <v>0</v>
      </c>
      <c r="G142" s="118">
        <f t="shared" si="13"/>
        <v>130487616</v>
      </c>
      <c r="H142" s="118">
        <v>56897261</v>
      </c>
      <c r="I142" s="118">
        <v>0</v>
      </c>
      <c r="J142" s="118">
        <v>43057993</v>
      </c>
      <c r="K142" s="118">
        <v>30532362</v>
      </c>
      <c r="L142" s="118">
        <f t="shared" si="14"/>
        <v>130487616</v>
      </c>
      <c r="M142" s="118">
        <v>0</v>
      </c>
      <c r="N142" s="118">
        <f t="shared" si="15"/>
        <v>130487616</v>
      </c>
      <c r="O142" s="119">
        <f t="shared" si="16"/>
        <v>3338.8162325367175</v>
      </c>
      <c r="P142" s="118">
        <v>39082</v>
      </c>
    </row>
    <row r="143" spans="1:16" s="70" customFormat="1" ht="13" x14ac:dyDescent="0.25">
      <c r="A143" s="114">
        <v>90</v>
      </c>
      <c r="B143" s="114" t="s">
        <v>218</v>
      </c>
      <c r="C143" s="121">
        <v>0</v>
      </c>
      <c r="D143" s="121">
        <v>0</v>
      </c>
      <c r="E143" s="121">
        <v>0</v>
      </c>
      <c r="F143" s="121">
        <v>0</v>
      </c>
      <c r="G143" s="121">
        <f t="shared" si="13"/>
        <v>0</v>
      </c>
      <c r="H143" s="121">
        <v>0</v>
      </c>
      <c r="I143" s="121">
        <v>0</v>
      </c>
      <c r="J143" s="121">
        <v>0</v>
      </c>
      <c r="K143" s="121">
        <v>0</v>
      </c>
      <c r="L143" s="121">
        <f t="shared" si="14"/>
        <v>0</v>
      </c>
      <c r="M143" s="121">
        <v>0</v>
      </c>
      <c r="N143" s="121">
        <f t="shared" si="15"/>
        <v>0</v>
      </c>
      <c r="O143" s="116">
        <f t="shared" si="16"/>
        <v>0</v>
      </c>
      <c r="P143" s="115">
        <v>0</v>
      </c>
    </row>
    <row r="144" spans="1:16" s="70" customFormat="1" ht="13" x14ac:dyDescent="0.25">
      <c r="A144" s="117">
        <v>91</v>
      </c>
      <c r="B144" s="117" t="s">
        <v>220</v>
      </c>
      <c r="C144" s="118">
        <v>43885483</v>
      </c>
      <c r="D144" s="118">
        <v>28502</v>
      </c>
      <c r="E144" s="118">
        <v>87762700</v>
      </c>
      <c r="F144" s="118">
        <v>0</v>
      </c>
      <c r="G144" s="118">
        <f t="shared" si="13"/>
        <v>131676685</v>
      </c>
      <c r="H144" s="118">
        <v>73523687</v>
      </c>
      <c r="I144" s="118">
        <v>0</v>
      </c>
      <c r="J144" s="118">
        <v>57110502</v>
      </c>
      <c r="K144" s="118">
        <v>1042496</v>
      </c>
      <c r="L144" s="118">
        <f t="shared" si="14"/>
        <v>131676685</v>
      </c>
      <c r="M144" s="118">
        <v>0</v>
      </c>
      <c r="N144" s="118">
        <f t="shared" si="15"/>
        <v>131676685</v>
      </c>
      <c r="O144" s="119">
        <f t="shared" si="16"/>
        <v>2456.2879607521268</v>
      </c>
      <c r="P144" s="118">
        <v>53608</v>
      </c>
    </row>
    <row r="145" spans="1:16" s="70" customFormat="1" ht="13" x14ac:dyDescent="0.25">
      <c r="A145" s="114">
        <v>92</v>
      </c>
      <c r="B145" s="114" t="s">
        <v>222</v>
      </c>
      <c r="C145" s="115">
        <v>70809672</v>
      </c>
      <c r="D145" s="115">
        <v>0</v>
      </c>
      <c r="E145" s="115">
        <v>16852340</v>
      </c>
      <c r="F145" s="115">
        <v>261929</v>
      </c>
      <c r="G145" s="115">
        <f t="shared" si="13"/>
        <v>87923941</v>
      </c>
      <c r="H145" s="115">
        <v>61247097</v>
      </c>
      <c r="I145" s="115">
        <v>0</v>
      </c>
      <c r="J145" s="115">
        <v>14260370</v>
      </c>
      <c r="K145" s="115">
        <v>12416474</v>
      </c>
      <c r="L145" s="115">
        <f t="shared" si="14"/>
        <v>87923941</v>
      </c>
      <c r="M145" s="115">
        <v>0</v>
      </c>
      <c r="N145" s="115">
        <f t="shared" si="15"/>
        <v>87923941</v>
      </c>
      <c r="O145" s="116">
        <f t="shared" si="16"/>
        <v>4627.8194115479764</v>
      </c>
      <c r="P145" s="115">
        <v>18999</v>
      </c>
    </row>
    <row r="146" spans="1:16" s="70" customFormat="1" ht="13" x14ac:dyDescent="0.25">
      <c r="A146" s="117">
        <v>93</v>
      </c>
      <c r="B146" s="117" t="s">
        <v>224</v>
      </c>
      <c r="C146" s="118">
        <v>63279227</v>
      </c>
      <c r="D146" s="118">
        <v>0</v>
      </c>
      <c r="E146" s="118">
        <v>97926100</v>
      </c>
      <c r="F146" s="118">
        <v>0</v>
      </c>
      <c r="G146" s="118">
        <f t="shared" si="13"/>
        <v>161205327</v>
      </c>
      <c r="H146" s="118">
        <v>95676330</v>
      </c>
      <c r="I146" s="118">
        <v>0</v>
      </c>
      <c r="J146" s="118">
        <v>43361802</v>
      </c>
      <c r="K146" s="118">
        <v>22167195</v>
      </c>
      <c r="L146" s="118">
        <f t="shared" si="14"/>
        <v>161205327</v>
      </c>
      <c r="M146" s="118">
        <v>0</v>
      </c>
      <c r="N146" s="118">
        <f t="shared" si="15"/>
        <v>161205327</v>
      </c>
      <c r="O146" s="119">
        <f t="shared" si="16"/>
        <v>4603.3675147776921</v>
      </c>
      <c r="P146" s="118">
        <v>35019</v>
      </c>
    </row>
    <row r="147" spans="1:16" s="70" customFormat="1" ht="13" x14ac:dyDescent="0.25">
      <c r="A147" s="114">
        <v>94</v>
      </c>
      <c r="B147" s="114" t="s">
        <v>226</v>
      </c>
      <c r="C147" s="115">
        <v>71534078</v>
      </c>
      <c r="D147" s="115">
        <v>7514211</v>
      </c>
      <c r="E147" s="115">
        <v>39308648</v>
      </c>
      <c r="F147" s="115">
        <v>0</v>
      </c>
      <c r="G147" s="115">
        <f t="shared" si="13"/>
        <v>118356937</v>
      </c>
      <c r="H147" s="115">
        <v>62438373</v>
      </c>
      <c r="I147" s="115">
        <v>0</v>
      </c>
      <c r="J147" s="115">
        <v>29335045</v>
      </c>
      <c r="K147" s="115">
        <v>26583519</v>
      </c>
      <c r="L147" s="115">
        <f t="shared" si="14"/>
        <v>118356937</v>
      </c>
      <c r="M147" s="115">
        <v>0</v>
      </c>
      <c r="N147" s="115">
        <f t="shared" si="15"/>
        <v>118356937</v>
      </c>
      <c r="O147" s="116">
        <f t="shared" si="16"/>
        <v>4226.580616362533</v>
      </c>
      <c r="P147" s="115">
        <v>28003</v>
      </c>
    </row>
    <row r="148" spans="1:16" s="70" customFormat="1" ht="13" x14ac:dyDescent="0.25">
      <c r="A148" s="117">
        <v>95</v>
      </c>
      <c r="B148" s="117" t="s">
        <v>228</v>
      </c>
      <c r="C148" s="122">
        <v>190424807</v>
      </c>
      <c r="D148" s="122">
        <v>0</v>
      </c>
      <c r="E148" s="122">
        <v>162373154</v>
      </c>
      <c r="F148" s="122">
        <v>0</v>
      </c>
      <c r="G148" s="122">
        <f t="shared" si="13"/>
        <v>352797961</v>
      </c>
      <c r="H148" s="122">
        <v>190642639</v>
      </c>
      <c r="I148" s="122">
        <v>14085258</v>
      </c>
      <c r="J148" s="122">
        <v>115295214</v>
      </c>
      <c r="K148" s="122">
        <v>32774850</v>
      </c>
      <c r="L148" s="122">
        <f t="shared" si="14"/>
        <v>352797961</v>
      </c>
      <c r="M148" s="122">
        <v>0</v>
      </c>
      <c r="N148" s="122">
        <f t="shared" si="15"/>
        <v>352797961</v>
      </c>
      <c r="O148" s="123">
        <f t="shared" si="16"/>
        <v>4913.2100520847844</v>
      </c>
      <c r="P148" s="122">
        <v>71806</v>
      </c>
    </row>
    <row r="149" spans="1:16" s="70" customFormat="1" ht="13.5" thickBot="1" x14ac:dyDescent="0.3">
      <c r="A149" s="125">
        <f>A148</f>
        <v>95</v>
      </c>
      <c r="B149" s="126" t="s">
        <v>247</v>
      </c>
      <c r="C149" s="127">
        <f>SUM(C54:C148)</f>
        <v>17804006436</v>
      </c>
      <c r="D149" s="127">
        <f>SUM(D54:D148)</f>
        <v>34498293</v>
      </c>
      <c r="E149" s="127">
        <f>SUM(E54:E148)</f>
        <v>20396311608</v>
      </c>
      <c r="F149" s="127">
        <f>SUM(F54:F148)</f>
        <v>261929</v>
      </c>
      <c r="G149" s="127">
        <f>SUM(G54:G148)</f>
        <v>38235078266</v>
      </c>
      <c r="H149" s="127">
        <f>SUM(H54:H148)</f>
        <v>20966742884</v>
      </c>
      <c r="I149" s="127">
        <f>SUM(I54:I148)</f>
        <v>1343521772</v>
      </c>
      <c r="J149" s="127">
        <f>SUM(J54:J148)</f>
        <v>12857070831</v>
      </c>
      <c r="K149" s="127">
        <f>SUM(K54:K148)</f>
        <v>3067742779</v>
      </c>
      <c r="L149" s="127">
        <f>SUM(L54:L148)</f>
        <v>38235078266</v>
      </c>
      <c r="M149" s="127">
        <f>SUM(M54:M148)</f>
        <v>230861993</v>
      </c>
      <c r="N149" s="127">
        <f>SUM(N54:N148)</f>
        <v>38004216273</v>
      </c>
      <c r="O149" s="127">
        <f t="shared" si="16"/>
        <v>6271.4190618766925</v>
      </c>
      <c r="P149" s="128">
        <f>SUM(P54:P148)</f>
        <v>6059907</v>
      </c>
    </row>
    <row r="150" spans="1:16" s="70" customFormat="1" ht="15.5" x14ac:dyDescent="0.25">
      <c r="A150" s="311"/>
      <c r="B150" s="71"/>
      <c r="C150" s="72"/>
      <c r="D150" s="72"/>
      <c r="E150" s="72"/>
      <c r="F150" s="72"/>
      <c r="G150" s="72"/>
      <c r="H150" s="72"/>
      <c r="I150" s="72"/>
      <c r="J150" s="72"/>
      <c r="K150" s="72"/>
      <c r="L150" s="72"/>
      <c r="M150" s="72"/>
      <c r="N150" s="72"/>
      <c r="O150" s="72"/>
      <c r="P150" s="73"/>
    </row>
    <row r="151" spans="1:16" s="70" customFormat="1" ht="13" x14ac:dyDescent="0.25">
      <c r="B151" s="71"/>
      <c r="C151" s="72"/>
      <c r="D151" s="72"/>
      <c r="E151" s="72"/>
      <c r="F151" s="72"/>
      <c r="G151" s="72"/>
      <c r="H151" s="72"/>
      <c r="I151" s="72"/>
      <c r="J151" s="72"/>
      <c r="K151" s="72"/>
      <c r="L151" s="72"/>
      <c r="M151" s="72"/>
      <c r="N151" s="72"/>
      <c r="O151" s="72"/>
      <c r="P151" s="73"/>
    </row>
    <row r="152" spans="1:16" s="340" customFormat="1" ht="15.5" x14ac:dyDescent="0.25">
      <c r="A152" s="311" t="str">
        <f>$A$1</f>
        <v>AMENDED COMPARATIVE REPORT</v>
      </c>
      <c r="B152" s="311"/>
      <c r="C152" s="311"/>
      <c r="D152" s="311"/>
      <c r="E152" s="311"/>
      <c r="F152" s="311"/>
      <c r="G152" s="311"/>
      <c r="H152" s="311"/>
      <c r="I152" s="311"/>
      <c r="J152" s="311"/>
      <c r="K152" s="311"/>
      <c r="L152" s="311"/>
      <c r="M152" s="311"/>
      <c r="N152" s="311"/>
      <c r="O152" s="311"/>
      <c r="P152" s="311"/>
    </row>
    <row r="153" spans="1:16" s="340" customFormat="1" ht="15.5" x14ac:dyDescent="0.25">
      <c r="A153" s="313" t="str">
        <f>$A$2</f>
        <v>EXHIBIT G: SUMMARY OF OUTSTANDING DEBT</v>
      </c>
      <c r="B153" s="313"/>
      <c r="C153" s="313"/>
      <c r="D153" s="313"/>
      <c r="E153" s="313"/>
      <c r="F153" s="313"/>
      <c r="G153" s="313"/>
      <c r="H153" s="313"/>
      <c r="I153" s="313"/>
      <c r="J153" s="313"/>
      <c r="K153" s="313"/>
      <c r="L153" s="313"/>
      <c r="M153" s="313"/>
      <c r="N153" s="313"/>
      <c r="O153" s="313"/>
      <c r="P153" s="313"/>
    </row>
    <row r="154" spans="1:16" s="340" customFormat="1" ht="15.5" x14ac:dyDescent="0.25">
      <c r="A154" s="313" t="str">
        <f>$A$3</f>
        <v>FOR THE YEAR ENDED JUNE 30, 2024</v>
      </c>
      <c r="B154" s="313"/>
      <c r="C154" s="313"/>
      <c r="D154" s="313"/>
      <c r="E154" s="313"/>
      <c r="F154" s="313"/>
      <c r="G154" s="313"/>
      <c r="H154" s="313"/>
      <c r="I154" s="313"/>
      <c r="J154" s="313"/>
      <c r="K154" s="313"/>
      <c r="L154" s="313"/>
      <c r="M154" s="313"/>
      <c r="N154" s="313"/>
      <c r="O154" s="313"/>
      <c r="P154" s="313"/>
    </row>
    <row r="155" spans="1:16" s="70" customFormat="1" ht="13.5" thickBot="1" x14ac:dyDescent="0.3">
      <c r="A155" s="68"/>
      <c r="B155" s="68"/>
      <c r="C155" s="68"/>
      <c r="D155" s="68"/>
      <c r="E155" s="68"/>
      <c r="F155" s="68"/>
      <c r="G155" s="68"/>
      <c r="H155" s="68"/>
      <c r="I155" s="68"/>
      <c r="J155" s="68"/>
      <c r="K155" s="68"/>
      <c r="L155" s="68"/>
      <c r="M155" s="68"/>
      <c r="N155" s="68"/>
      <c r="O155" s="68"/>
      <c r="P155" s="68"/>
    </row>
    <row r="156" spans="1:16" s="70" customFormat="1" ht="14.5" x14ac:dyDescent="0.25">
      <c r="C156" s="442" t="s">
        <v>230</v>
      </c>
      <c r="D156" s="443"/>
      <c r="E156" s="443"/>
      <c r="F156" s="443"/>
      <c r="G156" s="444"/>
      <c r="H156" s="442" t="s">
        <v>231</v>
      </c>
      <c r="I156" s="443"/>
      <c r="J156" s="443"/>
      <c r="K156" s="443"/>
      <c r="L156" s="444"/>
      <c r="M156" s="69"/>
      <c r="N156" s="442" t="s">
        <v>232</v>
      </c>
      <c r="O156" s="444"/>
      <c r="P156" s="83"/>
    </row>
    <row r="157" spans="1:16" s="70" customFormat="1" ht="29.5" thickBot="1" x14ac:dyDescent="0.4">
      <c r="A157" s="138" t="s">
        <v>0</v>
      </c>
      <c r="B157" s="353" t="s">
        <v>253</v>
      </c>
      <c r="C157" s="345" t="s">
        <v>233</v>
      </c>
      <c r="D157" s="347" t="s">
        <v>234</v>
      </c>
      <c r="E157" s="347" t="s">
        <v>235</v>
      </c>
      <c r="F157" s="347" t="s">
        <v>236</v>
      </c>
      <c r="G157" s="346" t="s">
        <v>237</v>
      </c>
      <c r="H157" s="345" t="s">
        <v>238</v>
      </c>
      <c r="I157" s="347" t="s">
        <v>239</v>
      </c>
      <c r="J157" s="347" t="s">
        <v>240</v>
      </c>
      <c r="K157" s="347" t="s">
        <v>241</v>
      </c>
      <c r="L157" s="346" t="s">
        <v>242</v>
      </c>
      <c r="M157" s="139" t="s">
        <v>243</v>
      </c>
      <c r="N157" s="345" t="s">
        <v>244</v>
      </c>
      <c r="O157" s="346" t="s">
        <v>245</v>
      </c>
      <c r="P157" s="140" t="s">
        <v>345</v>
      </c>
    </row>
    <row r="158" spans="1:16" s="70" customFormat="1" ht="13" x14ac:dyDescent="0.25">
      <c r="A158" s="117">
        <v>1</v>
      </c>
      <c r="B158" s="117" t="s">
        <v>254</v>
      </c>
      <c r="C158" s="137">
        <v>16234382</v>
      </c>
      <c r="D158" s="137">
        <v>0</v>
      </c>
      <c r="E158" s="137">
        <v>4157275</v>
      </c>
      <c r="F158" s="137">
        <v>0</v>
      </c>
      <c r="G158" s="137">
        <f t="shared" ref="G158:G194" si="17">(C158+D158+E158+F158)</f>
        <v>20391657</v>
      </c>
      <c r="H158" s="137">
        <v>0</v>
      </c>
      <c r="I158" s="137">
        <v>0</v>
      </c>
      <c r="J158" s="137">
        <v>17425398</v>
      </c>
      <c r="K158" s="137">
        <v>2966259</v>
      </c>
      <c r="L158" s="137">
        <f t="shared" ref="L158:L194" si="18">(H158+I158+J158+K158)</f>
        <v>20391657</v>
      </c>
      <c r="M158" s="137">
        <v>0</v>
      </c>
      <c r="N158" s="137">
        <f t="shared" ref="N158:N194" si="19">(G158-M158)</f>
        <v>20391657</v>
      </c>
      <c r="O158" s="123">
        <f t="shared" ref="O158:O194" si="20">IFERROR(N158/P158,0)</f>
        <v>2434.5340257879657</v>
      </c>
      <c r="P158" s="122">
        <v>8376</v>
      </c>
    </row>
    <row r="159" spans="1:16" s="70" customFormat="1" ht="13" x14ac:dyDescent="0.25">
      <c r="A159" s="114">
        <v>2</v>
      </c>
      <c r="B159" s="114" t="s">
        <v>255</v>
      </c>
      <c r="C159" s="115">
        <v>6740000</v>
      </c>
      <c r="D159" s="115">
        <v>0</v>
      </c>
      <c r="E159" s="115">
        <v>1702663</v>
      </c>
      <c r="F159" s="115">
        <v>0</v>
      </c>
      <c r="G159" s="115">
        <f t="shared" si="17"/>
        <v>8442663</v>
      </c>
      <c r="H159" s="115">
        <v>0</v>
      </c>
      <c r="I159" s="115">
        <v>0</v>
      </c>
      <c r="J159" s="115">
        <v>8442663</v>
      </c>
      <c r="K159" s="115">
        <v>0</v>
      </c>
      <c r="L159" s="115">
        <f t="shared" si="18"/>
        <v>8442663</v>
      </c>
      <c r="M159" s="115">
        <v>0</v>
      </c>
      <c r="N159" s="115">
        <f t="shared" si="19"/>
        <v>8442663</v>
      </c>
      <c r="O159" s="116">
        <f t="shared" si="20"/>
        <v>1116.0162590879049</v>
      </c>
      <c r="P159" s="115">
        <v>7565</v>
      </c>
    </row>
    <row r="160" spans="1:16" s="70" customFormat="1" ht="13" x14ac:dyDescent="0.25">
      <c r="A160" s="117">
        <v>3</v>
      </c>
      <c r="B160" s="117" t="s">
        <v>90</v>
      </c>
      <c r="C160" s="118">
        <v>3845599</v>
      </c>
      <c r="D160" s="118">
        <v>0</v>
      </c>
      <c r="E160" s="118">
        <v>14253924</v>
      </c>
      <c r="F160" s="118">
        <v>0</v>
      </c>
      <c r="G160" s="118">
        <f t="shared" si="17"/>
        <v>18099523</v>
      </c>
      <c r="H160" s="118">
        <v>0</v>
      </c>
      <c r="I160" s="118">
        <v>0</v>
      </c>
      <c r="J160" s="118">
        <v>12340804</v>
      </c>
      <c r="K160" s="118">
        <v>5758719</v>
      </c>
      <c r="L160" s="118">
        <f t="shared" si="18"/>
        <v>18099523</v>
      </c>
      <c r="M160" s="118">
        <v>0</v>
      </c>
      <c r="N160" s="118">
        <f t="shared" si="19"/>
        <v>18099523</v>
      </c>
      <c r="O160" s="119">
        <f t="shared" si="20"/>
        <v>2718.8708126783836</v>
      </c>
      <c r="P160" s="118">
        <v>6657</v>
      </c>
    </row>
    <row r="161" spans="1:16" s="70" customFormat="1" ht="13" x14ac:dyDescent="0.25">
      <c r="A161" s="114">
        <v>4</v>
      </c>
      <c r="B161" s="114" t="s">
        <v>256</v>
      </c>
      <c r="C161" s="115">
        <v>8140313</v>
      </c>
      <c r="D161" s="115">
        <v>0</v>
      </c>
      <c r="E161" s="115">
        <v>1053891</v>
      </c>
      <c r="F161" s="115">
        <v>0</v>
      </c>
      <c r="G161" s="115">
        <f t="shared" si="17"/>
        <v>9194204</v>
      </c>
      <c r="H161" s="115">
        <v>0</v>
      </c>
      <c r="I161" s="115">
        <v>0</v>
      </c>
      <c r="J161" s="115">
        <v>2552598</v>
      </c>
      <c r="K161" s="115">
        <v>6641606</v>
      </c>
      <c r="L161" s="115">
        <f t="shared" si="18"/>
        <v>9194204</v>
      </c>
      <c r="M161" s="115">
        <v>0</v>
      </c>
      <c r="N161" s="115">
        <f t="shared" si="19"/>
        <v>9194204</v>
      </c>
      <c r="O161" s="116">
        <f t="shared" si="20"/>
        <v>2010.1014429383472</v>
      </c>
      <c r="P161" s="115">
        <v>4574</v>
      </c>
    </row>
    <row r="162" spans="1:16" s="70" customFormat="1" ht="13" x14ac:dyDescent="0.25">
      <c r="A162" s="117">
        <v>5</v>
      </c>
      <c r="B162" s="117" t="s">
        <v>257</v>
      </c>
      <c r="C162" s="118">
        <v>0</v>
      </c>
      <c r="D162" s="118">
        <v>0</v>
      </c>
      <c r="E162" s="118">
        <v>0</v>
      </c>
      <c r="F162" s="118">
        <v>0</v>
      </c>
      <c r="G162" s="118">
        <f t="shared" si="17"/>
        <v>0</v>
      </c>
      <c r="H162" s="118">
        <v>0</v>
      </c>
      <c r="I162" s="118">
        <v>0</v>
      </c>
      <c r="J162" s="118">
        <v>0</v>
      </c>
      <c r="K162" s="118">
        <v>0</v>
      </c>
      <c r="L162" s="118">
        <f t="shared" si="18"/>
        <v>0</v>
      </c>
      <c r="M162" s="118">
        <v>0</v>
      </c>
      <c r="N162" s="118">
        <f t="shared" si="19"/>
        <v>0</v>
      </c>
      <c r="O162" s="119">
        <f t="shared" si="20"/>
        <v>0</v>
      </c>
      <c r="P162" s="118">
        <v>0</v>
      </c>
    </row>
    <row r="163" spans="1:16" s="70" customFormat="1" ht="13" x14ac:dyDescent="0.25">
      <c r="A163" s="114">
        <v>6</v>
      </c>
      <c r="B163" s="114" t="s">
        <v>258</v>
      </c>
      <c r="C163" s="115">
        <v>0</v>
      </c>
      <c r="D163" s="115">
        <v>0</v>
      </c>
      <c r="E163" s="115">
        <v>0</v>
      </c>
      <c r="F163" s="115">
        <v>0</v>
      </c>
      <c r="G163" s="115">
        <f t="shared" si="17"/>
        <v>0</v>
      </c>
      <c r="H163" s="115">
        <v>0</v>
      </c>
      <c r="I163" s="115">
        <v>0</v>
      </c>
      <c r="J163" s="115">
        <v>0</v>
      </c>
      <c r="K163" s="115">
        <v>0</v>
      </c>
      <c r="L163" s="115">
        <f t="shared" si="18"/>
        <v>0</v>
      </c>
      <c r="M163" s="115">
        <v>0</v>
      </c>
      <c r="N163" s="115">
        <f t="shared" si="19"/>
        <v>0</v>
      </c>
      <c r="O163" s="116">
        <f t="shared" si="20"/>
        <v>0</v>
      </c>
      <c r="P163" s="115">
        <v>0</v>
      </c>
    </row>
    <row r="164" spans="1:16" s="70" customFormat="1" ht="13" x14ac:dyDescent="0.25">
      <c r="A164" s="117">
        <v>7</v>
      </c>
      <c r="B164" s="117" t="s">
        <v>259</v>
      </c>
      <c r="C164" s="118">
        <v>7272908</v>
      </c>
      <c r="D164" s="118">
        <v>0</v>
      </c>
      <c r="E164" s="118">
        <v>3292475</v>
      </c>
      <c r="F164" s="118">
        <v>0</v>
      </c>
      <c r="G164" s="118">
        <f t="shared" si="17"/>
        <v>10565383</v>
      </c>
      <c r="H164" s="118">
        <v>0</v>
      </c>
      <c r="I164" s="118">
        <v>658805</v>
      </c>
      <c r="J164" s="118">
        <v>6317194</v>
      </c>
      <c r="K164" s="118">
        <v>3589384</v>
      </c>
      <c r="L164" s="118">
        <f t="shared" si="18"/>
        <v>10565383</v>
      </c>
      <c r="M164" s="118">
        <v>0</v>
      </c>
      <c r="N164" s="118">
        <f t="shared" si="19"/>
        <v>10565383</v>
      </c>
      <c r="O164" s="119">
        <f t="shared" si="20"/>
        <v>2073.269819466248</v>
      </c>
      <c r="P164" s="118">
        <v>5096</v>
      </c>
    </row>
    <row r="165" spans="1:16" s="70" customFormat="1" ht="13" x14ac:dyDescent="0.25">
      <c r="A165" s="114">
        <v>8</v>
      </c>
      <c r="B165" s="114" t="s">
        <v>260</v>
      </c>
      <c r="C165" s="115">
        <v>4640150</v>
      </c>
      <c r="D165" s="115">
        <v>0</v>
      </c>
      <c r="E165" s="115">
        <v>1128846</v>
      </c>
      <c r="F165" s="115">
        <v>0</v>
      </c>
      <c r="G165" s="115">
        <f t="shared" si="17"/>
        <v>5768996</v>
      </c>
      <c r="H165" s="115">
        <v>0</v>
      </c>
      <c r="I165" s="115">
        <v>0</v>
      </c>
      <c r="J165" s="115">
        <v>4524034</v>
      </c>
      <c r="K165" s="115">
        <v>1244962</v>
      </c>
      <c r="L165" s="115">
        <f t="shared" si="18"/>
        <v>5768996</v>
      </c>
      <c r="M165" s="115">
        <v>0</v>
      </c>
      <c r="N165" s="115">
        <f t="shared" si="19"/>
        <v>5768996</v>
      </c>
      <c r="O165" s="116">
        <f t="shared" si="20"/>
        <v>874.62037598544578</v>
      </c>
      <c r="P165" s="115">
        <v>6596</v>
      </c>
    </row>
    <row r="166" spans="1:16" s="70" customFormat="1" ht="13" x14ac:dyDescent="0.25">
      <c r="A166" s="117">
        <v>9</v>
      </c>
      <c r="B166" s="117" t="s">
        <v>261</v>
      </c>
      <c r="C166" s="118">
        <v>0</v>
      </c>
      <c r="D166" s="118">
        <v>0</v>
      </c>
      <c r="E166" s="118">
        <v>0</v>
      </c>
      <c r="F166" s="118">
        <v>0</v>
      </c>
      <c r="G166" s="118">
        <f t="shared" si="17"/>
        <v>0</v>
      </c>
      <c r="H166" s="118">
        <v>0</v>
      </c>
      <c r="I166" s="118">
        <v>0</v>
      </c>
      <c r="J166" s="118">
        <v>0</v>
      </c>
      <c r="K166" s="118">
        <v>0</v>
      </c>
      <c r="L166" s="118">
        <f t="shared" si="18"/>
        <v>0</v>
      </c>
      <c r="M166" s="118">
        <v>0</v>
      </c>
      <c r="N166" s="118">
        <f t="shared" si="19"/>
        <v>0</v>
      </c>
      <c r="O166" s="119">
        <f t="shared" si="20"/>
        <v>0</v>
      </c>
      <c r="P166" s="118">
        <v>0</v>
      </c>
    </row>
    <row r="167" spans="1:16" s="70" customFormat="1" ht="13" x14ac:dyDescent="0.25">
      <c r="A167" s="114">
        <v>10</v>
      </c>
      <c r="B167" s="114" t="s">
        <v>262</v>
      </c>
      <c r="C167" s="115">
        <v>16728716</v>
      </c>
      <c r="D167" s="115">
        <v>0</v>
      </c>
      <c r="E167" s="115">
        <v>20231230</v>
      </c>
      <c r="F167" s="115">
        <v>0</v>
      </c>
      <c r="G167" s="115">
        <f t="shared" si="17"/>
        <v>36959946</v>
      </c>
      <c r="H167" s="115">
        <v>0</v>
      </c>
      <c r="I167" s="115">
        <v>1325334</v>
      </c>
      <c r="J167" s="115">
        <v>31979290</v>
      </c>
      <c r="K167" s="115">
        <v>3655322</v>
      </c>
      <c r="L167" s="115">
        <f t="shared" si="18"/>
        <v>36959946</v>
      </c>
      <c r="M167" s="115">
        <v>0</v>
      </c>
      <c r="N167" s="115">
        <f t="shared" si="19"/>
        <v>36959946</v>
      </c>
      <c r="O167" s="116">
        <f t="shared" si="20"/>
        <v>1583.0026554737021</v>
      </c>
      <c r="P167" s="115">
        <v>23348</v>
      </c>
    </row>
    <row r="168" spans="1:16" s="70" customFormat="1" ht="13" x14ac:dyDescent="0.25">
      <c r="A168" s="117">
        <v>11</v>
      </c>
      <c r="B168" s="117" t="s">
        <v>263</v>
      </c>
      <c r="C168" s="118">
        <v>0</v>
      </c>
      <c r="D168" s="118">
        <v>0</v>
      </c>
      <c r="E168" s="118">
        <v>0</v>
      </c>
      <c r="F168" s="118">
        <v>0</v>
      </c>
      <c r="G168" s="118">
        <f t="shared" si="17"/>
        <v>0</v>
      </c>
      <c r="H168" s="118">
        <v>0</v>
      </c>
      <c r="I168" s="118">
        <v>0</v>
      </c>
      <c r="J168" s="118">
        <v>0</v>
      </c>
      <c r="K168" s="118">
        <v>0</v>
      </c>
      <c r="L168" s="118">
        <f t="shared" si="18"/>
        <v>0</v>
      </c>
      <c r="M168" s="118">
        <v>0</v>
      </c>
      <c r="N168" s="118">
        <f t="shared" si="19"/>
        <v>0</v>
      </c>
      <c r="O168" s="119">
        <f t="shared" si="20"/>
        <v>0</v>
      </c>
      <c r="P168" s="118">
        <v>0</v>
      </c>
    </row>
    <row r="169" spans="1:16" s="70" customFormat="1" ht="13" x14ac:dyDescent="0.25">
      <c r="A169" s="114">
        <v>12</v>
      </c>
      <c r="B169" s="114" t="s">
        <v>264</v>
      </c>
      <c r="C169" s="115">
        <v>17104689</v>
      </c>
      <c r="D169" s="115">
        <v>0</v>
      </c>
      <c r="E169" s="115">
        <v>6305108</v>
      </c>
      <c r="F169" s="115">
        <v>0</v>
      </c>
      <c r="G169" s="115">
        <f t="shared" si="17"/>
        <v>23409797</v>
      </c>
      <c r="H169" s="115">
        <v>13456661</v>
      </c>
      <c r="I169" s="115">
        <v>0</v>
      </c>
      <c r="J169" s="115">
        <v>1603699</v>
      </c>
      <c r="K169" s="115">
        <v>8349437</v>
      </c>
      <c r="L169" s="115">
        <f t="shared" si="18"/>
        <v>23409797</v>
      </c>
      <c r="M169" s="115">
        <v>0</v>
      </c>
      <c r="N169" s="115">
        <f t="shared" si="19"/>
        <v>23409797</v>
      </c>
      <c r="O169" s="116">
        <f t="shared" si="20"/>
        <v>5990.2244114636642</v>
      </c>
      <c r="P169" s="115">
        <v>3908</v>
      </c>
    </row>
    <row r="170" spans="1:16" s="70" customFormat="1" ht="13" x14ac:dyDescent="0.25">
      <c r="A170" s="117">
        <v>13</v>
      </c>
      <c r="B170" s="117" t="s">
        <v>104</v>
      </c>
      <c r="C170" s="118">
        <v>25918631</v>
      </c>
      <c r="D170" s="118">
        <v>0</v>
      </c>
      <c r="E170" s="118">
        <v>9200782</v>
      </c>
      <c r="F170" s="118">
        <v>0</v>
      </c>
      <c r="G170" s="118">
        <f t="shared" si="17"/>
        <v>35119413</v>
      </c>
      <c r="H170" s="118">
        <v>0</v>
      </c>
      <c r="I170" s="118">
        <v>0</v>
      </c>
      <c r="J170" s="118">
        <v>13116011</v>
      </c>
      <c r="K170" s="118">
        <v>22003402</v>
      </c>
      <c r="L170" s="118">
        <f t="shared" si="18"/>
        <v>35119413</v>
      </c>
      <c r="M170" s="118">
        <v>0</v>
      </c>
      <c r="N170" s="118">
        <f t="shared" si="19"/>
        <v>35119413</v>
      </c>
      <c r="O170" s="119">
        <f t="shared" si="20"/>
        <v>1750.5439637124912</v>
      </c>
      <c r="P170" s="118">
        <v>20062</v>
      </c>
    </row>
    <row r="171" spans="1:16" s="70" customFormat="1" ht="13" x14ac:dyDescent="0.25">
      <c r="A171" s="114">
        <v>14</v>
      </c>
      <c r="B171" s="114" t="s">
        <v>265</v>
      </c>
      <c r="C171" s="115">
        <v>14310206</v>
      </c>
      <c r="D171" s="115">
        <v>0</v>
      </c>
      <c r="E171" s="115">
        <v>756861</v>
      </c>
      <c r="F171" s="115">
        <v>0</v>
      </c>
      <c r="G171" s="115">
        <f t="shared" si="17"/>
        <v>15067067</v>
      </c>
      <c r="H171" s="115">
        <v>0</v>
      </c>
      <c r="I171" s="115">
        <v>0</v>
      </c>
      <c r="J171" s="115">
        <v>15067067</v>
      </c>
      <c r="K171" s="115">
        <v>0</v>
      </c>
      <c r="L171" s="115">
        <f t="shared" si="18"/>
        <v>15067067</v>
      </c>
      <c r="M171" s="115">
        <v>0</v>
      </c>
      <c r="N171" s="115">
        <f t="shared" si="19"/>
        <v>15067067</v>
      </c>
      <c r="O171" s="116">
        <f t="shared" si="20"/>
        <v>2653.1197393907378</v>
      </c>
      <c r="P171" s="115">
        <v>5679</v>
      </c>
    </row>
    <row r="172" spans="1:16" s="70" customFormat="1" ht="13" x14ac:dyDescent="0.25">
      <c r="A172" s="117">
        <v>15</v>
      </c>
      <c r="B172" s="117" t="s">
        <v>266</v>
      </c>
      <c r="C172" s="118">
        <v>4942772</v>
      </c>
      <c r="D172" s="118">
        <v>0</v>
      </c>
      <c r="E172" s="118">
        <v>8267223</v>
      </c>
      <c r="F172" s="118">
        <v>0</v>
      </c>
      <c r="G172" s="118">
        <f t="shared" si="17"/>
        <v>13209995</v>
      </c>
      <c r="H172" s="118">
        <v>0</v>
      </c>
      <c r="I172" s="118">
        <v>0</v>
      </c>
      <c r="J172" s="118">
        <v>6992548</v>
      </c>
      <c r="K172" s="118">
        <v>6217447</v>
      </c>
      <c r="L172" s="118">
        <f t="shared" si="18"/>
        <v>13209995</v>
      </c>
      <c r="M172" s="118">
        <v>934538</v>
      </c>
      <c r="N172" s="118">
        <f t="shared" si="19"/>
        <v>12275457</v>
      </c>
      <c r="O172" s="119">
        <f t="shared" si="20"/>
        <v>1642.6411079887596</v>
      </c>
      <c r="P172" s="118">
        <v>7473</v>
      </c>
    </row>
    <row r="173" spans="1:16" s="70" customFormat="1" ht="13" x14ac:dyDescent="0.25">
      <c r="A173" s="114">
        <v>16</v>
      </c>
      <c r="B173" s="114" t="s">
        <v>267</v>
      </c>
      <c r="C173" s="115">
        <v>31915195</v>
      </c>
      <c r="D173" s="115">
        <v>0</v>
      </c>
      <c r="E173" s="115">
        <v>18993237</v>
      </c>
      <c r="F173" s="115">
        <v>0</v>
      </c>
      <c r="G173" s="115">
        <f t="shared" si="17"/>
        <v>50908432</v>
      </c>
      <c r="H173" s="115">
        <v>0</v>
      </c>
      <c r="I173" s="115">
        <v>0</v>
      </c>
      <c r="J173" s="115">
        <v>18187204</v>
      </c>
      <c r="K173" s="115">
        <v>32721228</v>
      </c>
      <c r="L173" s="115">
        <f t="shared" si="18"/>
        <v>50908432</v>
      </c>
      <c r="M173" s="115">
        <v>0</v>
      </c>
      <c r="N173" s="115">
        <f t="shared" si="19"/>
        <v>50908432</v>
      </c>
      <c r="O173" s="116">
        <f t="shared" si="20"/>
        <v>3391.408433815202</v>
      </c>
      <c r="P173" s="115">
        <v>15011</v>
      </c>
    </row>
    <row r="174" spans="1:16" s="70" customFormat="1" ht="13" x14ac:dyDescent="0.25">
      <c r="A174" s="117">
        <v>17</v>
      </c>
      <c r="B174" s="117" t="s">
        <v>268</v>
      </c>
      <c r="C174" s="118">
        <v>17038606</v>
      </c>
      <c r="D174" s="118">
        <v>0</v>
      </c>
      <c r="E174" s="118">
        <v>8781938</v>
      </c>
      <c r="F174" s="118">
        <v>0</v>
      </c>
      <c r="G174" s="118">
        <f t="shared" si="17"/>
        <v>25820544</v>
      </c>
      <c r="H174" s="118">
        <v>0</v>
      </c>
      <c r="I174" s="118">
        <v>0</v>
      </c>
      <c r="J174" s="118">
        <v>17432714</v>
      </c>
      <c r="K174" s="118">
        <v>8387830</v>
      </c>
      <c r="L174" s="118">
        <f t="shared" si="18"/>
        <v>25820544</v>
      </c>
      <c r="M174" s="118">
        <v>0</v>
      </c>
      <c r="N174" s="118">
        <f t="shared" si="19"/>
        <v>25820544</v>
      </c>
      <c r="O174" s="119">
        <f t="shared" si="20"/>
        <v>1047.2741431758263</v>
      </c>
      <c r="P174" s="118">
        <v>24655</v>
      </c>
    </row>
    <row r="175" spans="1:16" s="70" customFormat="1" ht="13" x14ac:dyDescent="0.25">
      <c r="A175" s="114">
        <v>18</v>
      </c>
      <c r="B175" s="114" t="s">
        <v>269</v>
      </c>
      <c r="C175" s="115">
        <v>134283682</v>
      </c>
      <c r="D175" s="115">
        <v>0</v>
      </c>
      <c r="E175" s="115">
        <v>29037519</v>
      </c>
      <c r="F175" s="115">
        <v>0</v>
      </c>
      <c r="G175" s="115">
        <f t="shared" si="17"/>
        <v>163321201</v>
      </c>
      <c r="H175" s="115">
        <v>0</v>
      </c>
      <c r="I175" s="115">
        <v>0</v>
      </c>
      <c r="J175" s="115">
        <v>102658228</v>
      </c>
      <c r="K175" s="115">
        <v>60662973</v>
      </c>
      <c r="L175" s="115">
        <f t="shared" si="18"/>
        <v>163321201</v>
      </c>
      <c r="M175" s="115">
        <v>0</v>
      </c>
      <c r="N175" s="115">
        <f t="shared" si="19"/>
        <v>163321201</v>
      </c>
      <c r="O175" s="116">
        <f t="shared" si="20"/>
        <v>3384.8953575129535</v>
      </c>
      <c r="P175" s="115">
        <v>48250</v>
      </c>
    </row>
    <row r="176" spans="1:16" s="70" customFormat="1" ht="13" x14ac:dyDescent="0.25">
      <c r="A176" s="117">
        <v>19</v>
      </c>
      <c r="B176" s="117" t="s">
        <v>270</v>
      </c>
      <c r="C176" s="118">
        <v>2437338</v>
      </c>
      <c r="D176" s="118">
        <v>0</v>
      </c>
      <c r="E176" s="118">
        <v>7738275</v>
      </c>
      <c r="F176" s="118">
        <v>0</v>
      </c>
      <c r="G176" s="118">
        <f t="shared" si="17"/>
        <v>10175613</v>
      </c>
      <c r="H176" s="118">
        <v>0</v>
      </c>
      <c r="I176" s="118">
        <v>0</v>
      </c>
      <c r="J176" s="118">
        <v>2350787</v>
      </c>
      <c r="K176" s="118">
        <v>7824826</v>
      </c>
      <c r="L176" s="118">
        <f t="shared" si="18"/>
        <v>10175613</v>
      </c>
      <c r="M176" s="118">
        <v>0</v>
      </c>
      <c r="N176" s="118">
        <f t="shared" si="19"/>
        <v>10175613</v>
      </c>
      <c r="O176" s="119">
        <f t="shared" si="20"/>
        <v>2106.3160836265783</v>
      </c>
      <c r="P176" s="118">
        <v>4831</v>
      </c>
    </row>
    <row r="177" spans="1:16" s="70" customFormat="1" ht="13" x14ac:dyDescent="0.25">
      <c r="A177" s="114">
        <v>20</v>
      </c>
      <c r="B177" s="114" t="s">
        <v>271</v>
      </c>
      <c r="C177" s="115">
        <v>0</v>
      </c>
      <c r="D177" s="115">
        <v>0</v>
      </c>
      <c r="E177" s="115">
        <v>0</v>
      </c>
      <c r="F177" s="115">
        <v>0</v>
      </c>
      <c r="G177" s="115">
        <f t="shared" si="17"/>
        <v>0</v>
      </c>
      <c r="H177" s="115">
        <v>0</v>
      </c>
      <c r="I177" s="115">
        <v>0</v>
      </c>
      <c r="J177" s="115">
        <v>0</v>
      </c>
      <c r="K177" s="115">
        <v>0</v>
      </c>
      <c r="L177" s="115">
        <f t="shared" si="18"/>
        <v>0</v>
      </c>
      <c r="M177" s="115">
        <v>0</v>
      </c>
      <c r="N177" s="115">
        <f t="shared" si="19"/>
        <v>0</v>
      </c>
      <c r="O177" s="116">
        <f t="shared" si="20"/>
        <v>0</v>
      </c>
      <c r="P177" s="115">
        <v>0</v>
      </c>
    </row>
    <row r="178" spans="1:16" s="70" customFormat="1" ht="13" x14ac:dyDescent="0.25">
      <c r="A178" s="117">
        <v>21</v>
      </c>
      <c r="B178" s="117" t="s">
        <v>172</v>
      </c>
      <c r="C178" s="118">
        <v>8818501</v>
      </c>
      <c r="D178" s="118">
        <v>0</v>
      </c>
      <c r="E178" s="118">
        <v>2472211</v>
      </c>
      <c r="F178" s="118">
        <v>0</v>
      </c>
      <c r="G178" s="118">
        <f t="shared" si="17"/>
        <v>11290712</v>
      </c>
      <c r="H178" s="118">
        <v>0</v>
      </c>
      <c r="I178" s="118">
        <v>0</v>
      </c>
      <c r="J178" s="118">
        <v>2122053</v>
      </c>
      <c r="K178" s="118">
        <v>9168659</v>
      </c>
      <c r="L178" s="118">
        <f t="shared" si="18"/>
        <v>11290712</v>
      </c>
      <c r="M178" s="118">
        <v>0</v>
      </c>
      <c r="N178" s="118">
        <f t="shared" si="19"/>
        <v>11290712</v>
      </c>
      <c r="O178" s="119">
        <f t="shared" si="20"/>
        <v>2313.6704918032788</v>
      </c>
      <c r="P178" s="118">
        <v>4880</v>
      </c>
    </row>
    <row r="179" spans="1:16" s="70" customFormat="1" ht="13" x14ac:dyDescent="0.25">
      <c r="A179" s="114">
        <v>22</v>
      </c>
      <c r="B179" s="124" t="s">
        <v>188</v>
      </c>
      <c r="C179" s="115">
        <v>6431238</v>
      </c>
      <c r="D179" s="115">
        <v>0</v>
      </c>
      <c r="E179" s="115">
        <v>1088780</v>
      </c>
      <c r="F179" s="115">
        <v>0</v>
      </c>
      <c r="G179" s="115">
        <f t="shared" si="17"/>
        <v>7520018</v>
      </c>
      <c r="H179" s="115">
        <v>0</v>
      </c>
      <c r="I179" s="115">
        <v>0</v>
      </c>
      <c r="J179" s="115">
        <v>1452722</v>
      </c>
      <c r="K179" s="115">
        <v>6067296</v>
      </c>
      <c r="L179" s="115">
        <f t="shared" si="18"/>
        <v>7520018</v>
      </c>
      <c r="M179" s="115">
        <v>0</v>
      </c>
      <c r="N179" s="115">
        <f t="shared" si="19"/>
        <v>7520018</v>
      </c>
      <c r="O179" s="116">
        <f t="shared" si="20"/>
        <v>836.95247634947134</v>
      </c>
      <c r="P179" s="115">
        <v>8985</v>
      </c>
    </row>
    <row r="180" spans="1:16" s="70" customFormat="1" ht="13" x14ac:dyDescent="0.25">
      <c r="A180" s="117">
        <v>23</v>
      </c>
      <c r="B180" s="117" t="s">
        <v>272</v>
      </c>
      <c r="C180" s="118">
        <v>49032656</v>
      </c>
      <c r="D180" s="118">
        <v>0</v>
      </c>
      <c r="E180" s="118">
        <v>8092304</v>
      </c>
      <c r="F180" s="118">
        <v>0</v>
      </c>
      <c r="G180" s="118">
        <f t="shared" si="17"/>
        <v>57124960</v>
      </c>
      <c r="H180" s="118">
        <v>0</v>
      </c>
      <c r="I180" s="118">
        <v>0</v>
      </c>
      <c r="J180" s="118">
        <v>15809668</v>
      </c>
      <c r="K180" s="118">
        <v>41315292</v>
      </c>
      <c r="L180" s="118">
        <f t="shared" si="18"/>
        <v>57124960</v>
      </c>
      <c r="M180" s="118">
        <v>0</v>
      </c>
      <c r="N180" s="118">
        <f t="shared" si="19"/>
        <v>57124960</v>
      </c>
      <c r="O180" s="119">
        <f t="shared" si="20"/>
        <v>6397.6884309553143</v>
      </c>
      <c r="P180" s="118">
        <v>8929</v>
      </c>
    </row>
    <row r="181" spans="1:16" s="70" customFormat="1" ht="13" x14ac:dyDescent="0.25">
      <c r="A181" s="114">
        <v>24</v>
      </c>
      <c r="B181" s="114" t="s">
        <v>273</v>
      </c>
      <c r="C181" s="115">
        <v>1434855</v>
      </c>
      <c r="D181" s="115">
        <v>0</v>
      </c>
      <c r="E181" s="115">
        <v>9270810</v>
      </c>
      <c r="F181" s="115">
        <v>0</v>
      </c>
      <c r="G181" s="115">
        <f t="shared" si="17"/>
        <v>10705665</v>
      </c>
      <c r="H181" s="115">
        <v>0</v>
      </c>
      <c r="I181" s="115">
        <v>0</v>
      </c>
      <c r="J181" s="115">
        <v>6955740</v>
      </c>
      <c r="K181" s="115">
        <v>3749925</v>
      </c>
      <c r="L181" s="115">
        <f t="shared" si="18"/>
        <v>10705665</v>
      </c>
      <c r="M181" s="115">
        <v>0</v>
      </c>
      <c r="N181" s="115">
        <f t="shared" si="19"/>
        <v>10705665</v>
      </c>
      <c r="O181" s="116">
        <f t="shared" si="20"/>
        <v>2034.9106633719825</v>
      </c>
      <c r="P181" s="115">
        <v>5261</v>
      </c>
    </row>
    <row r="182" spans="1:16" s="70" customFormat="1" ht="13" x14ac:dyDescent="0.25">
      <c r="A182" s="117">
        <v>25</v>
      </c>
      <c r="B182" s="117" t="s">
        <v>274</v>
      </c>
      <c r="C182" s="118">
        <v>9626980</v>
      </c>
      <c r="D182" s="118">
        <v>0</v>
      </c>
      <c r="E182" s="118">
        <v>4992615</v>
      </c>
      <c r="F182" s="118">
        <v>0</v>
      </c>
      <c r="G182" s="118">
        <f t="shared" si="17"/>
        <v>14619595</v>
      </c>
      <c r="H182" s="118">
        <v>0</v>
      </c>
      <c r="I182" s="118">
        <v>0</v>
      </c>
      <c r="J182" s="118">
        <v>10018637</v>
      </c>
      <c r="K182" s="118">
        <v>4600958</v>
      </c>
      <c r="L182" s="118">
        <f t="shared" si="18"/>
        <v>14619595</v>
      </c>
      <c r="M182" s="118">
        <v>0</v>
      </c>
      <c r="N182" s="118">
        <f t="shared" si="19"/>
        <v>14619595</v>
      </c>
      <c r="O182" s="119">
        <f t="shared" si="20"/>
        <v>2981.7652457678973</v>
      </c>
      <c r="P182" s="118">
        <v>4903</v>
      </c>
    </row>
    <row r="183" spans="1:16" s="70" customFormat="1" ht="13" x14ac:dyDescent="0.25">
      <c r="A183" s="114">
        <v>26</v>
      </c>
      <c r="B183" s="114" t="s">
        <v>275</v>
      </c>
      <c r="C183" s="115">
        <v>3416000</v>
      </c>
      <c r="D183" s="115">
        <v>0</v>
      </c>
      <c r="E183" s="115">
        <v>2235018</v>
      </c>
      <c r="F183" s="115">
        <v>0</v>
      </c>
      <c r="G183" s="115">
        <f t="shared" si="17"/>
        <v>5651018</v>
      </c>
      <c r="H183" s="115">
        <v>0</v>
      </c>
      <c r="I183" s="115">
        <v>0</v>
      </c>
      <c r="J183" s="115">
        <v>3849369</v>
      </c>
      <c r="K183" s="115">
        <v>1801649</v>
      </c>
      <c r="L183" s="115">
        <f t="shared" si="18"/>
        <v>5651018</v>
      </c>
      <c r="M183" s="115">
        <v>0</v>
      </c>
      <c r="N183" s="115">
        <f t="shared" si="19"/>
        <v>5651018</v>
      </c>
      <c r="O183" s="116">
        <f t="shared" si="20"/>
        <v>662.25454119301537</v>
      </c>
      <c r="P183" s="115">
        <v>8533</v>
      </c>
    </row>
    <row r="184" spans="1:16" s="70" customFormat="1" ht="13" x14ac:dyDescent="0.25">
      <c r="A184" s="117">
        <v>27</v>
      </c>
      <c r="B184" s="117" t="s">
        <v>276</v>
      </c>
      <c r="C184" s="118">
        <v>2660531</v>
      </c>
      <c r="D184" s="118">
        <v>0</v>
      </c>
      <c r="E184" s="118">
        <v>7881187</v>
      </c>
      <c r="F184" s="118">
        <v>0</v>
      </c>
      <c r="G184" s="118">
        <f t="shared" si="17"/>
        <v>10541718</v>
      </c>
      <c r="H184" s="118">
        <v>0</v>
      </c>
      <c r="I184" s="118">
        <v>0</v>
      </c>
      <c r="J184" s="118">
        <v>10541718</v>
      </c>
      <c r="K184" s="118">
        <v>0</v>
      </c>
      <c r="L184" s="118">
        <f t="shared" si="18"/>
        <v>10541718</v>
      </c>
      <c r="M184" s="118">
        <v>0</v>
      </c>
      <c r="N184" s="118">
        <f t="shared" si="19"/>
        <v>10541718</v>
      </c>
      <c r="O184" s="119">
        <f t="shared" si="20"/>
        <v>1323.3389404971126</v>
      </c>
      <c r="P184" s="118">
        <v>7966</v>
      </c>
    </row>
    <row r="185" spans="1:16" s="70" customFormat="1" ht="13" x14ac:dyDescent="0.25">
      <c r="A185" s="114">
        <v>28</v>
      </c>
      <c r="B185" s="114" t="s">
        <v>277</v>
      </c>
      <c r="C185" s="115">
        <v>0</v>
      </c>
      <c r="D185" s="115">
        <v>0</v>
      </c>
      <c r="E185" s="115">
        <v>0</v>
      </c>
      <c r="F185" s="115">
        <v>0</v>
      </c>
      <c r="G185" s="115">
        <f t="shared" si="17"/>
        <v>0</v>
      </c>
      <c r="H185" s="115">
        <v>0</v>
      </c>
      <c r="I185" s="115">
        <v>0</v>
      </c>
      <c r="J185" s="115">
        <v>0</v>
      </c>
      <c r="K185" s="115">
        <v>0</v>
      </c>
      <c r="L185" s="115">
        <f t="shared" si="18"/>
        <v>0</v>
      </c>
      <c r="M185" s="115">
        <v>0</v>
      </c>
      <c r="N185" s="115">
        <f t="shared" si="19"/>
        <v>0</v>
      </c>
      <c r="O185" s="116">
        <f t="shared" si="20"/>
        <v>0</v>
      </c>
      <c r="P185" s="115">
        <v>0</v>
      </c>
    </row>
    <row r="186" spans="1:16" s="70" customFormat="1" ht="13" x14ac:dyDescent="0.25">
      <c r="A186" s="117">
        <v>29</v>
      </c>
      <c r="B186" s="117" t="s">
        <v>278</v>
      </c>
      <c r="C186" s="118">
        <v>25106007</v>
      </c>
      <c r="D186" s="118">
        <v>0</v>
      </c>
      <c r="E186" s="118">
        <v>1346633</v>
      </c>
      <c r="F186" s="118">
        <v>0</v>
      </c>
      <c r="G186" s="118">
        <f t="shared" si="17"/>
        <v>26452640</v>
      </c>
      <c r="H186" s="118">
        <v>0</v>
      </c>
      <c r="I186" s="118">
        <v>0</v>
      </c>
      <c r="J186" s="118">
        <v>3779759</v>
      </c>
      <c r="K186" s="118">
        <v>22672881</v>
      </c>
      <c r="L186" s="118">
        <f t="shared" si="18"/>
        <v>26452640</v>
      </c>
      <c r="M186" s="118">
        <v>0</v>
      </c>
      <c r="N186" s="118">
        <f t="shared" si="19"/>
        <v>26452640</v>
      </c>
      <c r="O186" s="119">
        <f t="shared" si="20"/>
        <v>3734.6661019342087</v>
      </c>
      <c r="P186" s="118">
        <v>7083</v>
      </c>
    </row>
    <row r="187" spans="1:16" s="70" customFormat="1" ht="13" x14ac:dyDescent="0.25">
      <c r="A187" s="114">
        <v>30</v>
      </c>
      <c r="B187" s="114" t="s">
        <v>216</v>
      </c>
      <c r="C187" s="115">
        <v>3564031</v>
      </c>
      <c r="D187" s="115">
        <v>0</v>
      </c>
      <c r="E187" s="115">
        <v>3573866</v>
      </c>
      <c r="F187" s="115">
        <v>0</v>
      </c>
      <c r="G187" s="115">
        <f t="shared" si="17"/>
        <v>7137897</v>
      </c>
      <c r="H187" s="115">
        <v>0</v>
      </c>
      <c r="I187" s="115">
        <v>18139</v>
      </c>
      <c r="J187" s="115">
        <v>2965120</v>
      </c>
      <c r="K187" s="115">
        <v>4154638</v>
      </c>
      <c r="L187" s="115">
        <f t="shared" si="18"/>
        <v>7137897</v>
      </c>
      <c r="M187" s="115">
        <v>0</v>
      </c>
      <c r="N187" s="115">
        <f t="shared" si="19"/>
        <v>7137897</v>
      </c>
      <c r="O187" s="116">
        <f t="shared" si="20"/>
        <v>1591.1495764600982</v>
      </c>
      <c r="P187" s="115">
        <v>4486</v>
      </c>
    </row>
    <row r="188" spans="1:16" s="70" customFormat="1" ht="13" x14ac:dyDescent="0.25">
      <c r="A188" s="117">
        <v>31</v>
      </c>
      <c r="B188" s="117" t="s">
        <v>279</v>
      </c>
      <c r="C188" s="118">
        <v>69840987</v>
      </c>
      <c r="D188" s="118">
        <v>0</v>
      </c>
      <c r="E188" s="118">
        <v>20341242</v>
      </c>
      <c r="F188" s="118">
        <v>0</v>
      </c>
      <c r="G188" s="118">
        <f t="shared" si="17"/>
        <v>90182229</v>
      </c>
      <c r="H188" s="118">
        <v>0</v>
      </c>
      <c r="I188" s="118">
        <v>0</v>
      </c>
      <c r="J188" s="118">
        <v>77589631</v>
      </c>
      <c r="K188" s="118">
        <v>12592598</v>
      </c>
      <c r="L188" s="118">
        <f t="shared" si="18"/>
        <v>90182229</v>
      </c>
      <c r="M188" s="118">
        <v>0</v>
      </c>
      <c r="N188" s="118">
        <f t="shared" si="19"/>
        <v>90182229</v>
      </c>
      <c r="O188" s="119">
        <f t="shared" si="20"/>
        <v>5474.5479876160989</v>
      </c>
      <c r="P188" s="118">
        <v>16473</v>
      </c>
    </row>
    <row r="189" spans="1:16" s="70" customFormat="1" ht="13" x14ac:dyDescent="0.25">
      <c r="A189" s="114">
        <v>32</v>
      </c>
      <c r="B189" s="114" t="s">
        <v>280</v>
      </c>
      <c r="C189" s="115">
        <v>0</v>
      </c>
      <c r="D189" s="115">
        <v>0</v>
      </c>
      <c r="E189" s="115">
        <v>0</v>
      </c>
      <c r="F189" s="115">
        <v>0</v>
      </c>
      <c r="G189" s="115">
        <f t="shared" si="17"/>
        <v>0</v>
      </c>
      <c r="H189" s="115">
        <v>0</v>
      </c>
      <c r="I189" s="115">
        <v>0</v>
      </c>
      <c r="J189" s="115">
        <v>0</v>
      </c>
      <c r="K189" s="115">
        <v>0</v>
      </c>
      <c r="L189" s="115">
        <f t="shared" si="18"/>
        <v>0</v>
      </c>
      <c r="M189" s="115">
        <v>0</v>
      </c>
      <c r="N189" s="115">
        <f t="shared" si="19"/>
        <v>0</v>
      </c>
      <c r="O189" s="116">
        <f t="shared" si="20"/>
        <v>0</v>
      </c>
      <c r="P189" s="115">
        <v>0</v>
      </c>
    </row>
    <row r="190" spans="1:16" s="70" customFormat="1" ht="13" x14ac:dyDescent="0.25">
      <c r="A190" s="117">
        <v>33</v>
      </c>
      <c r="B190" s="117" t="s">
        <v>281</v>
      </c>
      <c r="C190" s="118">
        <v>23270103</v>
      </c>
      <c r="D190" s="118">
        <v>0</v>
      </c>
      <c r="E190" s="118">
        <v>2887806</v>
      </c>
      <c r="F190" s="118">
        <v>0</v>
      </c>
      <c r="G190" s="118">
        <f t="shared" si="17"/>
        <v>26157909</v>
      </c>
      <c r="H190" s="118">
        <v>0</v>
      </c>
      <c r="I190" s="118">
        <v>0</v>
      </c>
      <c r="J190" s="118">
        <v>10448546</v>
      </c>
      <c r="K190" s="118">
        <v>15709363</v>
      </c>
      <c r="L190" s="118">
        <f t="shared" si="18"/>
        <v>26157909</v>
      </c>
      <c r="M190" s="118">
        <v>0</v>
      </c>
      <c r="N190" s="118">
        <f t="shared" si="19"/>
        <v>26157909</v>
      </c>
      <c r="O190" s="119">
        <f t="shared" si="20"/>
        <v>2600.965397235756</v>
      </c>
      <c r="P190" s="118">
        <v>10057</v>
      </c>
    </row>
    <row r="191" spans="1:16" s="70" customFormat="1" ht="13" x14ac:dyDescent="0.25">
      <c r="A191" s="114">
        <v>34</v>
      </c>
      <c r="B191" s="114" t="s">
        <v>282</v>
      </c>
      <c r="C191" s="115">
        <v>3400193</v>
      </c>
      <c r="D191" s="115">
        <v>0</v>
      </c>
      <c r="E191" s="115">
        <v>9181922</v>
      </c>
      <c r="F191" s="115">
        <v>0</v>
      </c>
      <c r="G191" s="115">
        <f t="shared" si="17"/>
        <v>12582115</v>
      </c>
      <c r="H191" s="115">
        <v>7977659</v>
      </c>
      <c r="I191" s="115">
        <v>0</v>
      </c>
      <c r="J191" s="115">
        <v>4257099</v>
      </c>
      <c r="K191" s="115">
        <v>347357</v>
      </c>
      <c r="L191" s="115">
        <f t="shared" si="18"/>
        <v>12582115</v>
      </c>
      <c r="M191" s="115">
        <v>0</v>
      </c>
      <c r="N191" s="115">
        <f t="shared" si="19"/>
        <v>12582115</v>
      </c>
      <c r="O191" s="116">
        <f t="shared" si="20"/>
        <v>3685.4466900995899</v>
      </c>
      <c r="P191" s="115">
        <v>3414</v>
      </c>
    </row>
    <row r="192" spans="1:16" s="70" customFormat="1" ht="13" x14ac:dyDescent="0.25">
      <c r="A192" s="117">
        <v>35</v>
      </c>
      <c r="B192" s="117" t="s">
        <v>224</v>
      </c>
      <c r="C192" s="118">
        <v>1254990</v>
      </c>
      <c r="D192" s="118">
        <v>0</v>
      </c>
      <c r="E192" s="118">
        <v>1619317</v>
      </c>
      <c r="F192" s="118">
        <v>0</v>
      </c>
      <c r="G192" s="118">
        <f t="shared" si="17"/>
        <v>2874307</v>
      </c>
      <c r="H192" s="118">
        <v>0</v>
      </c>
      <c r="I192" s="118">
        <v>0</v>
      </c>
      <c r="J192" s="118">
        <v>1225695</v>
      </c>
      <c r="K192" s="118">
        <v>1648612</v>
      </c>
      <c r="L192" s="118">
        <f t="shared" si="18"/>
        <v>2874307</v>
      </c>
      <c r="M192" s="118">
        <v>0</v>
      </c>
      <c r="N192" s="118">
        <f t="shared" si="19"/>
        <v>2874307</v>
      </c>
      <c r="O192" s="119">
        <f t="shared" si="20"/>
        <v>967.454392460451</v>
      </c>
      <c r="P192" s="118">
        <v>2971</v>
      </c>
    </row>
    <row r="193" spans="1:55" s="70" customFormat="1" ht="13" x14ac:dyDescent="0.25">
      <c r="A193" s="114">
        <v>36</v>
      </c>
      <c r="B193" s="114" t="s">
        <v>283</v>
      </c>
      <c r="C193" s="121">
        <v>14136886</v>
      </c>
      <c r="D193" s="121">
        <v>0</v>
      </c>
      <c r="E193" s="121">
        <v>3942622</v>
      </c>
      <c r="F193" s="121">
        <v>0</v>
      </c>
      <c r="G193" s="121">
        <f t="shared" si="17"/>
        <v>18079508</v>
      </c>
      <c r="H193" s="121">
        <v>0</v>
      </c>
      <c r="I193" s="121">
        <v>0</v>
      </c>
      <c r="J193" s="121">
        <v>3874440</v>
      </c>
      <c r="K193" s="121">
        <v>14205068</v>
      </c>
      <c r="L193" s="121">
        <f t="shared" si="18"/>
        <v>18079508</v>
      </c>
      <c r="M193" s="121">
        <v>0</v>
      </c>
      <c r="N193" s="121">
        <f t="shared" si="19"/>
        <v>18079508</v>
      </c>
      <c r="O193" s="116">
        <f t="shared" si="20"/>
        <v>3113.3990012054419</v>
      </c>
      <c r="P193" s="121">
        <v>5807</v>
      </c>
    </row>
    <row r="194" spans="1:55" s="70" customFormat="1" ht="13" x14ac:dyDescent="0.25">
      <c r="A194" s="117">
        <v>37</v>
      </c>
      <c r="B194" s="117" t="s">
        <v>284</v>
      </c>
      <c r="C194" s="122">
        <v>17454500</v>
      </c>
      <c r="D194" s="122">
        <v>0</v>
      </c>
      <c r="E194" s="122">
        <v>10136268</v>
      </c>
      <c r="F194" s="122">
        <v>0</v>
      </c>
      <c r="G194" s="122">
        <f t="shared" si="17"/>
        <v>27590768</v>
      </c>
      <c r="H194" s="122">
        <v>0</v>
      </c>
      <c r="I194" s="122">
        <v>0</v>
      </c>
      <c r="J194" s="122">
        <v>16124536</v>
      </c>
      <c r="K194" s="122">
        <v>11466232</v>
      </c>
      <c r="L194" s="122">
        <f t="shared" si="18"/>
        <v>27590768</v>
      </c>
      <c r="M194" s="122">
        <v>0</v>
      </c>
      <c r="N194" s="122">
        <f t="shared" si="19"/>
        <v>27590768</v>
      </c>
      <c r="O194" s="123">
        <f t="shared" si="20"/>
        <v>3338.2659407138535</v>
      </c>
      <c r="P194" s="122">
        <v>8265</v>
      </c>
    </row>
    <row r="195" spans="1:55" s="70" customFormat="1" ht="13.5" thickBot="1" x14ac:dyDescent="0.3">
      <c r="A195" s="125">
        <f>A194</f>
        <v>37</v>
      </c>
      <c r="B195" s="126" t="s">
        <v>247</v>
      </c>
      <c r="C195" s="127">
        <f t="shared" ref="C195:N195" si="21">SUM(C158:C194)</f>
        <v>551001645</v>
      </c>
      <c r="D195" s="127">
        <f t="shared" si="21"/>
        <v>0</v>
      </c>
      <c r="E195" s="127">
        <f t="shared" si="21"/>
        <v>223963848</v>
      </c>
      <c r="F195" s="127">
        <f t="shared" si="21"/>
        <v>0</v>
      </c>
      <c r="G195" s="127">
        <f t="shared" si="21"/>
        <v>774965493</v>
      </c>
      <c r="H195" s="127">
        <f t="shared" si="21"/>
        <v>21434320</v>
      </c>
      <c r="I195" s="127">
        <f t="shared" si="21"/>
        <v>2002278</v>
      </c>
      <c r="J195" s="127">
        <f t="shared" si="21"/>
        <v>432004972</v>
      </c>
      <c r="K195" s="127">
        <f t="shared" si="21"/>
        <v>319523923</v>
      </c>
      <c r="L195" s="127">
        <f t="shared" si="21"/>
        <v>774965493</v>
      </c>
      <c r="M195" s="127">
        <f t="shared" si="21"/>
        <v>934538</v>
      </c>
      <c r="N195" s="127">
        <f t="shared" si="21"/>
        <v>774030955</v>
      </c>
      <c r="O195" s="127">
        <f t="shared" ref="O195" si="22">IFERROR(N195/P195,0)</f>
        <v>2579.2950042320072</v>
      </c>
      <c r="P195" s="128">
        <f>SUM(P158:P194)</f>
        <v>300094</v>
      </c>
    </row>
    <row r="196" spans="1:55" s="70" customFormat="1" ht="13" x14ac:dyDescent="0.25">
      <c r="B196" s="75"/>
      <c r="C196" s="72"/>
      <c r="D196" s="72"/>
      <c r="E196" s="72"/>
      <c r="F196" s="72"/>
      <c r="G196" s="72"/>
      <c r="H196" s="72"/>
      <c r="I196" s="72"/>
      <c r="J196" s="72"/>
      <c r="K196" s="72"/>
      <c r="L196" s="72"/>
      <c r="M196" s="72"/>
      <c r="N196" s="72"/>
      <c r="O196" s="77"/>
      <c r="P196" s="73"/>
    </row>
    <row r="197" spans="1:55" s="83" customFormat="1" ht="13.5" thickBot="1" x14ac:dyDescent="0.3">
      <c r="A197" s="205">
        <f>(A45+A149+A195)</f>
        <v>170</v>
      </c>
      <c r="B197" s="206" t="s">
        <v>285</v>
      </c>
      <c r="C197" s="253">
        <f>(C45+C149+C195)</f>
        <v>30443236827</v>
      </c>
      <c r="D197" s="253">
        <f>(D45+D149+D195)</f>
        <v>43899358</v>
      </c>
      <c r="E197" s="253">
        <f>(E45+E149+E195)</f>
        <v>29298259306</v>
      </c>
      <c r="F197" s="253">
        <f>(F45+F149+F195)</f>
        <v>261929</v>
      </c>
      <c r="G197" s="253">
        <f>(G45+G149+G195)</f>
        <v>59785657420</v>
      </c>
      <c r="H197" s="253">
        <f>(H45+H149+H195)</f>
        <v>27139688674</v>
      </c>
      <c r="I197" s="253">
        <f>(I45+I149+I195)</f>
        <v>2037480676</v>
      </c>
      <c r="J197" s="253">
        <f>(J45+J149+J195)</f>
        <v>23300055323</v>
      </c>
      <c r="K197" s="253">
        <f>(K45+K149+K195)</f>
        <v>7308432747</v>
      </c>
      <c r="L197" s="253">
        <f>(L45+L149+L195)</f>
        <v>59785657420</v>
      </c>
      <c r="M197" s="253">
        <f>(M45+M149+M195)</f>
        <v>376975112</v>
      </c>
      <c r="N197" s="253">
        <f>(N45+N149+N195)</f>
        <v>59408682308</v>
      </c>
      <c r="O197" s="253">
        <f>IFERROR(N197/P197,0)</f>
        <v>6687.0094231406274</v>
      </c>
      <c r="P197" s="254">
        <f>(P45+P149+P195)</f>
        <v>8884193</v>
      </c>
    </row>
    <row r="198" spans="1:55" s="68" customFormat="1" ht="12" thickTop="1" x14ac:dyDescent="0.25">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7"/>
      <c r="BC198" s="67"/>
    </row>
    <row r="199" spans="1:55" s="68" customFormat="1" ht="12" thickBot="1" x14ac:dyDescent="0.3">
      <c r="B199" s="78"/>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row>
    <row r="200" spans="1:55" s="70" customFormat="1" ht="13" x14ac:dyDescent="0.25">
      <c r="A200" s="220" t="s">
        <v>484</v>
      </c>
      <c r="B200" s="327"/>
      <c r="C200" s="327"/>
      <c r="D200" s="327"/>
      <c r="E200" s="327"/>
      <c r="F200" s="327"/>
      <c r="G200" s="327"/>
      <c r="H200" s="327"/>
      <c r="I200" s="327"/>
      <c r="J200" s="327"/>
      <c r="K200" s="327"/>
      <c r="L200" s="327"/>
      <c r="M200" s="327"/>
      <c r="N200" s="328"/>
      <c r="U200" s="168"/>
      <c r="Y200" s="168"/>
    </row>
    <row r="201" spans="1:55" s="70" customFormat="1" ht="29.25" customHeight="1" thickBot="1" x14ac:dyDescent="0.35">
      <c r="A201" s="410" t="s">
        <v>540</v>
      </c>
      <c r="B201" s="411"/>
      <c r="C201" s="411"/>
      <c r="D201" s="411"/>
      <c r="E201" s="411"/>
      <c r="F201" s="411"/>
      <c r="G201" s="411"/>
      <c r="H201" s="411"/>
      <c r="I201" s="411"/>
      <c r="J201" s="411"/>
      <c r="K201" s="411"/>
      <c r="L201" s="411"/>
      <c r="M201" s="411"/>
      <c r="N201" s="412"/>
      <c r="U201" s="168"/>
      <c r="Y201" s="168"/>
    </row>
    <row r="202" spans="1:55" s="68" customFormat="1" ht="8.9" customHeight="1" x14ac:dyDescent="0.25">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7"/>
      <c r="BC202" s="67"/>
    </row>
    <row r="203" spans="1:55" s="68" customFormat="1" ht="8.9" customHeight="1" x14ac:dyDescent="0.25">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67"/>
      <c r="BC203" s="67"/>
    </row>
    <row r="204" spans="1:55" s="68" customFormat="1" ht="8.9" customHeight="1" x14ac:dyDescent="0.25">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7"/>
      <c r="BC204" s="67"/>
    </row>
    <row r="205" spans="1:55" s="68" customFormat="1" ht="8.9" customHeight="1" x14ac:dyDescent="0.25">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7"/>
      <c r="BC205" s="67"/>
    </row>
    <row r="206" spans="1:55" s="68" customFormat="1" ht="8.9" customHeight="1" x14ac:dyDescent="0.25">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c r="AS206" s="67"/>
      <c r="AT206" s="67"/>
      <c r="AU206" s="67"/>
      <c r="AV206" s="67"/>
      <c r="AW206" s="67"/>
      <c r="AX206" s="67"/>
      <c r="AY206" s="67"/>
      <c r="AZ206" s="67"/>
      <c r="BA206" s="67"/>
      <c r="BB206" s="67"/>
      <c r="BC206" s="67"/>
    </row>
    <row r="207" spans="1:55" s="68" customFormat="1" ht="8.9" customHeight="1" x14ac:dyDescent="0.25">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7"/>
      <c r="BC207" s="67"/>
    </row>
    <row r="208" spans="1:55" s="68" customFormat="1" ht="8.9" customHeight="1" x14ac:dyDescent="0.25">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c r="AV208" s="67"/>
      <c r="AW208" s="67"/>
      <c r="AX208" s="67"/>
      <c r="AY208" s="67"/>
      <c r="AZ208" s="67"/>
      <c r="BA208" s="67"/>
      <c r="BB208" s="67"/>
      <c r="BC208" s="67"/>
    </row>
    <row r="209" spans="1:55" s="68" customFormat="1" ht="8.9" customHeight="1" x14ac:dyDescent="0.25">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7"/>
      <c r="BC209" s="67"/>
    </row>
    <row r="210" spans="1:55" s="68" customFormat="1" ht="8.9" customHeight="1" x14ac:dyDescent="0.25">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7"/>
      <c r="BC210" s="67"/>
    </row>
    <row r="211" spans="1:55" s="68" customFormat="1" ht="8.9" customHeight="1" x14ac:dyDescent="0.25">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7"/>
      <c r="BC211" s="67"/>
    </row>
    <row r="212" spans="1:55" s="68" customFormat="1" ht="8.9" customHeight="1" x14ac:dyDescent="0.25">
      <c r="A212" s="79"/>
      <c r="B212" s="65"/>
      <c r="C212" s="65"/>
      <c r="D212" s="65"/>
      <c r="E212" s="65"/>
      <c r="F212" s="65"/>
      <c r="G212" s="65"/>
      <c r="H212" s="65"/>
      <c r="I212" s="65"/>
      <c r="J212" s="65"/>
      <c r="K212" s="65"/>
      <c r="L212" s="65"/>
      <c r="M212" s="65"/>
      <c r="N212" s="65"/>
      <c r="O212" s="80"/>
      <c r="P212" s="65"/>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c r="AS212" s="67"/>
      <c r="AT212" s="67"/>
      <c r="AU212" s="67"/>
      <c r="AV212" s="67"/>
      <c r="AW212" s="67"/>
      <c r="AX212" s="67"/>
      <c r="AY212" s="67"/>
      <c r="AZ212" s="67"/>
      <c r="BA212" s="67"/>
      <c r="BB212" s="67"/>
      <c r="BC212" s="67"/>
    </row>
    <row r="213" spans="1:55" s="68" customFormat="1" ht="8.9" customHeight="1" x14ac:dyDescent="0.25">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67"/>
      <c r="BC213" s="67"/>
    </row>
    <row r="214" spans="1:55" s="68" customFormat="1" ht="8.9" customHeight="1" x14ac:dyDescent="0.25">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row>
    <row r="215" spans="1:55" s="68" customFormat="1" ht="8.9" customHeight="1" x14ac:dyDescent="0.25">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7"/>
      <c r="BC215" s="67"/>
    </row>
    <row r="216" spans="1:55" s="68" customFormat="1" ht="8.9" customHeight="1" x14ac:dyDescent="0.25">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row>
    <row r="217" spans="1:55" s="81" customFormat="1" ht="8.9" customHeight="1" x14ac:dyDescent="0.25">
      <c r="A217" s="68"/>
      <c r="B217" s="68"/>
      <c r="C217" s="68"/>
      <c r="D217" s="68"/>
      <c r="E217" s="68"/>
      <c r="F217" s="68"/>
      <c r="G217" s="68"/>
      <c r="H217" s="68"/>
      <c r="I217" s="68"/>
      <c r="J217" s="68"/>
      <c r="K217" s="68"/>
      <c r="L217" s="68"/>
      <c r="M217" s="68"/>
      <c r="N217" s="68"/>
      <c r="O217" s="68"/>
      <c r="P217" s="68"/>
    </row>
    <row r="218" spans="1:55" s="68" customFormat="1" ht="8.9" customHeight="1" x14ac:dyDescent="0.25">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row>
    <row r="219" spans="1:55" s="68" customFormat="1" ht="8.9" customHeight="1" x14ac:dyDescent="0.25">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row>
    <row r="220" spans="1:55" s="68" customFormat="1" ht="8.9" customHeight="1" x14ac:dyDescent="0.25">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row>
    <row r="221" spans="1:55" s="68" customFormat="1" ht="8.9" customHeight="1" x14ac:dyDescent="0.25">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row>
    <row r="222" spans="1:55" s="68" customFormat="1" ht="8.9" customHeight="1" x14ac:dyDescent="0.25">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row>
    <row r="223" spans="1:55" s="68" customFormat="1" ht="12.15" customHeight="1" x14ac:dyDescent="0.25">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row>
    <row r="224" spans="1:55" s="68" customFormat="1" ht="11.5" x14ac:dyDescent="0.25">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row>
    <row r="225" spans="1:55" s="68" customFormat="1" ht="7.25" customHeight="1" x14ac:dyDescent="0.25">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row>
    <row r="226" spans="1:55" s="68" customFormat="1" ht="10.5" customHeight="1" x14ac:dyDescent="0.25">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row>
    <row r="227" spans="1:55" s="68" customFormat="1" ht="11.5" x14ac:dyDescent="0.25">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row>
    <row r="228" spans="1:55" s="68" customFormat="1" ht="8.9" customHeight="1" x14ac:dyDescent="0.25">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row>
    <row r="229" spans="1:55" s="68" customFormat="1" ht="8.9" customHeight="1" x14ac:dyDescent="0.25">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row>
    <row r="230" spans="1:55" s="68" customFormat="1" ht="8.9" customHeight="1" x14ac:dyDescent="0.25">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row>
    <row r="231" spans="1:55" s="68" customFormat="1" ht="8.9" customHeight="1" x14ac:dyDescent="0.25">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row>
    <row r="232" spans="1:55" s="68" customFormat="1" ht="8.9" customHeight="1" x14ac:dyDescent="0.25">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row>
    <row r="233" spans="1:55" s="68" customFormat="1" ht="8.9" customHeight="1" x14ac:dyDescent="0.25">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row>
    <row r="234" spans="1:55" s="68" customFormat="1" ht="8.4" customHeight="1" x14ac:dyDescent="0.25">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row>
    <row r="235" spans="1:55" s="68" customFormat="1" ht="8.9" hidden="1" customHeight="1" x14ac:dyDescent="0.25">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row>
    <row r="236" spans="1:55" s="68" customFormat="1" ht="2.25" hidden="1" customHeight="1" x14ac:dyDescent="0.25">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row>
    <row r="237" spans="1:55" s="68" customFormat="1" ht="0.65" hidden="1" customHeight="1" x14ac:dyDescent="0.25">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row>
    <row r="238" spans="1:55" s="68" customFormat="1" ht="8.9" customHeight="1" x14ac:dyDescent="0.25">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row>
    <row r="239" spans="1:55" s="65" customFormat="1" ht="9.75" customHeight="1" x14ac:dyDescent="0.25">
      <c r="A239" s="68"/>
      <c r="B239" s="68"/>
      <c r="C239" s="68"/>
      <c r="D239" s="68"/>
      <c r="E239" s="68"/>
      <c r="F239" s="68"/>
      <c r="G239" s="68"/>
      <c r="H239" s="68"/>
      <c r="I239" s="68"/>
      <c r="J239" s="68"/>
      <c r="K239" s="68"/>
      <c r="L239" s="68"/>
      <c r="M239" s="68"/>
      <c r="N239" s="68"/>
      <c r="O239" s="68"/>
      <c r="P239" s="68"/>
    </row>
    <row r="240" spans="1:55" s="68" customFormat="1" ht="9.75" customHeight="1" x14ac:dyDescent="0.25">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7"/>
      <c r="BC240" s="67"/>
    </row>
    <row r="241" spans="18:55" s="68" customFormat="1" ht="9.75" customHeight="1" x14ac:dyDescent="0.25">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7"/>
      <c r="BC241" s="67"/>
    </row>
    <row r="242" spans="18:55" s="68" customFormat="1" ht="9.75" customHeight="1" x14ac:dyDescent="0.25">
      <c r="R242" s="67"/>
      <c r="S242" s="67"/>
      <c r="T242" s="67"/>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c r="AS242" s="67"/>
      <c r="AT242" s="67"/>
      <c r="AU242" s="67"/>
      <c r="AV242" s="67"/>
      <c r="AW242" s="67"/>
      <c r="AX242" s="67"/>
      <c r="AY242" s="67"/>
      <c r="AZ242" s="67"/>
      <c r="BA242" s="67"/>
      <c r="BB242" s="67"/>
      <c r="BC242" s="67"/>
    </row>
    <row r="243" spans="18:55" s="68" customFormat="1" ht="9.75" customHeight="1" x14ac:dyDescent="0.25">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7"/>
      <c r="BC243" s="67"/>
    </row>
    <row r="244" spans="18:55" s="68" customFormat="1" ht="9.75" customHeight="1" x14ac:dyDescent="0.25">
      <c r="R244" s="67"/>
      <c r="S244" s="67"/>
      <c r="T244" s="67"/>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c r="AS244" s="67"/>
      <c r="AT244" s="67"/>
      <c r="AU244" s="67"/>
      <c r="AV244" s="67"/>
      <c r="AW244" s="67"/>
      <c r="AX244" s="67"/>
      <c r="AY244" s="67"/>
      <c r="AZ244" s="67"/>
      <c r="BA244" s="67"/>
      <c r="BB244" s="67"/>
      <c r="BC244" s="67"/>
    </row>
    <row r="245" spans="18:55" s="68" customFormat="1" ht="9.75" customHeight="1" x14ac:dyDescent="0.25">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7"/>
      <c r="BC245" s="67"/>
    </row>
    <row r="246" spans="18:55" s="68" customFormat="1" ht="9.75" customHeight="1" x14ac:dyDescent="0.25">
      <c r="R246" s="67"/>
      <c r="S246" s="67"/>
      <c r="T246" s="67"/>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c r="AS246" s="67"/>
      <c r="AT246" s="67"/>
      <c r="AU246" s="67"/>
      <c r="AV246" s="67"/>
      <c r="AW246" s="67"/>
      <c r="AX246" s="67"/>
      <c r="AY246" s="67"/>
      <c r="AZ246" s="67"/>
      <c r="BA246" s="67"/>
      <c r="BB246" s="67"/>
      <c r="BC246" s="67"/>
    </row>
    <row r="247" spans="18:55" s="68" customFormat="1" ht="9.75" customHeight="1" x14ac:dyDescent="0.25">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67"/>
      <c r="BC247" s="67"/>
    </row>
    <row r="248" spans="18:55" s="68" customFormat="1" ht="9.75" customHeight="1" x14ac:dyDescent="0.25">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7"/>
      <c r="BC248" s="67"/>
    </row>
    <row r="249" spans="18:55" s="68" customFormat="1" ht="9.75" customHeight="1" x14ac:dyDescent="0.25">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67"/>
      <c r="BC249" s="67"/>
    </row>
    <row r="250" spans="18:55" s="68" customFormat="1" ht="9.75" customHeight="1" x14ac:dyDescent="0.25">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7"/>
      <c r="BC250" s="67"/>
    </row>
    <row r="251" spans="18:55" s="68" customFormat="1" ht="9.75" customHeight="1" x14ac:dyDescent="0.25">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7"/>
      <c r="BC251" s="67"/>
    </row>
    <row r="252" spans="18:55" s="68" customFormat="1" ht="9.75" customHeight="1" x14ac:dyDescent="0.25">
      <c r="R252" s="67"/>
      <c r="S252" s="67"/>
      <c r="T252" s="67"/>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7"/>
      <c r="BC252" s="67"/>
    </row>
    <row r="253" spans="18:55" s="68" customFormat="1" ht="9.75" customHeight="1" x14ac:dyDescent="0.25">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7"/>
      <c r="BC253" s="67"/>
    </row>
    <row r="254" spans="18:55" s="68" customFormat="1" ht="9.75" customHeight="1" x14ac:dyDescent="0.25">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7"/>
      <c r="BC254" s="67"/>
    </row>
    <row r="255" spans="18:55" s="68" customFormat="1" ht="9.75" customHeight="1" x14ac:dyDescent="0.25">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7"/>
      <c r="BC255" s="67"/>
    </row>
    <row r="256" spans="18:55" s="68" customFormat="1" ht="9.75" customHeight="1" x14ac:dyDescent="0.25">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7"/>
      <c r="BC256" s="67"/>
    </row>
    <row r="257" spans="18:55" s="68" customFormat="1" ht="9.75" customHeight="1" x14ac:dyDescent="0.25">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7"/>
      <c r="BC257" s="67"/>
    </row>
    <row r="258" spans="18:55" s="68" customFormat="1" ht="9.75" customHeight="1" x14ac:dyDescent="0.25">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7"/>
      <c r="BC258" s="67"/>
    </row>
    <row r="259" spans="18:55" s="68" customFormat="1" ht="9.75" customHeight="1" x14ac:dyDescent="0.25">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7"/>
      <c r="BC259" s="67"/>
    </row>
    <row r="260" spans="18:55" s="68" customFormat="1" ht="9.75" customHeight="1" x14ac:dyDescent="0.25">
      <c r="R260" s="67"/>
      <c r="S260" s="67"/>
      <c r="T260" s="67"/>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c r="AS260" s="67"/>
      <c r="AT260" s="67"/>
      <c r="AU260" s="67"/>
      <c r="AV260" s="67"/>
      <c r="AW260" s="67"/>
      <c r="AX260" s="67"/>
      <c r="AY260" s="67"/>
      <c r="AZ260" s="67"/>
      <c r="BA260" s="67"/>
      <c r="BB260" s="67"/>
      <c r="BC260" s="67"/>
    </row>
    <row r="261" spans="18:55" s="68" customFormat="1" ht="9.75" customHeight="1" x14ac:dyDescent="0.25">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67"/>
      <c r="BC261" s="67"/>
    </row>
    <row r="262" spans="18:55" s="68" customFormat="1" ht="9.75" customHeight="1" x14ac:dyDescent="0.25">
      <c r="R262" s="67"/>
      <c r="S262" s="67"/>
      <c r="T262" s="67"/>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c r="AV262" s="67"/>
      <c r="AW262" s="67"/>
      <c r="AX262" s="67"/>
      <c r="AY262" s="67"/>
      <c r="AZ262" s="67"/>
      <c r="BA262" s="67"/>
      <c r="BB262" s="67"/>
      <c r="BC262" s="67"/>
    </row>
    <row r="263" spans="18:55" s="68" customFormat="1" ht="9.75" customHeight="1" x14ac:dyDescent="0.25">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7"/>
      <c r="BC263" s="67"/>
    </row>
    <row r="264" spans="18:55" s="68" customFormat="1" ht="9.75" customHeight="1" x14ac:dyDescent="0.25">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row>
    <row r="265" spans="18:55" s="68" customFormat="1" ht="9.75" customHeight="1" x14ac:dyDescent="0.25">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7"/>
      <c r="BC265" s="67"/>
    </row>
    <row r="266" spans="18:55" s="68" customFormat="1" ht="9.75" customHeight="1" x14ac:dyDescent="0.25">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c r="AS266" s="67"/>
      <c r="AT266" s="67"/>
      <c r="AU266" s="67"/>
      <c r="AV266" s="67"/>
      <c r="AW266" s="67"/>
      <c r="AX266" s="67"/>
      <c r="AY266" s="67"/>
      <c r="AZ266" s="67"/>
      <c r="BA266" s="67"/>
      <c r="BB266" s="67"/>
      <c r="BC266" s="67"/>
    </row>
    <row r="267" spans="18:55" s="68" customFormat="1" ht="9.75" customHeight="1" x14ac:dyDescent="0.25">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67"/>
      <c r="BC267" s="67"/>
    </row>
    <row r="268" spans="18:55" s="68" customFormat="1" ht="9.75" customHeight="1" x14ac:dyDescent="0.25">
      <c r="R268" s="67"/>
      <c r="S268" s="67"/>
      <c r="T268" s="67"/>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67"/>
      <c r="AZ268" s="67"/>
      <c r="BA268" s="67"/>
      <c r="BB268" s="67"/>
      <c r="BC268" s="67"/>
    </row>
    <row r="269" spans="18:55" s="68" customFormat="1" ht="9.75" customHeight="1" x14ac:dyDescent="0.25">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7"/>
      <c r="BC269" s="67"/>
    </row>
    <row r="270" spans="18:55" s="68" customFormat="1" ht="9.75" customHeight="1" x14ac:dyDescent="0.25">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7"/>
      <c r="BC270" s="67"/>
    </row>
    <row r="271" spans="18:55" s="68" customFormat="1" ht="9.75" customHeight="1" x14ac:dyDescent="0.25"/>
  </sheetData>
  <mergeCells count="11">
    <mergeCell ref="C4:G4"/>
    <mergeCell ref="C5:G5"/>
    <mergeCell ref="H5:L5"/>
    <mergeCell ref="N5:O5"/>
    <mergeCell ref="A201:N201"/>
    <mergeCell ref="C156:G156"/>
    <mergeCell ref="H156:L156"/>
    <mergeCell ref="N52:O52"/>
    <mergeCell ref="N156:O156"/>
    <mergeCell ref="C52:G52"/>
    <mergeCell ref="H52:L52"/>
  </mergeCells>
  <printOptions gridLinesSet="0"/>
  <pageMargins left="0.25" right="0.25" top="0.75" bottom="0.75" header="0.3" footer="0.3"/>
  <pageSetup paperSize="3" scale="89" fitToHeight="0" pageOrder="overThenDown" orientation="landscape" r:id="rId1"/>
  <headerFooter alignWithMargins="0"/>
  <rowBreaks count="2" manualBreakCount="2">
    <brk id="46" max="16383" man="1"/>
    <brk id="15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13012-718F-452A-BC86-85C1AAEDBDCF}">
  <sheetPr codeName="Sheet5">
    <tabColor rgb="FF0070C0"/>
    <pageSetUpPr fitToPage="1"/>
  </sheetPr>
  <dimension ref="A1:R165"/>
  <sheetViews>
    <sheetView showGridLines="0" zoomScaleNormal="100" workbookViewId="0">
      <pane xSplit="2" ySplit="5" topLeftCell="C6" activePane="bottomRight" state="frozen"/>
      <selection pane="topRight"/>
      <selection pane="bottomLeft"/>
      <selection pane="bottomRight"/>
    </sheetView>
  </sheetViews>
  <sheetFormatPr defaultColWidth="22.90625" defaultRowHeight="9.75" customHeight="1" x14ac:dyDescent="0.25"/>
  <cols>
    <col min="1" max="1" width="6.36328125" style="2" customWidth="1"/>
    <col min="2" max="2" width="18.6328125" style="1" customWidth="1"/>
    <col min="3" max="3" width="15.6328125" style="18" customWidth="1"/>
    <col min="4" max="4" width="16.90625" style="18" customWidth="1"/>
    <col min="5" max="6" width="15.6328125" style="10" customWidth="1"/>
    <col min="7" max="7" width="15.6328125" style="2" customWidth="1"/>
    <col min="8" max="8" width="19.36328125" style="2" customWidth="1"/>
    <col min="9" max="9" width="15.6328125" style="17" customWidth="1"/>
    <col min="10" max="10" width="15.6328125" style="15" customWidth="1"/>
    <col min="11" max="11" width="16.90625" style="26" customWidth="1"/>
    <col min="12" max="12" width="16.36328125" style="16" customWidth="1"/>
    <col min="13" max="13" width="8.90625" style="1" customWidth="1"/>
    <col min="14" max="256" width="22.90625" style="1"/>
    <col min="257" max="257" width="6.36328125" style="1" customWidth="1"/>
    <col min="258" max="258" width="14.6328125" style="1" customWidth="1"/>
    <col min="259" max="259" width="15.6328125" style="1" customWidth="1"/>
    <col min="260" max="260" width="16.90625" style="1" customWidth="1"/>
    <col min="261" max="263" width="15.6328125" style="1" customWidth="1"/>
    <col min="264" max="264" width="19.36328125" style="1" customWidth="1"/>
    <col min="265" max="266" width="15.6328125" style="1" customWidth="1"/>
    <col min="267" max="267" width="16.90625" style="1" customWidth="1"/>
    <col min="268" max="268" width="15.6328125" style="1" customWidth="1"/>
    <col min="269" max="269" width="8.90625" style="1" customWidth="1"/>
    <col min="270" max="512" width="22.90625" style="1"/>
    <col min="513" max="513" width="6.36328125" style="1" customWidth="1"/>
    <col min="514" max="514" width="14.6328125" style="1" customWidth="1"/>
    <col min="515" max="515" width="15.6328125" style="1" customWidth="1"/>
    <col min="516" max="516" width="16.90625" style="1" customWidth="1"/>
    <col min="517" max="519" width="15.6328125" style="1" customWidth="1"/>
    <col min="520" max="520" width="19.36328125" style="1" customWidth="1"/>
    <col min="521" max="522" width="15.6328125" style="1" customWidth="1"/>
    <col min="523" max="523" width="16.90625" style="1" customWidth="1"/>
    <col min="524" max="524" width="15.6328125" style="1" customWidth="1"/>
    <col min="525" max="525" width="8.90625" style="1" customWidth="1"/>
    <col min="526" max="768" width="22.90625" style="1"/>
    <col min="769" max="769" width="6.36328125" style="1" customWidth="1"/>
    <col min="770" max="770" width="14.6328125" style="1" customWidth="1"/>
    <col min="771" max="771" width="15.6328125" style="1" customWidth="1"/>
    <col min="772" max="772" width="16.90625" style="1" customWidth="1"/>
    <col min="773" max="775" width="15.6328125" style="1" customWidth="1"/>
    <col min="776" max="776" width="19.36328125" style="1" customWidth="1"/>
    <col min="777" max="778" width="15.6328125" style="1" customWidth="1"/>
    <col min="779" max="779" width="16.90625" style="1" customWidth="1"/>
    <col min="780" max="780" width="15.6328125" style="1" customWidth="1"/>
    <col min="781" max="781" width="8.90625" style="1" customWidth="1"/>
    <col min="782" max="1024" width="22.90625" style="1"/>
    <col min="1025" max="1025" width="6.36328125" style="1" customWidth="1"/>
    <col min="1026" max="1026" width="14.6328125" style="1" customWidth="1"/>
    <col min="1027" max="1027" width="15.6328125" style="1" customWidth="1"/>
    <col min="1028" max="1028" width="16.90625" style="1" customWidth="1"/>
    <col min="1029" max="1031" width="15.6328125" style="1" customWidth="1"/>
    <col min="1032" max="1032" width="19.36328125" style="1" customWidth="1"/>
    <col min="1033" max="1034" width="15.6328125" style="1" customWidth="1"/>
    <col min="1035" max="1035" width="16.90625" style="1" customWidth="1"/>
    <col min="1036" max="1036" width="15.6328125" style="1" customWidth="1"/>
    <col min="1037" max="1037" width="8.90625" style="1" customWidth="1"/>
    <col min="1038" max="1280" width="22.90625" style="1"/>
    <col min="1281" max="1281" width="6.36328125" style="1" customWidth="1"/>
    <col min="1282" max="1282" width="14.6328125" style="1" customWidth="1"/>
    <col min="1283" max="1283" width="15.6328125" style="1" customWidth="1"/>
    <col min="1284" max="1284" width="16.90625" style="1" customWidth="1"/>
    <col min="1285" max="1287" width="15.6328125" style="1" customWidth="1"/>
    <col min="1288" max="1288" width="19.36328125" style="1" customWidth="1"/>
    <col min="1289" max="1290" width="15.6328125" style="1" customWidth="1"/>
    <col min="1291" max="1291" width="16.90625" style="1" customWidth="1"/>
    <col min="1292" max="1292" width="15.6328125" style="1" customWidth="1"/>
    <col min="1293" max="1293" width="8.90625" style="1" customWidth="1"/>
    <col min="1294" max="1536" width="22.90625" style="1"/>
    <col min="1537" max="1537" width="6.36328125" style="1" customWidth="1"/>
    <col min="1538" max="1538" width="14.6328125" style="1" customWidth="1"/>
    <col min="1539" max="1539" width="15.6328125" style="1" customWidth="1"/>
    <col min="1540" max="1540" width="16.90625" style="1" customWidth="1"/>
    <col min="1541" max="1543" width="15.6328125" style="1" customWidth="1"/>
    <col min="1544" max="1544" width="19.36328125" style="1" customWidth="1"/>
    <col min="1545" max="1546" width="15.6328125" style="1" customWidth="1"/>
    <col min="1547" max="1547" width="16.90625" style="1" customWidth="1"/>
    <col min="1548" max="1548" width="15.6328125" style="1" customWidth="1"/>
    <col min="1549" max="1549" width="8.90625" style="1" customWidth="1"/>
    <col min="1550" max="1792" width="22.90625" style="1"/>
    <col min="1793" max="1793" width="6.36328125" style="1" customWidth="1"/>
    <col min="1794" max="1794" width="14.6328125" style="1" customWidth="1"/>
    <col min="1795" max="1795" width="15.6328125" style="1" customWidth="1"/>
    <col min="1796" max="1796" width="16.90625" style="1" customWidth="1"/>
    <col min="1797" max="1799" width="15.6328125" style="1" customWidth="1"/>
    <col min="1800" max="1800" width="19.36328125" style="1" customWidth="1"/>
    <col min="1801" max="1802" width="15.6328125" style="1" customWidth="1"/>
    <col min="1803" max="1803" width="16.90625" style="1" customWidth="1"/>
    <col min="1804" max="1804" width="15.6328125" style="1" customWidth="1"/>
    <col min="1805" max="1805" width="8.90625" style="1" customWidth="1"/>
    <col min="1806" max="2048" width="22.90625" style="1"/>
    <col min="2049" max="2049" width="6.36328125" style="1" customWidth="1"/>
    <col min="2050" max="2050" width="14.6328125" style="1" customWidth="1"/>
    <col min="2051" max="2051" width="15.6328125" style="1" customWidth="1"/>
    <col min="2052" max="2052" width="16.90625" style="1" customWidth="1"/>
    <col min="2053" max="2055" width="15.6328125" style="1" customWidth="1"/>
    <col min="2056" max="2056" width="19.36328125" style="1" customWidth="1"/>
    <col min="2057" max="2058" width="15.6328125" style="1" customWidth="1"/>
    <col min="2059" max="2059" width="16.90625" style="1" customWidth="1"/>
    <col min="2060" max="2060" width="15.6328125" style="1" customWidth="1"/>
    <col min="2061" max="2061" width="8.90625" style="1" customWidth="1"/>
    <col min="2062" max="2304" width="22.90625" style="1"/>
    <col min="2305" max="2305" width="6.36328125" style="1" customWidth="1"/>
    <col min="2306" max="2306" width="14.6328125" style="1" customWidth="1"/>
    <col min="2307" max="2307" width="15.6328125" style="1" customWidth="1"/>
    <col min="2308" max="2308" width="16.90625" style="1" customWidth="1"/>
    <col min="2309" max="2311" width="15.6328125" style="1" customWidth="1"/>
    <col min="2312" max="2312" width="19.36328125" style="1" customWidth="1"/>
    <col min="2313" max="2314" width="15.6328125" style="1" customWidth="1"/>
    <col min="2315" max="2315" width="16.90625" style="1" customWidth="1"/>
    <col min="2316" max="2316" width="15.6328125" style="1" customWidth="1"/>
    <col min="2317" max="2317" width="8.90625" style="1" customWidth="1"/>
    <col min="2318" max="2560" width="22.90625" style="1"/>
    <col min="2561" max="2561" width="6.36328125" style="1" customWidth="1"/>
    <col min="2562" max="2562" width="14.6328125" style="1" customWidth="1"/>
    <col min="2563" max="2563" width="15.6328125" style="1" customWidth="1"/>
    <col min="2564" max="2564" width="16.90625" style="1" customWidth="1"/>
    <col min="2565" max="2567" width="15.6328125" style="1" customWidth="1"/>
    <col min="2568" max="2568" width="19.36328125" style="1" customWidth="1"/>
    <col min="2569" max="2570" width="15.6328125" style="1" customWidth="1"/>
    <col min="2571" max="2571" width="16.90625" style="1" customWidth="1"/>
    <col min="2572" max="2572" width="15.6328125" style="1" customWidth="1"/>
    <col min="2573" max="2573" width="8.90625" style="1" customWidth="1"/>
    <col min="2574" max="2816" width="22.90625" style="1"/>
    <col min="2817" max="2817" width="6.36328125" style="1" customWidth="1"/>
    <col min="2818" max="2818" width="14.6328125" style="1" customWidth="1"/>
    <col min="2819" max="2819" width="15.6328125" style="1" customWidth="1"/>
    <col min="2820" max="2820" width="16.90625" style="1" customWidth="1"/>
    <col min="2821" max="2823" width="15.6328125" style="1" customWidth="1"/>
    <col min="2824" max="2824" width="19.36328125" style="1" customWidth="1"/>
    <col min="2825" max="2826" width="15.6328125" style="1" customWidth="1"/>
    <col min="2827" max="2827" width="16.90625" style="1" customWidth="1"/>
    <col min="2828" max="2828" width="15.6328125" style="1" customWidth="1"/>
    <col min="2829" max="2829" width="8.90625" style="1" customWidth="1"/>
    <col min="2830" max="3072" width="22.90625" style="1"/>
    <col min="3073" max="3073" width="6.36328125" style="1" customWidth="1"/>
    <col min="3074" max="3074" width="14.6328125" style="1" customWidth="1"/>
    <col min="3075" max="3075" width="15.6328125" style="1" customWidth="1"/>
    <col min="3076" max="3076" width="16.90625" style="1" customWidth="1"/>
    <col min="3077" max="3079" width="15.6328125" style="1" customWidth="1"/>
    <col min="3080" max="3080" width="19.36328125" style="1" customWidth="1"/>
    <col min="3081" max="3082" width="15.6328125" style="1" customWidth="1"/>
    <col min="3083" max="3083" width="16.90625" style="1" customWidth="1"/>
    <col min="3084" max="3084" width="15.6328125" style="1" customWidth="1"/>
    <col min="3085" max="3085" width="8.90625" style="1" customWidth="1"/>
    <col min="3086" max="3328" width="22.90625" style="1"/>
    <col min="3329" max="3329" width="6.36328125" style="1" customWidth="1"/>
    <col min="3330" max="3330" width="14.6328125" style="1" customWidth="1"/>
    <col min="3331" max="3331" width="15.6328125" style="1" customWidth="1"/>
    <col min="3332" max="3332" width="16.90625" style="1" customWidth="1"/>
    <col min="3333" max="3335" width="15.6328125" style="1" customWidth="1"/>
    <col min="3336" max="3336" width="19.36328125" style="1" customWidth="1"/>
    <col min="3337" max="3338" width="15.6328125" style="1" customWidth="1"/>
    <col min="3339" max="3339" width="16.90625" style="1" customWidth="1"/>
    <col min="3340" max="3340" width="15.6328125" style="1" customWidth="1"/>
    <col min="3341" max="3341" width="8.90625" style="1" customWidth="1"/>
    <col min="3342" max="3584" width="22.90625" style="1"/>
    <col min="3585" max="3585" width="6.36328125" style="1" customWidth="1"/>
    <col min="3586" max="3586" width="14.6328125" style="1" customWidth="1"/>
    <col min="3587" max="3587" width="15.6328125" style="1" customWidth="1"/>
    <col min="3588" max="3588" width="16.90625" style="1" customWidth="1"/>
    <col min="3589" max="3591" width="15.6328125" style="1" customWidth="1"/>
    <col min="3592" max="3592" width="19.36328125" style="1" customWidth="1"/>
    <col min="3593" max="3594" width="15.6328125" style="1" customWidth="1"/>
    <col min="3595" max="3595" width="16.90625" style="1" customWidth="1"/>
    <col min="3596" max="3596" width="15.6328125" style="1" customWidth="1"/>
    <col min="3597" max="3597" width="8.90625" style="1" customWidth="1"/>
    <col min="3598" max="3840" width="22.90625" style="1"/>
    <col min="3841" max="3841" width="6.36328125" style="1" customWidth="1"/>
    <col min="3842" max="3842" width="14.6328125" style="1" customWidth="1"/>
    <col min="3843" max="3843" width="15.6328125" style="1" customWidth="1"/>
    <col min="3844" max="3844" width="16.90625" style="1" customWidth="1"/>
    <col min="3845" max="3847" width="15.6328125" style="1" customWidth="1"/>
    <col min="3848" max="3848" width="19.36328125" style="1" customWidth="1"/>
    <col min="3849" max="3850" width="15.6328125" style="1" customWidth="1"/>
    <col min="3851" max="3851" width="16.90625" style="1" customWidth="1"/>
    <col min="3852" max="3852" width="15.6328125" style="1" customWidth="1"/>
    <col min="3853" max="3853" width="8.90625" style="1" customWidth="1"/>
    <col min="3854" max="4096" width="22.90625" style="1"/>
    <col min="4097" max="4097" width="6.36328125" style="1" customWidth="1"/>
    <col min="4098" max="4098" width="14.6328125" style="1" customWidth="1"/>
    <col min="4099" max="4099" width="15.6328125" style="1" customWidth="1"/>
    <col min="4100" max="4100" width="16.90625" style="1" customWidth="1"/>
    <col min="4101" max="4103" width="15.6328125" style="1" customWidth="1"/>
    <col min="4104" max="4104" width="19.36328125" style="1" customWidth="1"/>
    <col min="4105" max="4106" width="15.6328125" style="1" customWidth="1"/>
    <col min="4107" max="4107" width="16.90625" style="1" customWidth="1"/>
    <col min="4108" max="4108" width="15.6328125" style="1" customWidth="1"/>
    <col min="4109" max="4109" width="8.90625" style="1" customWidth="1"/>
    <col min="4110" max="4352" width="22.90625" style="1"/>
    <col min="4353" max="4353" width="6.36328125" style="1" customWidth="1"/>
    <col min="4354" max="4354" width="14.6328125" style="1" customWidth="1"/>
    <col min="4355" max="4355" width="15.6328125" style="1" customWidth="1"/>
    <col min="4356" max="4356" width="16.90625" style="1" customWidth="1"/>
    <col min="4357" max="4359" width="15.6328125" style="1" customWidth="1"/>
    <col min="4360" max="4360" width="19.36328125" style="1" customWidth="1"/>
    <col min="4361" max="4362" width="15.6328125" style="1" customWidth="1"/>
    <col min="4363" max="4363" width="16.90625" style="1" customWidth="1"/>
    <col min="4364" max="4364" width="15.6328125" style="1" customWidth="1"/>
    <col min="4365" max="4365" width="8.90625" style="1" customWidth="1"/>
    <col min="4366" max="4608" width="22.90625" style="1"/>
    <col min="4609" max="4609" width="6.36328125" style="1" customWidth="1"/>
    <col min="4610" max="4610" width="14.6328125" style="1" customWidth="1"/>
    <col min="4611" max="4611" width="15.6328125" style="1" customWidth="1"/>
    <col min="4612" max="4612" width="16.90625" style="1" customWidth="1"/>
    <col min="4613" max="4615" width="15.6328125" style="1" customWidth="1"/>
    <col min="4616" max="4616" width="19.36328125" style="1" customWidth="1"/>
    <col min="4617" max="4618" width="15.6328125" style="1" customWidth="1"/>
    <col min="4619" max="4619" width="16.90625" style="1" customWidth="1"/>
    <col min="4620" max="4620" width="15.6328125" style="1" customWidth="1"/>
    <col min="4621" max="4621" width="8.90625" style="1" customWidth="1"/>
    <col min="4622" max="4864" width="22.90625" style="1"/>
    <col min="4865" max="4865" width="6.36328125" style="1" customWidth="1"/>
    <col min="4866" max="4866" width="14.6328125" style="1" customWidth="1"/>
    <col min="4867" max="4867" width="15.6328125" style="1" customWidth="1"/>
    <col min="4868" max="4868" width="16.90625" style="1" customWidth="1"/>
    <col min="4869" max="4871" width="15.6328125" style="1" customWidth="1"/>
    <col min="4872" max="4872" width="19.36328125" style="1" customWidth="1"/>
    <col min="4873" max="4874" width="15.6328125" style="1" customWidth="1"/>
    <col min="4875" max="4875" width="16.90625" style="1" customWidth="1"/>
    <col min="4876" max="4876" width="15.6328125" style="1" customWidth="1"/>
    <col min="4877" max="4877" width="8.90625" style="1" customWidth="1"/>
    <col min="4878" max="5120" width="22.90625" style="1"/>
    <col min="5121" max="5121" width="6.36328125" style="1" customWidth="1"/>
    <col min="5122" max="5122" width="14.6328125" style="1" customWidth="1"/>
    <col min="5123" max="5123" width="15.6328125" style="1" customWidth="1"/>
    <col min="5124" max="5124" width="16.90625" style="1" customWidth="1"/>
    <col min="5125" max="5127" width="15.6328125" style="1" customWidth="1"/>
    <col min="5128" max="5128" width="19.36328125" style="1" customWidth="1"/>
    <col min="5129" max="5130" width="15.6328125" style="1" customWidth="1"/>
    <col min="5131" max="5131" width="16.90625" style="1" customWidth="1"/>
    <col min="5132" max="5132" width="15.6328125" style="1" customWidth="1"/>
    <col min="5133" max="5133" width="8.90625" style="1" customWidth="1"/>
    <col min="5134" max="5376" width="22.90625" style="1"/>
    <col min="5377" max="5377" width="6.36328125" style="1" customWidth="1"/>
    <col min="5378" max="5378" width="14.6328125" style="1" customWidth="1"/>
    <col min="5379" max="5379" width="15.6328125" style="1" customWidth="1"/>
    <col min="5380" max="5380" width="16.90625" style="1" customWidth="1"/>
    <col min="5381" max="5383" width="15.6328125" style="1" customWidth="1"/>
    <col min="5384" max="5384" width="19.36328125" style="1" customWidth="1"/>
    <col min="5385" max="5386" width="15.6328125" style="1" customWidth="1"/>
    <col min="5387" max="5387" width="16.90625" style="1" customWidth="1"/>
    <col min="5388" max="5388" width="15.6328125" style="1" customWidth="1"/>
    <col min="5389" max="5389" width="8.90625" style="1" customWidth="1"/>
    <col min="5390" max="5632" width="22.90625" style="1"/>
    <col min="5633" max="5633" width="6.36328125" style="1" customWidth="1"/>
    <col min="5634" max="5634" width="14.6328125" style="1" customWidth="1"/>
    <col min="5635" max="5635" width="15.6328125" style="1" customWidth="1"/>
    <col min="5636" max="5636" width="16.90625" style="1" customWidth="1"/>
    <col min="5637" max="5639" width="15.6328125" style="1" customWidth="1"/>
    <col min="5640" max="5640" width="19.36328125" style="1" customWidth="1"/>
    <col min="5641" max="5642" width="15.6328125" style="1" customWidth="1"/>
    <col min="5643" max="5643" width="16.90625" style="1" customWidth="1"/>
    <col min="5644" max="5644" width="15.6328125" style="1" customWidth="1"/>
    <col min="5645" max="5645" width="8.90625" style="1" customWidth="1"/>
    <col min="5646" max="5888" width="22.90625" style="1"/>
    <col min="5889" max="5889" width="6.36328125" style="1" customWidth="1"/>
    <col min="5890" max="5890" width="14.6328125" style="1" customWidth="1"/>
    <col min="5891" max="5891" width="15.6328125" style="1" customWidth="1"/>
    <col min="5892" max="5892" width="16.90625" style="1" customWidth="1"/>
    <col min="5893" max="5895" width="15.6328125" style="1" customWidth="1"/>
    <col min="5896" max="5896" width="19.36328125" style="1" customWidth="1"/>
    <col min="5897" max="5898" width="15.6328125" style="1" customWidth="1"/>
    <col min="5899" max="5899" width="16.90625" style="1" customWidth="1"/>
    <col min="5900" max="5900" width="15.6328125" style="1" customWidth="1"/>
    <col min="5901" max="5901" width="8.90625" style="1" customWidth="1"/>
    <col min="5902" max="6144" width="22.90625" style="1"/>
    <col min="6145" max="6145" width="6.36328125" style="1" customWidth="1"/>
    <col min="6146" max="6146" width="14.6328125" style="1" customWidth="1"/>
    <col min="6147" max="6147" width="15.6328125" style="1" customWidth="1"/>
    <col min="6148" max="6148" width="16.90625" style="1" customWidth="1"/>
    <col min="6149" max="6151" width="15.6328125" style="1" customWidth="1"/>
    <col min="6152" max="6152" width="19.36328125" style="1" customWidth="1"/>
    <col min="6153" max="6154" width="15.6328125" style="1" customWidth="1"/>
    <col min="6155" max="6155" width="16.90625" style="1" customWidth="1"/>
    <col min="6156" max="6156" width="15.6328125" style="1" customWidth="1"/>
    <col min="6157" max="6157" width="8.90625" style="1" customWidth="1"/>
    <col min="6158" max="6400" width="22.90625" style="1"/>
    <col min="6401" max="6401" width="6.36328125" style="1" customWidth="1"/>
    <col min="6402" max="6402" width="14.6328125" style="1" customWidth="1"/>
    <col min="6403" max="6403" width="15.6328125" style="1" customWidth="1"/>
    <col min="6404" max="6404" width="16.90625" style="1" customWidth="1"/>
    <col min="6405" max="6407" width="15.6328125" style="1" customWidth="1"/>
    <col min="6408" max="6408" width="19.36328125" style="1" customWidth="1"/>
    <col min="6409" max="6410" width="15.6328125" style="1" customWidth="1"/>
    <col min="6411" max="6411" width="16.90625" style="1" customWidth="1"/>
    <col min="6412" max="6412" width="15.6328125" style="1" customWidth="1"/>
    <col min="6413" max="6413" width="8.90625" style="1" customWidth="1"/>
    <col min="6414" max="6656" width="22.90625" style="1"/>
    <col min="6657" max="6657" width="6.36328125" style="1" customWidth="1"/>
    <col min="6658" max="6658" width="14.6328125" style="1" customWidth="1"/>
    <col min="6659" max="6659" width="15.6328125" style="1" customWidth="1"/>
    <col min="6660" max="6660" width="16.90625" style="1" customWidth="1"/>
    <col min="6661" max="6663" width="15.6328125" style="1" customWidth="1"/>
    <col min="6664" max="6664" width="19.36328125" style="1" customWidth="1"/>
    <col min="6665" max="6666" width="15.6328125" style="1" customWidth="1"/>
    <col min="6667" max="6667" width="16.90625" style="1" customWidth="1"/>
    <col min="6668" max="6668" width="15.6328125" style="1" customWidth="1"/>
    <col min="6669" max="6669" width="8.90625" style="1" customWidth="1"/>
    <col min="6670" max="6912" width="22.90625" style="1"/>
    <col min="6913" max="6913" width="6.36328125" style="1" customWidth="1"/>
    <col min="6914" max="6914" width="14.6328125" style="1" customWidth="1"/>
    <col min="6915" max="6915" width="15.6328125" style="1" customWidth="1"/>
    <col min="6916" max="6916" width="16.90625" style="1" customWidth="1"/>
    <col min="6917" max="6919" width="15.6328125" style="1" customWidth="1"/>
    <col min="6920" max="6920" width="19.36328125" style="1" customWidth="1"/>
    <col min="6921" max="6922" width="15.6328125" style="1" customWidth="1"/>
    <col min="6923" max="6923" width="16.90625" style="1" customWidth="1"/>
    <col min="6924" max="6924" width="15.6328125" style="1" customWidth="1"/>
    <col min="6925" max="6925" width="8.90625" style="1" customWidth="1"/>
    <col min="6926" max="7168" width="22.90625" style="1"/>
    <col min="7169" max="7169" width="6.36328125" style="1" customWidth="1"/>
    <col min="7170" max="7170" width="14.6328125" style="1" customWidth="1"/>
    <col min="7171" max="7171" width="15.6328125" style="1" customWidth="1"/>
    <col min="7172" max="7172" width="16.90625" style="1" customWidth="1"/>
    <col min="7173" max="7175" width="15.6328125" style="1" customWidth="1"/>
    <col min="7176" max="7176" width="19.36328125" style="1" customWidth="1"/>
    <col min="7177" max="7178" width="15.6328125" style="1" customWidth="1"/>
    <col min="7179" max="7179" width="16.90625" style="1" customWidth="1"/>
    <col min="7180" max="7180" width="15.6328125" style="1" customWidth="1"/>
    <col min="7181" max="7181" width="8.90625" style="1" customWidth="1"/>
    <col min="7182" max="7424" width="22.90625" style="1"/>
    <col min="7425" max="7425" width="6.36328125" style="1" customWidth="1"/>
    <col min="7426" max="7426" width="14.6328125" style="1" customWidth="1"/>
    <col min="7427" max="7427" width="15.6328125" style="1" customWidth="1"/>
    <col min="7428" max="7428" width="16.90625" style="1" customWidth="1"/>
    <col min="7429" max="7431" width="15.6328125" style="1" customWidth="1"/>
    <col min="7432" max="7432" width="19.36328125" style="1" customWidth="1"/>
    <col min="7433" max="7434" width="15.6328125" style="1" customWidth="1"/>
    <col min="7435" max="7435" width="16.90625" style="1" customWidth="1"/>
    <col min="7436" max="7436" width="15.6328125" style="1" customWidth="1"/>
    <col min="7437" max="7437" width="8.90625" style="1" customWidth="1"/>
    <col min="7438" max="7680" width="22.90625" style="1"/>
    <col min="7681" max="7681" width="6.36328125" style="1" customWidth="1"/>
    <col min="7682" max="7682" width="14.6328125" style="1" customWidth="1"/>
    <col min="7683" max="7683" width="15.6328125" style="1" customWidth="1"/>
    <col min="7684" max="7684" width="16.90625" style="1" customWidth="1"/>
    <col min="7685" max="7687" width="15.6328125" style="1" customWidth="1"/>
    <col min="7688" max="7688" width="19.36328125" style="1" customWidth="1"/>
    <col min="7689" max="7690" width="15.6328125" style="1" customWidth="1"/>
    <col min="7691" max="7691" width="16.90625" style="1" customWidth="1"/>
    <col min="7692" max="7692" width="15.6328125" style="1" customWidth="1"/>
    <col min="7693" max="7693" width="8.90625" style="1" customWidth="1"/>
    <col min="7694" max="7936" width="22.90625" style="1"/>
    <col min="7937" max="7937" width="6.36328125" style="1" customWidth="1"/>
    <col min="7938" max="7938" width="14.6328125" style="1" customWidth="1"/>
    <col min="7939" max="7939" width="15.6328125" style="1" customWidth="1"/>
    <col min="7940" max="7940" width="16.90625" style="1" customWidth="1"/>
    <col min="7941" max="7943" width="15.6328125" style="1" customWidth="1"/>
    <col min="7944" max="7944" width="19.36328125" style="1" customWidth="1"/>
    <col min="7945" max="7946" width="15.6328125" style="1" customWidth="1"/>
    <col min="7947" max="7947" width="16.90625" style="1" customWidth="1"/>
    <col min="7948" max="7948" width="15.6328125" style="1" customWidth="1"/>
    <col min="7949" max="7949" width="8.90625" style="1" customWidth="1"/>
    <col min="7950" max="8192" width="22.90625" style="1"/>
    <col min="8193" max="8193" width="6.36328125" style="1" customWidth="1"/>
    <col min="8194" max="8194" width="14.6328125" style="1" customWidth="1"/>
    <col min="8195" max="8195" width="15.6328125" style="1" customWidth="1"/>
    <col min="8196" max="8196" width="16.90625" style="1" customWidth="1"/>
    <col min="8197" max="8199" width="15.6328125" style="1" customWidth="1"/>
    <col min="8200" max="8200" width="19.36328125" style="1" customWidth="1"/>
    <col min="8201" max="8202" width="15.6328125" style="1" customWidth="1"/>
    <col min="8203" max="8203" width="16.90625" style="1" customWidth="1"/>
    <col min="8204" max="8204" width="15.6328125" style="1" customWidth="1"/>
    <col min="8205" max="8205" width="8.90625" style="1" customWidth="1"/>
    <col min="8206" max="8448" width="22.90625" style="1"/>
    <col min="8449" max="8449" width="6.36328125" style="1" customWidth="1"/>
    <col min="8450" max="8450" width="14.6328125" style="1" customWidth="1"/>
    <col min="8451" max="8451" width="15.6328125" style="1" customWidth="1"/>
    <col min="8452" max="8452" width="16.90625" style="1" customWidth="1"/>
    <col min="8453" max="8455" width="15.6328125" style="1" customWidth="1"/>
    <col min="8456" max="8456" width="19.36328125" style="1" customWidth="1"/>
    <col min="8457" max="8458" width="15.6328125" style="1" customWidth="1"/>
    <col min="8459" max="8459" width="16.90625" style="1" customWidth="1"/>
    <col min="8460" max="8460" width="15.6328125" style="1" customWidth="1"/>
    <col min="8461" max="8461" width="8.90625" style="1" customWidth="1"/>
    <col min="8462" max="8704" width="22.90625" style="1"/>
    <col min="8705" max="8705" width="6.36328125" style="1" customWidth="1"/>
    <col min="8706" max="8706" width="14.6328125" style="1" customWidth="1"/>
    <col min="8707" max="8707" width="15.6328125" style="1" customWidth="1"/>
    <col min="8708" max="8708" width="16.90625" style="1" customWidth="1"/>
    <col min="8709" max="8711" width="15.6328125" style="1" customWidth="1"/>
    <col min="8712" max="8712" width="19.36328125" style="1" customWidth="1"/>
    <col min="8713" max="8714" width="15.6328125" style="1" customWidth="1"/>
    <col min="8715" max="8715" width="16.90625" style="1" customWidth="1"/>
    <col min="8716" max="8716" width="15.6328125" style="1" customWidth="1"/>
    <col min="8717" max="8717" width="8.90625" style="1" customWidth="1"/>
    <col min="8718" max="8960" width="22.90625" style="1"/>
    <col min="8961" max="8961" width="6.36328125" style="1" customWidth="1"/>
    <col min="8962" max="8962" width="14.6328125" style="1" customWidth="1"/>
    <col min="8963" max="8963" width="15.6328125" style="1" customWidth="1"/>
    <col min="8964" max="8964" width="16.90625" style="1" customWidth="1"/>
    <col min="8965" max="8967" width="15.6328125" style="1" customWidth="1"/>
    <col min="8968" max="8968" width="19.36328125" style="1" customWidth="1"/>
    <col min="8969" max="8970" width="15.6328125" style="1" customWidth="1"/>
    <col min="8971" max="8971" width="16.90625" style="1" customWidth="1"/>
    <col min="8972" max="8972" width="15.6328125" style="1" customWidth="1"/>
    <col min="8973" max="8973" width="8.90625" style="1" customWidth="1"/>
    <col min="8974" max="9216" width="22.90625" style="1"/>
    <col min="9217" max="9217" width="6.36328125" style="1" customWidth="1"/>
    <col min="9218" max="9218" width="14.6328125" style="1" customWidth="1"/>
    <col min="9219" max="9219" width="15.6328125" style="1" customWidth="1"/>
    <col min="9220" max="9220" width="16.90625" style="1" customWidth="1"/>
    <col min="9221" max="9223" width="15.6328125" style="1" customWidth="1"/>
    <col min="9224" max="9224" width="19.36328125" style="1" customWidth="1"/>
    <col min="9225" max="9226" width="15.6328125" style="1" customWidth="1"/>
    <col min="9227" max="9227" width="16.90625" style="1" customWidth="1"/>
    <col min="9228" max="9228" width="15.6328125" style="1" customWidth="1"/>
    <col min="9229" max="9229" width="8.90625" style="1" customWidth="1"/>
    <col min="9230" max="9472" width="22.90625" style="1"/>
    <col min="9473" max="9473" width="6.36328125" style="1" customWidth="1"/>
    <col min="9474" max="9474" width="14.6328125" style="1" customWidth="1"/>
    <col min="9475" max="9475" width="15.6328125" style="1" customWidth="1"/>
    <col min="9476" max="9476" width="16.90625" style="1" customWidth="1"/>
    <col min="9477" max="9479" width="15.6328125" style="1" customWidth="1"/>
    <col min="9480" max="9480" width="19.36328125" style="1" customWidth="1"/>
    <col min="9481" max="9482" width="15.6328125" style="1" customWidth="1"/>
    <col min="9483" max="9483" width="16.90625" style="1" customWidth="1"/>
    <col min="9484" max="9484" width="15.6328125" style="1" customWidth="1"/>
    <col min="9485" max="9485" width="8.90625" style="1" customWidth="1"/>
    <col min="9486" max="9728" width="22.90625" style="1"/>
    <col min="9729" max="9729" width="6.36328125" style="1" customWidth="1"/>
    <col min="9730" max="9730" width="14.6328125" style="1" customWidth="1"/>
    <col min="9731" max="9731" width="15.6328125" style="1" customWidth="1"/>
    <col min="9732" max="9732" width="16.90625" style="1" customWidth="1"/>
    <col min="9733" max="9735" width="15.6328125" style="1" customWidth="1"/>
    <col min="9736" max="9736" width="19.36328125" style="1" customWidth="1"/>
    <col min="9737" max="9738" width="15.6328125" style="1" customWidth="1"/>
    <col min="9739" max="9739" width="16.90625" style="1" customWidth="1"/>
    <col min="9740" max="9740" width="15.6328125" style="1" customWidth="1"/>
    <col min="9741" max="9741" width="8.90625" style="1" customWidth="1"/>
    <col min="9742" max="9984" width="22.90625" style="1"/>
    <col min="9985" max="9985" width="6.36328125" style="1" customWidth="1"/>
    <col min="9986" max="9986" width="14.6328125" style="1" customWidth="1"/>
    <col min="9987" max="9987" width="15.6328125" style="1" customWidth="1"/>
    <col min="9988" max="9988" width="16.90625" style="1" customWidth="1"/>
    <col min="9989" max="9991" width="15.6328125" style="1" customWidth="1"/>
    <col min="9992" max="9992" width="19.36328125" style="1" customWidth="1"/>
    <col min="9993" max="9994" width="15.6328125" style="1" customWidth="1"/>
    <col min="9995" max="9995" width="16.90625" style="1" customWidth="1"/>
    <col min="9996" max="9996" width="15.6328125" style="1" customWidth="1"/>
    <col min="9997" max="9997" width="8.90625" style="1" customWidth="1"/>
    <col min="9998" max="10240" width="22.90625" style="1"/>
    <col min="10241" max="10241" width="6.36328125" style="1" customWidth="1"/>
    <col min="10242" max="10242" width="14.6328125" style="1" customWidth="1"/>
    <col min="10243" max="10243" width="15.6328125" style="1" customWidth="1"/>
    <col min="10244" max="10244" width="16.90625" style="1" customWidth="1"/>
    <col min="10245" max="10247" width="15.6328125" style="1" customWidth="1"/>
    <col min="10248" max="10248" width="19.36328125" style="1" customWidth="1"/>
    <col min="10249" max="10250" width="15.6328125" style="1" customWidth="1"/>
    <col min="10251" max="10251" width="16.90625" style="1" customWidth="1"/>
    <col min="10252" max="10252" width="15.6328125" style="1" customWidth="1"/>
    <col min="10253" max="10253" width="8.90625" style="1" customWidth="1"/>
    <col min="10254" max="10496" width="22.90625" style="1"/>
    <col min="10497" max="10497" width="6.36328125" style="1" customWidth="1"/>
    <col min="10498" max="10498" width="14.6328125" style="1" customWidth="1"/>
    <col min="10499" max="10499" width="15.6328125" style="1" customWidth="1"/>
    <col min="10500" max="10500" width="16.90625" style="1" customWidth="1"/>
    <col min="10501" max="10503" width="15.6328125" style="1" customWidth="1"/>
    <col min="10504" max="10504" width="19.36328125" style="1" customWidth="1"/>
    <col min="10505" max="10506" width="15.6328125" style="1" customWidth="1"/>
    <col min="10507" max="10507" width="16.90625" style="1" customWidth="1"/>
    <col min="10508" max="10508" width="15.6328125" style="1" customWidth="1"/>
    <col min="10509" max="10509" width="8.90625" style="1" customWidth="1"/>
    <col min="10510" max="10752" width="22.90625" style="1"/>
    <col min="10753" max="10753" width="6.36328125" style="1" customWidth="1"/>
    <col min="10754" max="10754" width="14.6328125" style="1" customWidth="1"/>
    <col min="10755" max="10755" width="15.6328125" style="1" customWidth="1"/>
    <col min="10756" max="10756" width="16.90625" style="1" customWidth="1"/>
    <col min="10757" max="10759" width="15.6328125" style="1" customWidth="1"/>
    <col min="10760" max="10760" width="19.36328125" style="1" customWidth="1"/>
    <col min="10761" max="10762" width="15.6328125" style="1" customWidth="1"/>
    <col min="10763" max="10763" width="16.90625" style="1" customWidth="1"/>
    <col min="10764" max="10764" width="15.6328125" style="1" customWidth="1"/>
    <col min="10765" max="10765" width="8.90625" style="1" customWidth="1"/>
    <col min="10766" max="11008" width="22.90625" style="1"/>
    <col min="11009" max="11009" width="6.36328125" style="1" customWidth="1"/>
    <col min="11010" max="11010" width="14.6328125" style="1" customWidth="1"/>
    <col min="11011" max="11011" width="15.6328125" style="1" customWidth="1"/>
    <col min="11012" max="11012" width="16.90625" style="1" customWidth="1"/>
    <col min="11013" max="11015" width="15.6328125" style="1" customWidth="1"/>
    <col min="11016" max="11016" width="19.36328125" style="1" customWidth="1"/>
    <col min="11017" max="11018" width="15.6328125" style="1" customWidth="1"/>
    <col min="11019" max="11019" width="16.90625" style="1" customWidth="1"/>
    <col min="11020" max="11020" width="15.6328125" style="1" customWidth="1"/>
    <col min="11021" max="11021" width="8.90625" style="1" customWidth="1"/>
    <col min="11022" max="11264" width="22.90625" style="1"/>
    <col min="11265" max="11265" width="6.36328125" style="1" customWidth="1"/>
    <col min="11266" max="11266" width="14.6328125" style="1" customWidth="1"/>
    <col min="11267" max="11267" width="15.6328125" style="1" customWidth="1"/>
    <col min="11268" max="11268" width="16.90625" style="1" customWidth="1"/>
    <col min="11269" max="11271" width="15.6328125" style="1" customWidth="1"/>
    <col min="11272" max="11272" width="19.36328125" style="1" customWidth="1"/>
    <col min="11273" max="11274" width="15.6328125" style="1" customWidth="1"/>
    <col min="11275" max="11275" width="16.90625" style="1" customWidth="1"/>
    <col min="11276" max="11276" width="15.6328125" style="1" customWidth="1"/>
    <col min="11277" max="11277" width="8.90625" style="1" customWidth="1"/>
    <col min="11278" max="11520" width="22.90625" style="1"/>
    <col min="11521" max="11521" width="6.36328125" style="1" customWidth="1"/>
    <col min="11522" max="11522" width="14.6328125" style="1" customWidth="1"/>
    <col min="11523" max="11523" width="15.6328125" style="1" customWidth="1"/>
    <col min="11524" max="11524" width="16.90625" style="1" customWidth="1"/>
    <col min="11525" max="11527" width="15.6328125" style="1" customWidth="1"/>
    <col min="11528" max="11528" width="19.36328125" style="1" customWidth="1"/>
    <col min="11529" max="11530" width="15.6328125" style="1" customWidth="1"/>
    <col min="11531" max="11531" width="16.90625" style="1" customWidth="1"/>
    <col min="11532" max="11532" width="15.6328125" style="1" customWidth="1"/>
    <col min="11533" max="11533" width="8.90625" style="1" customWidth="1"/>
    <col min="11534" max="11776" width="22.90625" style="1"/>
    <col min="11777" max="11777" width="6.36328125" style="1" customWidth="1"/>
    <col min="11778" max="11778" width="14.6328125" style="1" customWidth="1"/>
    <col min="11779" max="11779" width="15.6328125" style="1" customWidth="1"/>
    <col min="11780" max="11780" width="16.90625" style="1" customWidth="1"/>
    <col min="11781" max="11783" width="15.6328125" style="1" customWidth="1"/>
    <col min="11784" max="11784" width="19.36328125" style="1" customWidth="1"/>
    <col min="11785" max="11786" width="15.6328125" style="1" customWidth="1"/>
    <col min="11787" max="11787" width="16.90625" style="1" customWidth="1"/>
    <col min="11788" max="11788" width="15.6328125" style="1" customWidth="1"/>
    <col min="11789" max="11789" width="8.90625" style="1" customWidth="1"/>
    <col min="11790" max="12032" width="22.90625" style="1"/>
    <col min="12033" max="12033" width="6.36328125" style="1" customWidth="1"/>
    <col min="12034" max="12034" width="14.6328125" style="1" customWidth="1"/>
    <col min="12035" max="12035" width="15.6328125" style="1" customWidth="1"/>
    <col min="12036" max="12036" width="16.90625" style="1" customWidth="1"/>
    <col min="12037" max="12039" width="15.6328125" style="1" customWidth="1"/>
    <col min="12040" max="12040" width="19.36328125" style="1" customWidth="1"/>
    <col min="12041" max="12042" width="15.6328125" style="1" customWidth="1"/>
    <col min="12043" max="12043" width="16.90625" style="1" customWidth="1"/>
    <col min="12044" max="12044" width="15.6328125" style="1" customWidth="1"/>
    <col min="12045" max="12045" width="8.90625" style="1" customWidth="1"/>
    <col min="12046" max="12288" width="22.90625" style="1"/>
    <col min="12289" max="12289" width="6.36328125" style="1" customWidth="1"/>
    <col min="12290" max="12290" width="14.6328125" style="1" customWidth="1"/>
    <col min="12291" max="12291" width="15.6328125" style="1" customWidth="1"/>
    <col min="12292" max="12292" width="16.90625" style="1" customWidth="1"/>
    <col min="12293" max="12295" width="15.6328125" style="1" customWidth="1"/>
    <col min="12296" max="12296" width="19.36328125" style="1" customWidth="1"/>
    <col min="12297" max="12298" width="15.6328125" style="1" customWidth="1"/>
    <col min="12299" max="12299" width="16.90625" style="1" customWidth="1"/>
    <col min="12300" max="12300" width="15.6328125" style="1" customWidth="1"/>
    <col min="12301" max="12301" width="8.90625" style="1" customWidth="1"/>
    <col min="12302" max="12544" width="22.90625" style="1"/>
    <col min="12545" max="12545" width="6.36328125" style="1" customWidth="1"/>
    <col min="12546" max="12546" width="14.6328125" style="1" customWidth="1"/>
    <col min="12547" max="12547" width="15.6328125" style="1" customWidth="1"/>
    <col min="12548" max="12548" width="16.90625" style="1" customWidth="1"/>
    <col min="12549" max="12551" width="15.6328125" style="1" customWidth="1"/>
    <col min="12552" max="12552" width="19.36328125" style="1" customWidth="1"/>
    <col min="12553" max="12554" width="15.6328125" style="1" customWidth="1"/>
    <col min="12555" max="12555" width="16.90625" style="1" customWidth="1"/>
    <col min="12556" max="12556" width="15.6328125" style="1" customWidth="1"/>
    <col min="12557" max="12557" width="8.90625" style="1" customWidth="1"/>
    <col min="12558" max="12800" width="22.90625" style="1"/>
    <col min="12801" max="12801" width="6.36328125" style="1" customWidth="1"/>
    <col min="12802" max="12802" width="14.6328125" style="1" customWidth="1"/>
    <col min="12803" max="12803" width="15.6328125" style="1" customWidth="1"/>
    <col min="12804" max="12804" width="16.90625" style="1" customWidth="1"/>
    <col min="12805" max="12807" width="15.6328125" style="1" customWidth="1"/>
    <col min="12808" max="12808" width="19.36328125" style="1" customWidth="1"/>
    <col min="12809" max="12810" width="15.6328125" style="1" customWidth="1"/>
    <col min="12811" max="12811" width="16.90625" style="1" customWidth="1"/>
    <col min="12812" max="12812" width="15.6328125" style="1" customWidth="1"/>
    <col min="12813" max="12813" width="8.90625" style="1" customWidth="1"/>
    <col min="12814" max="13056" width="22.90625" style="1"/>
    <col min="13057" max="13057" width="6.36328125" style="1" customWidth="1"/>
    <col min="13058" max="13058" width="14.6328125" style="1" customWidth="1"/>
    <col min="13059" max="13059" width="15.6328125" style="1" customWidth="1"/>
    <col min="13060" max="13060" width="16.90625" style="1" customWidth="1"/>
    <col min="13061" max="13063" width="15.6328125" style="1" customWidth="1"/>
    <col min="13064" max="13064" width="19.36328125" style="1" customWidth="1"/>
    <col min="13065" max="13066" width="15.6328125" style="1" customWidth="1"/>
    <col min="13067" max="13067" width="16.90625" style="1" customWidth="1"/>
    <col min="13068" max="13068" width="15.6328125" style="1" customWidth="1"/>
    <col min="13069" max="13069" width="8.90625" style="1" customWidth="1"/>
    <col min="13070" max="13312" width="22.90625" style="1"/>
    <col min="13313" max="13313" width="6.36328125" style="1" customWidth="1"/>
    <col min="13314" max="13314" width="14.6328125" style="1" customWidth="1"/>
    <col min="13315" max="13315" width="15.6328125" style="1" customWidth="1"/>
    <col min="13316" max="13316" width="16.90625" style="1" customWidth="1"/>
    <col min="13317" max="13319" width="15.6328125" style="1" customWidth="1"/>
    <col min="13320" max="13320" width="19.36328125" style="1" customWidth="1"/>
    <col min="13321" max="13322" width="15.6328125" style="1" customWidth="1"/>
    <col min="13323" max="13323" width="16.90625" style="1" customWidth="1"/>
    <col min="13324" max="13324" width="15.6328125" style="1" customWidth="1"/>
    <col min="13325" max="13325" width="8.90625" style="1" customWidth="1"/>
    <col min="13326" max="13568" width="22.90625" style="1"/>
    <col min="13569" max="13569" width="6.36328125" style="1" customWidth="1"/>
    <col min="13570" max="13570" width="14.6328125" style="1" customWidth="1"/>
    <col min="13571" max="13571" width="15.6328125" style="1" customWidth="1"/>
    <col min="13572" max="13572" width="16.90625" style="1" customWidth="1"/>
    <col min="13573" max="13575" width="15.6328125" style="1" customWidth="1"/>
    <col min="13576" max="13576" width="19.36328125" style="1" customWidth="1"/>
    <col min="13577" max="13578" width="15.6328125" style="1" customWidth="1"/>
    <col min="13579" max="13579" width="16.90625" style="1" customWidth="1"/>
    <col min="13580" max="13580" width="15.6328125" style="1" customWidth="1"/>
    <col min="13581" max="13581" width="8.90625" style="1" customWidth="1"/>
    <col min="13582" max="13824" width="22.90625" style="1"/>
    <col min="13825" max="13825" width="6.36328125" style="1" customWidth="1"/>
    <col min="13826" max="13826" width="14.6328125" style="1" customWidth="1"/>
    <col min="13827" max="13827" width="15.6328125" style="1" customWidth="1"/>
    <col min="13828" max="13828" width="16.90625" style="1" customWidth="1"/>
    <col min="13829" max="13831" width="15.6328125" style="1" customWidth="1"/>
    <col min="13832" max="13832" width="19.36328125" style="1" customWidth="1"/>
    <col min="13833" max="13834" width="15.6328125" style="1" customWidth="1"/>
    <col min="13835" max="13835" width="16.90625" style="1" customWidth="1"/>
    <col min="13836" max="13836" width="15.6328125" style="1" customWidth="1"/>
    <col min="13837" max="13837" width="8.90625" style="1" customWidth="1"/>
    <col min="13838" max="14080" width="22.90625" style="1"/>
    <col min="14081" max="14081" width="6.36328125" style="1" customWidth="1"/>
    <col min="14082" max="14082" width="14.6328125" style="1" customWidth="1"/>
    <col min="14083" max="14083" width="15.6328125" style="1" customWidth="1"/>
    <col min="14084" max="14084" width="16.90625" style="1" customWidth="1"/>
    <col min="14085" max="14087" width="15.6328125" style="1" customWidth="1"/>
    <col min="14088" max="14088" width="19.36328125" style="1" customWidth="1"/>
    <col min="14089" max="14090" width="15.6328125" style="1" customWidth="1"/>
    <col min="14091" max="14091" width="16.90625" style="1" customWidth="1"/>
    <col min="14092" max="14092" width="15.6328125" style="1" customWidth="1"/>
    <col min="14093" max="14093" width="8.90625" style="1" customWidth="1"/>
    <col min="14094" max="14336" width="22.90625" style="1"/>
    <col min="14337" max="14337" width="6.36328125" style="1" customWidth="1"/>
    <col min="14338" max="14338" width="14.6328125" style="1" customWidth="1"/>
    <col min="14339" max="14339" width="15.6328125" style="1" customWidth="1"/>
    <col min="14340" max="14340" width="16.90625" style="1" customWidth="1"/>
    <col min="14341" max="14343" width="15.6328125" style="1" customWidth="1"/>
    <col min="14344" max="14344" width="19.36328125" style="1" customWidth="1"/>
    <col min="14345" max="14346" width="15.6328125" style="1" customWidth="1"/>
    <col min="14347" max="14347" width="16.90625" style="1" customWidth="1"/>
    <col min="14348" max="14348" width="15.6328125" style="1" customWidth="1"/>
    <col min="14349" max="14349" width="8.90625" style="1" customWidth="1"/>
    <col min="14350" max="14592" width="22.90625" style="1"/>
    <col min="14593" max="14593" width="6.36328125" style="1" customWidth="1"/>
    <col min="14594" max="14594" width="14.6328125" style="1" customWidth="1"/>
    <col min="14595" max="14595" width="15.6328125" style="1" customWidth="1"/>
    <col min="14596" max="14596" width="16.90625" style="1" customWidth="1"/>
    <col min="14597" max="14599" width="15.6328125" style="1" customWidth="1"/>
    <col min="14600" max="14600" width="19.36328125" style="1" customWidth="1"/>
    <col min="14601" max="14602" width="15.6328125" style="1" customWidth="1"/>
    <col min="14603" max="14603" width="16.90625" style="1" customWidth="1"/>
    <col min="14604" max="14604" width="15.6328125" style="1" customWidth="1"/>
    <col min="14605" max="14605" width="8.90625" style="1" customWidth="1"/>
    <col min="14606" max="14848" width="22.90625" style="1"/>
    <col min="14849" max="14849" width="6.36328125" style="1" customWidth="1"/>
    <col min="14850" max="14850" width="14.6328125" style="1" customWidth="1"/>
    <col min="14851" max="14851" width="15.6328125" style="1" customWidth="1"/>
    <col min="14852" max="14852" width="16.90625" style="1" customWidth="1"/>
    <col min="14853" max="14855" width="15.6328125" style="1" customWidth="1"/>
    <col min="14856" max="14856" width="19.36328125" style="1" customWidth="1"/>
    <col min="14857" max="14858" width="15.6328125" style="1" customWidth="1"/>
    <col min="14859" max="14859" width="16.90625" style="1" customWidth="1"/>
    <col min="14860" max="14860" width="15.6328125" style="1" customWidth="1"/>
    <col min="14861" max="14861" width="8.90625" style="1" customWidth="1"/>
    <col min="14862" max="15104" width="22.90625" style="1"/>
    <col min="15105" max="15105" width="6.36328125" style="1" customWidth="1"/>
    <col min="15106" max="15106" width="14.6328125" style="1" customWidth="1"/>
    <col min="15107" max="15107" width="15.6328125" style="1" customWidth="1"/>
    <col min="15108" max="15108" width="16.90625" style="1" customWidth="1"/>
    <col min="15109" max="15111" width="15.6328125" style="1" customWidth="1"/>
    <col min="15112" max="15112" width="19.36328125" style="1" customWidth="1"/>
    <col min="15113" max="15114" width="15.6328125" style="1" customWidth="1"/>
    <col min="15115" max="15115" width="16.90625" style="1" customWidth="1"/>
    <col min="15116" max="15116" width="15.6328125" style="1" customWidth="1"/>
    <col min="15117" max="15117" width="8.90625" style="1" customWidth="1"/>
    <col min="15118" max="15360" width="22.90625" style="1"/>
    <col min="15361" max="15361" width="6.36328125" style="1" customWidth="1"/>
    <col min="15362" max="15362" width="14.6328125" style="1" customWidth="1"/>
    <col min="15363" max="15363" width="15.6328125" style="1" customWidth="1"/>
    <col min="15364" max="15364" width="16.90625" style="1" customWidth="1"/>
    <col min="15365" max="15367" width="15.6328125" style="1" customWidth="1"/>
    <col min="15368" max="15368" width="19.36328125" style="1" customWidth="1"/>
    <col min="15369" max="15370" width="15.6328125" style="1" customWidth="1"/>
    <col min="15371" max="15371" width="16.90625" style="1" customWidth="1"/>
    <col min="15372" max="15372" width="15.6328125" style="1" customWidth="1"/>
    <col min="15373" max="15373" width="8.90625" style="1" customWidth="1"/>
    <col min="15374" max="15616" width="22.90625" style="1"/>
    <col min="15617" max="15617" width="6.36328125" style="1" customWidth="1"/>
    <col min="15618" max="15618" width="14.6328125" style="1" customWidth="1"/>
    <col min="15619" max="15619" width="15.6328125" style="1" customWidth="1"/>
    <col min="15620" max="15620" width="16.90625" style="1" customWidth="1"/>
    <col min="15621" max="15623" width="15.6328125" style="1" customWidth="1"/>
    <col min="15624" max="15624" width="19.36328125" style="1" customWidth="1"/>
    <col min="15625" max="15626" width="15.6328125" style="1" customWidth="1"/>
    <col min="15627" max="15627" width="16.90625" style="1" customWidth="1"/>
    <col min="15628" max="15628" width="15.6328125" style="1" customWidth="1"/>
    <col min="15629" max="15629" width="8.90625" style="1" customWidth="1"/>
    <col min="15630" max="15872" width="22.90625" style="1"/>
    <col min="15873" max="15873" width="6.36328125" style="1" customWidth="1"/>
    <col min="15874" max="15874" width="14.6328125" style="1" customWidth="1"/>
    <col min="15875" max="15875" width="15.6328125" style="1" customWidth="1"/>
    <col min="15876" max="15876" width="16.90625" style="1" customWidth="1"/>
    <col min="15877" max="15879" width="15.6328125" style="1" customWidth="1"/>
    <col min="15880" max="15880" width="19.36328125" style="1" customWidth="1"/>
    <col min="15881" max="15882" width="15.6328125" style="1" customWidth="1"/>
    <col min="15883" max="15883" width="16.90625" style="1" customWidth="1"/>
    <col min="15884" max="15884" width="15.6328125" style="1" customWidth="1"/>
    <col min="15885" max="15885" width="8.90625" style="1" customWidth="1"/>
    <col min="15886" max="16128" width="22.90625" style="1"/>
    <col min="16129" max="16129" width="6.36328125" style="1" customWidth="1"/>
    <col min="16130" max="16130" width="14.6328125" style="1" customWidth="1"/>
    <col min="16131" max="16131" width="15.6328125" style="1" customWidth="1"/>
    <col min="16132" max="16132" width="16.90625" style="1" customWidth="1"/>
    <col min="16133" max="16135" width="15.6328125" style="1" customWidth="1"/>
    <col min="16136" max="16136" width="19.36328125" style="1" customWidth="1"/>
    <col min="16137" max="16138" width="15.6328125" style="1" customWidth="1"/>
    <col min="16139" max="16139" width="16.90625" style="1" customWidth="1"/>
    <col min="16140" max="16140" width="15.6328125" style="1" customWidth="1"/>
    <col min="16141" max="16141" width="8.90625" style="1" customWidth="1"/>
    <col min="16142" max="16384" width="22.90625" style="1"/>
  </cols>
  <sheetData>
    <row r="1" spans="1:18" s="369" customFormat="1" ht="15.5" x14ac:dyDescent="0.25">
      <c r="A1" s="368" t="s">
        <v>547</v>
      </c>
      <c r="B1" s="368"/>
      <c r="C1" s="368"/>
      <c r="D1" s="368"/>
      <c r="E1" s="368"/>
      <c r="F1" s="368"/>
      <c r="G1" s="368"/>
      <c r="H1" s="368"/>
      <c r="I1" s="368"/>
      <c r="J1" s="368"/>
      <c r="K1" s="368"/>
      <c r="L1" s="368"/>
    </row>
    <row r="2" spans="1:18" s="369" customFormat="1" ht="15.5" x14ac:dyDescent="0.25">
      <c r="A2" s="370" t="s">
        <v>356</v>
      </c>
      <c r="B2" s="370"/>
      <c r="C2" s="370"/>
      <c r="D2" s="370"/>
      <c r="E2" s="370"/>
      <c r="F2" s="370"/>
      <c r="G2" s="370"/>
      <c r="H2" s="370"/>
      <c r="I2" s="370"/>
      <c r="J2" s="370"/>
      <c r="K2" s="370"/>
      <c r="L2" s="370"/>
    </row>
    <row r="3" spans="1:18" s="369" customFormat="1" ht="15.5" x14ac:dyDescent="0.25">
      <c r="A3" s="313" t="s">
        <v>531</v>
      </c>
      <c r="B3" s="313"/>
      <c r="C3" s="313"/>
      <c r="D3" s="313"/>
      <c r="E3" s="313"/>
      <c r="F3" s="313"/>
      <c r="G3" s="313"/>
      <c r="H3" s="313"/>
      <c r="I3" s="313"/>
      <c r="J3" s="313"/>
      <c r="K3" s="313"/>
      <c r="L3" s="313"/>
      <c r="M3" s="313"/>
      <c r="N3" s="313"/>
      <c r="O3" s="313"/>
      <c r="P3" s="313"/>
      <c r="Q3" s="313"/>
      <c r="R3" s="313"/>
    </row>
    <row r="4" spans="1:18" ht="13" x14ac:dyDescent="0.25">
      <c r="B4" s="3"/>
      <c r="C4" s="4"/>
      <c r="D4" s="5"/>
      <c r="E4" s="5"/>
      <c r="F4" s="5"/>
      <c r="G4" s="6"/>
      <c r="H4" s="6"/>
      <c r="I4" s="6"/>
      <c r="J4" s="6"/>
      <c r="K4" s="7"/>
      <c r="L4" s="6"/>
    </row>
    <row r="5" spans="1:18" s="4" customFormat="1" ht="72.5" x14ac:dyDescent="0.35">
      <c r="A5" s="141" t="s">
        <v>0</v>
      </c>
      <c r="B5" s="214" t="s">
        <v>1</v>
      </c>
      <c r="C5" s="142" t="s">
        <v>532</v>
      </c>
      <c r="D5" s="142" t="s">
        <v>2</v>
      </c>
      <c r="E5" s="142" t="s">
        <v>3</v>
      </c>
      <c r="F5" s="142" t="s">
        <v>533</v>
      </c>
      <c r="G5" s="142" t="s">
        <v>534</v>
      </c>
      <c r="H5" s="142" t="s">
        <v>535</v>
      </c>
      <c r="I5" s="142" t="s">
        <v>536</v>
      </c>
      <c r="J5" s="142" t="s">
        <v>537</v>
      </c>
      <c r="K5" s="142" t="s">
        <v>538</v>
      </c>
      <c r="L5" s="142" t="s">
        <v>539</v>
      </c>
    </row>
    <row r="6" spans="1:18" ht="13" x14ac:dyDescent="0.25">
      <c r="A6" s="32" t="s">
        <v>4</v>
      </c>
      <c r="B6" s="33" t="s">
        <v>5</v>
      </c>
      <c r="C6" s="38">
        <v>158591</v>
      </c>
      <c r="D6" s="38">
        <v>159467</v>
      </c>
      <c r="E6" s="35">
        <v>14.94</v>
      </c>
      <c r="F6" s="36">
        <v>10615.194109772423</v>
      </c>
      <c r="G6" s="37">
        <v>2.4</v>
      </c>
      <c r="H6" s="38">
        <v>15781.58</v>
      </c>
      <c r="I6" s="38">
        <v>10</v>
      </c>
      <c r="J6" s="38">
        <v>116</v>
      </c>
      <c r="K6" s="39">
        <v>1.1100000000000001</v>
      </c>
      <c r="L6" s="40">
        <v>47091</v>
      </c>
      <c r="M6" s="9"/>
    </row>
    <row r="7" spans="1:18" ht="13" x14ac:dyDescent="0.25">
      <c r="A7" s="41" t="s">
        <v>6</v>
      </c>
      <c r="B7" s="42" t="s">
        <v>7</v>
      </c>
      <c r="C7" s="47">
        <v>16738</v>
      </c>
      <c r="D7" s="47">
        <v>17219</v>
      </c>
      <c r="E7" s="44">
        <v>12.87</v>
      </c>
      <c r="F7" s="45">
        <v>1300.5439005439007</v>
      </c>
      <c r="G7" s="46">
        <v>3.9</v>
      </c>
      <c r="H7" s="47">
        <v>2029.16</v>
      </c>
      <c r="I7" s="47">
        <v>94</v>
      </c>
      <c r="J7" s="47">
        <v>4</v>
      </c>
      <c r="K7" s="48">
        <v>1.17</v>
      </c>
      <c r="L7" s="47">
        <v>1336</v>
      </c>
      <c r="M7" s="9"/>
    </row>
    <row r="8" spans="1:18" ht="13" x14ac:dyDescent="0.25">
      <c r="A8" s="49" t="s">
        <v>8</v>
      </c>
      <c r="B8" s="50" t="s">
        <v>9</v>
      </c>
      <c r="C8" s="55">
        <v>6523</v>
      </c>
      <c r="D8" s="55">
        <v>6641</v>
      </c>
      <c r="E8" s="52">
        <v>6.44</v>
      </c>
      <c r="F8" s="53">
        <v>1012.8881987577639</v>
      </c>
      <c r="G8" s="54">
        <v>3.3</v>
      </c>
      <c r="H8" s="55">
        <v>784.51</v>
      </c>
      <c r="I8" s="55">
        <v>130</v>
      </c>
      <c r="J8" s="55">
        <v>8</v>
      </c>
      <c r="K8" s="56">
        <v>1.27</v>
      </c>
      <c r="L8" s="55">
        <v>342</v>
      </c>
      <c r="M8" s="9"/>
    </row>
    <row r="9" spans="1:18" ht="13" x14ac:dyDescent="0.25">
      <c r="A9" s="41" t="s">
        <v>10</v>
      </c>
      <c r="B9" s="42" t="s">
        <v>11</v>
      </c>
      <c r="C9" s="47">
        <v>51132</v>
      </c>
      <c r="D9" s="47">
        <v>51050</v>
      </c>
      <c r="E9" s="44">
        <v>10.25</v>
      </c>
      <c r="F9" s="45">
        <v>4988.4878048780483</v>
      </c>
      <c r="G9" s="46">
        <v>2.7</v>
      </c>
      <c r="H9" s="47">
        <v>4088.06</v>
      </c>
      <c r="I9" s="47">
        <v>40</v>
      </c>
      <c r="J9" s="47">
        <v>34</v>
      </c>
      <c r="K9" s="48">
        <v>0.96</v>
      </c>
      <c r="L9" s="47">
        <v>10408</v>
      </c>
      <c r="M9" s="9"/>
    </row>
    <row r="10" spans="1:18" ht="13" x14ac:dyDescent="0.25">
      <c r="A10" s="49" t="s">
        <v>12</v>
      </c>
      <c r="B10" s="50" t="s">
        <v>13</v>
      </c>
      <c r="C10" s="55">
        <v>252478</v>
      </c>
      <c r="D10" s="55">
        <v>249422</v>
      </c>
      <c r="E10" s="52">
        <v>338.46</v>
      </c>
      <c r="F10" s="53">
        <v>745.96111800508186</v>
      </c>
      <c r="G10" s="54">
        <v>3</v>
      </c>
      <c r="H10" s="55">
        <v>39623.15</v>
      </c>
      <c r="I10" s="55">
        <v>76</v>
      </c>
      <c r="J10" s="55">
        <v>57</v>
      </c>
      <c r="K10" s="56">
        <v>1.01</v>
      </c>
      <c r="L10" s="55">
        <v>34537</v>
      </c>
      <c r="M10" s="9"/>
    </row>
    <row r="11" spans="1:18" ht="13" x14ac:dyDescent="0.25">
      <c r="A11" s="41" t="s">
        <v>14</v>
      </c>
      <c r="B11" s="42" t="s">
        <v>15</v>
      </c>
      <c r="C11" s="47">
        <v>18041</v>
      </c>
      <c r="D11" s="47">
        <v>18170</v>
      </c>
      <c r="E11" s="44">
        <v>7.52</v>
      </c>
      <c r="F11" s="45">
        <v>2399.0691489361702</v>
      </c>
      <c r="G11" s="46">
        <v>3.4</v>
      </c>
      <c r="H11" s="47">
        <v>2799.52</v>
      </c>
      <c r="I11" s="101">
        <v>59</v>
      </c>
      <c r="J11" s="101">
        <v>31</v>
      </c>
      <c r="K11" s="48">
        <v>1.2</v>
      </c>
      <c r="L11" s="47">
        <v>1951</v>
      </c>
      <c r="M11" s="9"/>
    </row>
    <row r="12" spans="1:18" ht="13" x14ac:dyDescent="0.25">
      <c r="A12" s="49" t="s">
        <v>16</v>
      </c>
      <c r="B12" s="50" t="s">
        <v>17</v>
      </c>
      <c r="C12" s="55">
        <v>5567</v>
      </c>
      <c r="D12" s="55">
        <v>5737</v>
      </c>
      <c r="E12" s="52">
        <v>5.47</v>
      </c>
      <c r="F12" s="53">
        <v>1017.7330895795247</v>
      </c>
      <c r="G12" s="54">
        <v>4.2</v>
      </c>
      <c r="H12" s="55">
        <v>0</v>
      </c>
      <c r="I12" s="102">
        <v>91</v>
      </c>
      <c r="J12" s="102">
        <v>3</v>
      </c>
      <c r="K12" s="56">
        <v>0.85</v>
      </c>
      <c r="L12" s="55">
        <v>301</v>
      </c>
      <c r="M12" s="9"/>
    </row>
    <row r="13" spans="1:18" ht="13" x14ac:dyDescent="0.25">
      <c r="A13" s="41" t="s">
        <v>18</v>
      </c>
      <c r="B13" s="42" t="s">
        <v>19</v>
      </c>
      <c r="C13" s="47">
        <v>42248</v>
      </c>
      <c r="D13" s="47">
        <v>42590</v>
      </c>
      <c r="E13" s="44">
        <v>42.8</v>
      </c>
      <c r="F13" s="45">
        <v>987.10280373831779</v>
      </c>
      <c r="G13" s="46">
        <v>5</v>
      </c>
      <c r="H13" s="47">
        <v>5272.65</v>
      </c>
      <c r="I13" s="101">
        <v>128</v>
      </c>
      <c r="J13" s="101">
        <v>10</v>
      </c>
      <c r="K13" s="48">
        <v>0.84</v>
      </c>
      <c r="L13" s="47">
        <v>2439</v>
      </c>
      <c r="M13" s="9"/>
    </row>
    <row r="14" spans="1:18" ht="13" x14ac:dyDescent="0.25">
      <c r="A14" s="49" t="s">
        <v>20</v>
      </c>
      <c r="B14" s="50" t="s">
        <v>21</v>
      </c>
      <c r="C14" s="55">
        <v>5601</v>
      </c>
      <c r="D14" s="55">
        <v>5766</v>
      </c>
      <c r="E14" s="52">
        <v>6.9</v>
      </c>
      <c r="F14" s="53">
        <v>811.73913043478262</v>
      </c>
      <c r="G14" s="54">
        <v>4.9000000000000004</v>
      </c>
      <c r="H14" s="55">
        <v>829.98</v>
      </c>
      <c r="I14" s="102">
        <v>116</v>
      </c>
      <c r="J14" s="102">
        <v>1</v>
      </c>
      <c r="K14" s="56">
        <v>0.92</v>
      </c>
      <c r="L14" s="55">
        <v>380</v>
      </c>
      <c r="M14" s="9"/>
    </row>
    <row r="15" spans="1:18" ht="13" x14ac:dyDescent="0.25">
      <c r="A15" s="41" t="s">
        <v>22</v>
      </c>
      <c r="B15" s="42" t="s">
        <v>23</v>
      </c>
      <c r="C15" s="47">
        <v>23750</v>
      </c>
      <c r="D15" s="47">
        <v>24146</v>
      </c>
      <c r="E15" s="44">
        <v>6.24</v>
      </c>
      <c r="F15" s="45">
        <v>3806.0897435897436</v>
      </c>
      <c r="G15" s="46">
        <v>2.7</v>
      </c>
      <c r="H15" s="47">
        <v>2931.54</v>
      </c>
      <c r="I15" s="101">
        <v>4</v>
      </c>
      <c r="J15" s="101">
        <v>128</v>
      </c>
      <c r="K15" s="48">
        <v>1.0249999999999999</v>
      </c>
      <c r="L15" s="47">
        <v>7637</v>
      </c>
      <c r="M15" s="9"/>
    </row>
    <row r="16" spans="1:18" ht="13" x14ac:dyDescent="0.25">
      <c r="A16" s="49" t="s">
        <v>24</v>
      </c>
      <c r="B16" s="50" t="s">
        <v>25</v>
      </c>
      <c r="C16" s="55">
        <v>15675</v>
      </c>
      <c r="D16" s="55">
        <v>14658</v>
      </c>
      <c r="E16" s="52">
        <v>2.0499999999999998</v>
      </c>
      <c r="F16" s="53">
        <v>7646.3414634146347</v>
      </c>
      <c r="G16" s="54">
        <v>2.5</v>
      </c>
      <c r="H16" s="55">
        <v>2542.89</v>
      </c>
      <c r="I16" s="102">
        <v>3</v>
      </c>
      <c r="J16" s="102">
        <v>131</v>
      </c>
      <c r="K16" s="56">
        <v>1.23</v>
      </c>
      <c r="L16" s="55">
        <v>5360</v>
      </c>
      <c r="M16" s="9"/>
    </row>
    <row r="17" spans="1:13" ht="13" x14ac:dyDescent="0.25">
      <c r="A17" s="41" t="s">
        <v>26</v>
      </c>
      <c r="B17" s="42" t="s">
        <v>27</v>
      </c>
      <c r="C17" s="47">
        <v>7987</v>
      </c>
      <c r="D17" s="47">
        <v>8180</v>
      </c>
      <c r="E17" s="44">
        <v>8.2799999999999994</v>
      </c>
      <c r="F17" s="45">
        <v>964.61352657004841</v>
      </c>
      <c r="G17" s="46">
        <v>3.9</v>
      </c>
      <c r="H17" s="47">
        <v>969.36</v>
      </c>
      <c r="I17" s="101">
        <v>113</v>
      </c>
      <c r="J17" s="101">
        <v>7</v>
      </c>
      <c r="K17" s="48">
        <v>1.03</v>
      </c>
      <c r="L17" s="47">
        <v>622</v>
      </c>
      <c r="M17" s="9"/>
    </row>
    <row r="18" spans="1:13" ht="13" x14ac:dyDescent="0.25">
      <c r="A18" s="49" t="s">
        <v>28</v>
      </c>
      <c r="B18" s="50" t="s">
        <v>29</v>
      </c>
      <c r="C18" s="55">
        <v>27711</v>
      </c>
      <c r="D18" s="55">
        <v>27982</v>
      </c>
      <c r="E18" s="52">
        <v>10.45</v>
      </c>
      <c r="F18" s="53">
        <v>2651.7703349282297</v>
      </c>
      <c r="G18" s="54">
        <v>3.9</v>
      </c>
      <c r="H18" s="55">
        <v>3366.18</v>
      </c>
      <c r="I18" s="102">
        <v>19</v>
      </c>
      <c r="J18" s="102">
        <v>72</v>
      </c>
      <c r="K18" s="56">
        <v>0.86</v>
      </c>
      <c r="L18" s="55">
        <v>4673</v>
      </c>
      <c r="M18" s="9"/>
    </row>
    <row r="19" spans="1:13" ht="13" x14ac:dyDescent="0.25">
      <c r="A19" s="41" t="s">
        <v>30</v>
      </c>
      <c r="B19" s="42" t="s">
        <v>31</v>
      </c>
      <c r="C19" s="47">
        <v>6822</v>
      </c>
      <c r="D19" s="47">
        <v>6720</v>
      </c>
      <c r="E19" s="44">
        <v>8.24</v>
      </c>
      <c r="F19" s="45">
        <v>827.91262135922329</v>
      </c>
      <c r="G19" s="46">
        <v>3.6</v>
      </c>
      <c r="H19" s="47">
        <v>1339.71</v>
      </c>
      <c r="I19" s="101">
        <v>99</v>
      </c>
      <c r="J19" s="101">
        <v>5</v>
      </c>
      <c r="K19" s="48">
        <v>1</v>
      </c>
      <c r="L19" s="47">
        <v>477</v>
      </c>
      <c r="M19" s="9"/>
    </row>
    <row r="20" spans="1:13" ht="13" x14ac:dyDescent="0.25">
      <c r="A20" s="49" t="s">
        <v>32</v>
      </c>
      <c r="B20" s="50" t="s">
        <v>33</v>
      </c>
      <c r="C20" s="55">
        <v>136895</v>
      </c>
      <c r="D20" s="55">
        <v>137148</v>
      </c>
      <c r="E20" s="52">
        <v>51.46</v>
      </c>
      <c r="F20" s="53">
        <v>2660.2215312864359</v>
      </c>
      <c r="G20" s="54">
        <v>3.8</v>
      </c>
      <c r="H20" s="55">
        <v>18852.599999999999</v>
      </c>
      <c r="I20" s="102">
        <v>121</v>
      </c>
      <c r="J20" s="102">
        <v>12</v>
      </c>
      <c r="K20" s="56">
        <v>1.18</v>
      </c>
      <c r="L20" s="55">
        <v>14247</v>
      </c>
      <c r="M20" s="9"/>
    </row>
    <row r="21" spans="1:13" ht="13" x14ac:dyDescent="0.25">
      <c r="A21" s="41" t="s">
        <v>34</v>
      </c>
      <c r="B21" s="42" t="s">
        <v>35</v>
      </c>
      <c r="C21" s="47">
        <v>55990</v>
      </c>
      <c r="D21" s="47">
        <v>54810</v>
      </c>
      <c r="E21" s="44">
        <v>17.34</v>
      </c>
      <c r="F21" s="45">
        <v>3228.9504036908879</v>
      </c>
      <c r="G21" s="46">
        <v>4.7</v>
      </c>
      <c r="H21" s="47">
        <v>6449.28</v>
      </c>
      <c r="I21" s="47">
        <v>123</v>
      </c>
      <c r="J21" s="47">
        <v>17</v>
      </c>
      <c r="K21" s="48">
        <v>0.93</v>
      </c>
      <c r="L21" s="47">
        <v>4904</v>
      </c>
      <c r="M21" s="9"/>
    </row>
    <row r="22" spans="1:13" ht="13" x14ac:dyDescent="0.25">
      <c r="A22" s="49" t="s">
        <v>36</v>
      </c>
      <c r="B22" s="50" t="s">
        <v>37</v>
      </c>
      <c r="C22" s="55">
        <v>22494</v>
      </c>
      <c r="D22" s="55">
        <v>23033</v>
      </c>
      <c r="E22" s="52">
        <v>10.35</v>
      </c>
      <c r="F22" s="53">
        <v>2173.3333333333335</v>
      </c>
      <c r="G22" s="54">
        <v>4.3</v>
      </c>
      <c r="H22" s="55">
        <v>3585.15</v>
      </c>
      <c r="I22" s="55">
        <v>124</v>
      </c>
      <c r="J22" s="55">
        <v>20</v>
      </c>
      <c r="K22" s="56">
        <v>1.1299999999999999</v>
      </c>
      <c r="L22" s="55">
        <v>1926</v>
      </c>
      <c r="M22" s="9"/>
    </row>
    <row r="23" spans="1:13" ht="13" x14ac:dyDescent="0.25">
      <c r="A23" s="41" t="s">
        <v>38</v>
      </c>
      <c r="B23" s="42" t="s">
        <v>39</v>
      </c>
      <c r="C23" s="47">
        <v>7331</v>
      </c>
      <c r="D23" s="47">
        <v>7479</v>
      </c>
      <c r="E23" s="44">
        <v>2.5</v>
      </c>
      <c r="F23" s="45">
        <v>2932.4</v>
      </c>
      <c r="G23" s="46">
        <v>5.8</v>
      </c>
      <c r="H23" s="47">
        <v>648.49</v>
      </c>
      <c r="I23" s="47">
        <v>122</v>
      </c>
      <c r="J23" s="47">
        <v>21</v>
      </c>
      <c r="K23" s="48">
        <v>0.92</v>
      </c>
      <c r="L23" s="47">
        <v>678</v>
      </c>
      <c r="M23" s="9"/>
    </row>
    <row r="24" spans="1:13" ht="13" x14ac:dyDescent="0.25">
      <c r="A24" s="49" t="s">
        <v>40</v>
      </c>
      <c r="B24" s="50" t="s">
        <v>41</v>
      </c>
      <c r="C24" s="55">
        <v>80736</v>
      </c>
      <c r="D24" s="55">
        <v>80395</v>
      </c>
      <c r="E24" s="52">
        <v>48.98</v>
      </c>
      <c r="F24" s="53">
        <v>1648.3462637811353</v>
      </c>
      <c r="G24" s="54">
        <v>4.8</v>
      </c>
      <c r="H24" s="55">
        <v>7258.1</v>
      </c>
      <c r="I24" s="55">
        <v>114</v>
      </c>
      <c r="J24" s="55">
        <v>15</v>
      </c>
      <c r="K24" s="56">
        <v>1.1100000000000001</v>
      </c>
      <c r="L24" s="55">
        <v>6298</v>
      </c>
      <c r="M24" s="9"/>
    </row>
    <row r="25" spans="1:13" ht="13" x14ac:dyDescent="0.25">
      <c r="A25" s="41" t="s">
        <v>42</v>
      </c>
      <c r="B25" s="42" t="s">
        <v>43</v>
      </c>
      <c r="C25" s="47">
        <v>42571</v>
      </c>
      <c r="D25" s="47">
        <v>42772</v>
      </c>
      <c r="E25" s="44">
        <v>9.84</v>
      </c>
      <c r="F25" s="45">
        <v>4326.3211382113823</v>
      </c>
      <c r="G25" s="46">
        <v>2.8</v>
      </c>
      <c r="H25" s="47">
        <v>7318.23</v>
      </c>
      <c r="I25" s="47">
        <v>55</v>
      </c>
      <c r="J25" s="47">
        <v>64</v>
      </c>
      <c r="K25" s="48">
        <v>1.135</v>
      </c>
      <c r="L25" s="47">
        <v>6229</v>
      </c>
      <c r="M25" s="9"/>
    </row>
    <row r="26" spans="1:13" ht="13" x14ac:dyDescent="0.25">
      <c r="A26" s="49" t="s">
        <v>44</v>
      </c>
      <c r="B26" s="50" t="s">
        <v>45</v>
      </c>
      <c r="C26" s="55">
        <v>17131</v>
      </c>
      <c r="D26" s="55">
        <v>17219</v>
      </c>
      <c r="E26" s="52">
        <v>3.03</v>
      </c>
      <c r="F26" s="53">
        <v>5653.7953795379544</v>
      </c>
      <c r="G26" s="54">
        <v>2.7</v>
      </c>
      <c r="H26" s="55">
        <v>3235.14</v>
      </c>
      <c r="I26" s="55">
        <v>69</v>
      </c>
      <c r="J26" s="55">
        <v>60</v>
      </c>
      <c r="K26" s="56">
        <v>1.45</v>
      </c>
      <c r="L26" s="55">
        <v>2163</v>
      </c>
      <c r="M26" s="9"/>
    </row>
    <row r="27" spans="1:13" ht="13" x14ac:dyDescent="0.25">
      <c r="A27" s="41" t="s">
        <v>46</v>
      </c>
      <c r="B27" s="42" t="s">
        <v>47</v>
      </c>
      <c r="C27" s="47">
        <v>13221</v>
      </c>
      <c r="D27" s="47">
        <v>13485</v>
      </c>
      <c r="E27" s="44">
        <v>10.96</v>
      </c>
      <c r="F27" s="45">
        <v>1206.2956204379561</v>
      </c>
      <c r="G27" s="46">
        <v>4.8</v>
      </c>
      <c r="H27" s="47">
        <v>1680.05</v>
      </c>
      <c r="I27" s="47">
        <v>127</v>
      </c>
      <c r="J27" s="47">
        <v>6</v>
      </c>
      <c r="K27" s="48">
        <v>1.04</v>
      </c>
      <c r="L27" s="47">
        <v>652</v>
      </c>
      <c r="M27" s="9"/>
    </row>
    <row r="28" spans="1:13" ht="13" x14ac:dyDescent="0.25">
      <c r="A28" s="49" t="s">
        <v>48</v>
      </c>
      <c r="B28" s="50" t="s">
        <v>49</v>
      </c>
      <c r="C28" s="55">
        <v>182268</v>
      </c>
      <c r="D28" s="55">
        <v>186247</v>
      </c>
      <c r="E28" s="52">
        <v>68.989999999999995</v>
      </c>
      <c r="F28" s="53">
        <v>2641.9481084215104</v>
      </c>
      <c r="G28" s="54">
        <v>3.5</v>
      </c>
      <c r="H28" s="55">
        <v>24785.94</v>
      </c>
      <c r="I28" s="55">
        <v>105</v>
      </c>
      <c r="J28" s="55">
        <v>16</v>
      </c>
      <c r="K28" s="56">
        <v>1.2</v>
      </c>
      <c r="L28" s="55">
        <v>20347</v>
      </c>
      <c r="M28" s="9"/>
    </row>
    <row r="29" spans="1:13" ht="13" x14ac:dyDescent="0.25">
      <c r="A29" s="41" t="s">
        <v>50</v>
      </c>
      <c r="B29" s="42" t="s">
        <v>51</v>
      </c>
      <c r="C29" s="47">
        <v>238112</v>
      </c>
      <c r="D29" s="47">
        <v>238005</v>
      </c>
      <c r="E29" s="44">
        <v>53.27</v>
      </c>
      <c r="F29" s="45">
        <v>4469.9080157687249</v>
      </c>
      <c r="G29" s="46">
        <v>3.5</v>
      </c>
      <c r="H29" s="47">
        <v>25067.15</v>
      </c>
      <c r="I29" s="47">
        <v>108</v>
      </c>
      <c r="J29" s="47">
        <v>19</v>
      </c>
      <c r="K29" s="48">
        <v>1.25</v>
      </c>
      <c r="L29" s="47">
        <v>26108</v>
      </c>
      <c r="M29" s="9"/>
    </row>
    <row r="30" spans="1:13" ht="13" x14ac:dyDescent="0.25">
      <c r="A30" s="49" t="s">
        <v>52</v>
      </c>
      <c r="B30" s="50" t="s">
        <v>53</v>
      </c>
      <c r="C30" s="55">
        <v>3648</v>
      </c>
      <c r="D30" s="55">
        <v>3687</v>
      </c>
      <c r="E30" s="52">
        <v>7.48</v>
      </c>
      <c r="F30" s="53">
        <v>487.70053475935828</v>
      </c>
      <c r="G30" s="54">
        <v>4.4000000000000004</v>
      </c>
      <c r="H30" s="55">
        <v>770.92</v>
      </c>
      <c r="I30" s="55">
        <v>106</v>
      </c>
      <c r="J30" s="55">
        <v>13</v>
      </c>
      <c r="K30" s="56">
        <v>0.9</v>
      </c>
      <c r="L30" s="55">
        <v>228</v>
      </c>
      <c r="M30" s="9"/>
    </row>
    <row r="31" spans="1:13" ht="13" x14ac:dyDescent="0.25">
      <c r="A31" s="41" t="s">
        <v>54</v>
      </c>
      <c r="B31" s="42" t="s">
        <v>55</v>
      </c>
      <c r="C31" s="47">
        <v>34157</v>
      </c>
      <c r="D31" s="47">
        <v>33458</v>
      </c>
      <c r="E31" s="44">
        <v>22.72</v>
      </c>
      <c r="F31" s="45">
        <v>1503.3890845070423</v>
      </c>
      <c r="G31" s="46">
        <v>5.3</v>
      </c>
      <c r="H31" s="47">
        <v>4080.43</v>
      </c>
      <c r="I31" s="47">
        <v>132</v>
      </c>
      <c r="J31" s="47">
        <v>2</v>
      </c>
      <c r="K31" s="48">
        <v>1.27</v>
      </c>
      <c r="L31" s="47">
        <v>2307</v>
      </c>
      <c r="M31" s="9"/>
    </row>
    <row r="32" spans="1:13" ht="13" x14ac:dyDescent="0.25">
      <c r="A32" s="49" t="s">
        <v>56</v>
      </c>
      <c r="B32" s="50" t="s">
        <v>57</v>
      </c>
      <c r="C32" s="55">
        <v>12648</v>
      </c>
      <c r="D32" s="55">
        <v>12460</v>
      </c>
      <c r="E32" s="52">
        <v>15.36</v>
      </c>
      <c r="F32" s="53">
        <v>823.4375</v>
      </c>
      <c r="G32" s="54">
        <v>2.8</v>
      </c>
      <c r="H32" s="55">
        <v>1990.22</v>
      </c>
      <c r="I32" s="55">
        <v>44</v>
      </c>
      <c r="J32" s="55">
        <v>99</v>
      </c>
      <c r="K32" s="56">
        <v>1.1299999999999999</v>
      </c>
      <c r="L32" s="55">
        <v>2049</v>
      </c>
      <c r="M32" s="9"/>
    </row>
    <row r="33" spans="1:13" ht="13" x14ac:dyDescent="0.25">
      <c r="A33" s="41" t="s">
        <v>58</v>
      </c>
      <c r="B33" s="42" t="s">
        <v>59</v>
      </c>
      <c r="C33" s="47">
        <v>96085</v>
      </c>
      <c r="D33" s="47">
        <v>97915</v>
      </c>
      <c r="E33" s="44">
        <v>33.299999999999997</v>
      </c>
      <c r="F33" s="45">
        <v>2885.4354354354355</v>
      </c>
      <c r="G33" s="46">
        <v>3.7</v>
      </c>
      <c r="H33" s="47">
        <v>12212.45</v>
      </c>
      <c r="I33" s="47">
        <v>125</v>
      </c>
      <c r="J33" s="47">
        <v>14</v>
      </c>
      <c r="K33" s="48">
        <v>1.3</v>
      </c>
      <c r="L33" s="47">
        <v>8703</v>
      </c>
      <c r="M33" s="9"/>
    </row>
    <row r="34" spans="1:13" ht="13" x14ac:dyDescent="0.25">
      <c r="A34" s="49" t="s">
        <v>60</v>
      </c>
      <c r="B34" s="50" t="s">
        <v>61</v>
      </c>
      <c r="C34" s="55">
        <v>16854</v>
      </c>
      <c r="D34" s="55">
        <v>17604</v>
      </c>
      <c r="E34" s="52">
        <v>9.68</v>
      </c>
      <c r="F34" s="53">
        <v>1741.115702479339</v>
      </c>
      <c r="G34" s="54">
        <v>4.7</v>
      </c>
      <c r="H34" s="55">
        <v>3104.5</v>
      </c>
      <c r="I34" s="55">
        <v>133</v>
      </c>
      <c r="J34" s="55">
        <v>11</v>
      </c>
      <c r="K34" s="56">
        <v>0.84</v>
      </c>
      <c r="L34" s="55">
        <v>910</v>
      </c>
      <c r="M34" s="9"/>
    </row>
    <row r="35" spans="1:13" ht="13" x14ac:dyDescent="0.25">
      <c r="A35" s="41" t="s">
        <v>62</v>
      </c>
      <c r="B35" s="42" t="s">
        <v>63</v>
      </c>
      <c r="C35" s="47">
        <v>229035</v>
      </c>
      <c r="D35" s="47">
        <v>226610</v>
      </c>
      <c r="E35" s="44">
        <v>59.93</v>
      </c>
      <c r="F35" s="45">
        <v>3821.7086601034539</v>
      </c>
      <c r="G35" s="46">
        <v>3.6</v>
      </c>
      <c r="H35" s="47">
        <v>19859.919999999998</v>
      </c>
      <c r="I35" s="47">
        <v>61</v>
      </c>
      <c r="J35" s="47">
        <v>24</v>
      </c>
      <c r="K35" s="48">
        <v>1.2</v>
      </c>
      <c r="L35" s="47">
        <v>35934</v>
      </c>
      <c r="M35" s="9"/>
    </row>
    <row r="36" spans="1:13" ht="13" x14ac:dyDescent="0.25">
      <c r="A36" s="49" t="s">
        <v>64</v>
      </c>
      <c r="B36" s="50" t="s">
        <v>65</v>
      </c>
      <c r="C36" s="55">
        <v>99045</v>
      </c>
      <c r="D36" s="55">
        <v>100011</v>
      </c>
      <c r="E36" s="52">
        <v>42.52</v>
      </c>
      <c r="F36" s="53">
        <v>2329.3744120413921</v>
      </c>
      <c r="G36" s="54">
        <v>3.3</v>
      </c>
      <c r="H36" s="55">
        <v>12822.32</v>
      </c>
      <c r="I36" s="55">
        <v>92</v>
      </c>
      <c r="J36" s="55">
        <v>22</v>
      </c>
      <c r="K36" s="56">
        <v>1.22</v>
      </c>
      <c r="L36" s="55">
        <v>10675</v>
      </c>
      <c r="M36" s="9"/>
    </row>
    <row r="37" spans="1:13" ht="13" x14ac:dyDescent="0.25">
      <c r="A37" s="41" t="s">
        <v>66</v>
      </c>
      <c r="B37" s="42" t="s">
        <v>67</v>
      </c>
      <c r="C37" s="47">
        <v>24985</v>
      </c>
      <c r="D37" s="47">
        <v>25346</v>
      </c>
      <c r="E37" s="44">
        <v>14.52</v>
      </c>
      <c r="F37" s="45">
        <v>1720.7300275482094</v>
      </c>
      <c r="G37" s="46">
        <v>3.3</v>
      </c>
      <c r="H37" s="47">
        <v>4157.68</v>
      </c>
      <c r="I37" s="47">
        <v>66</v>
      </c>
      <c r="J37" s="47">
        <v>25</v>
      </c>
      <c r="K37" s="48">
        <v>1.2</v>
      </c>
      <c r="L37" s="47">
        <v>2765</v>
      </c>
      <c r="M37" s="9"/>
    </row>
    <row r="38" spans="1:13" ht="13" x14ac:dyDescent="0.25">
      <c r="A38" s="49" t="s">
        <v>68</v>
      </c>
      <c r="B38" s="50" t="s">
        <v>69</v>
      </c>
      <c r="C38" s="55">
        <v>25669</v>
      </c>
      <c r="D38" s="55">
        <v>25750</v>
      </c>
      <c r="E38" s="52">
        <v>19.920000000000002</v>
      </c>
      <c r="F38" s="53">
        <v>1288.6044176706826</v>
      </c>
      <c r="G38" s="54">
        <v>3</v>
      </c>
      <c r="H38" s="55">
        <v>2487.84</v>
      </c>
      <c r="I38" s="55">
        <v>96</v>
      </c>
      <c r="J38" s="55">
        <v>29</v>
      </c>
      <c r="K38" s="56">
        <v>0.89</v>
      </c>
      <c r="L38" s="55">
        <v>2871</v>
      </c>
      <c r="M38" s="9"/>
    </row>
    <row r="39" spans="1:13" ht="13" x14ac:dyDescent="0.25">
      <c r="A39" s="41" t="s">
        <v>70</v>
      </c>
      <c r="B39" s="42" t="s">
        <v>71</v>
      </c>
      <c r="C39" s="47">
        <v>100690</v>
      </c>
      <c r="D39" s="47">
        <v>94324</v>
      </c>
      <c r="E39" s="44">
        <v>399.16</v>
      </c>
      <c r="F39" s="45">
        <v>252.2547349433811</v>
      </c>
      <c r="G39" s="46">
        <v>3.2</v>
      </c>
      <c r="H39" s="47">
        <v>13856.54</v>
      </c>
      <c r="I39" s="47">
        <v>85</v>
      </c>
      <c r="J39" s="47">
        <v>39</v>
      </c>
      <c r="K39" s="48">
        <v>1.0900000000000001</v>
      </c>
      <c r="L39" s="47">
        <v>15731</v>
      </c>
      <c r="M39" s="9"/>
    </row>
    <row r="40" spans="1:13" ht="13" x14ac:dyDescent="0.25">
      <c r="A40" s="49" t="s">
        <v>72</v>
      </c>
      <c r="B40" s="50" t="s">
        <v>73</v>
      </c>
      <c r="C40" s="55">
        <v>453605</v>
      </c>
      <c r="D40" s="55">
        <v>459470</v>
      </c>
      <c r="E40" s="52">
        <v>244.72</v>
      </c>
      <c r="F40" s="53">
        <v>1853.5673422687153</v>
      </c>
      <c r="G40" s="54">
        <v>2.9</v>
      </c>
      <c r="H40" s="55">
        <v>62824.99</v>
      </c>
      <c r="I40" s="55">
        <v>46</v>
      </c>
      <c r="J40" s="55">
        <v>69</v>
      </c>
      <c r="K40" s="56">
        <v>0.99</v>
      </c>
      <c r="L40" s="55">
        <v>69675</v>
      </c>
      <c r="M40" s="9"/>
    </row>
    <row r="41" spans="1:13" ht="13" x14ac:dyDescent="0.25">
      <c r="A41" s="41" t="s">
        <v>74</v>
      </c>
      <c r="B41" s="42" t="s">
        <v>75</v>
      </c>
      <c r="C41" s="47">
        <v>22651</v>
      </c>
      <c r="D41" s="47">
        <v>22196</v>
      </c>
      <c r="E41" s="44">
        <v>14.97</v>
      </c>
      <c r="F41" s="45">
        <v>1513.0928523714094</v>
      </c>
      <c r="G41" s="46">
        <v>3.1</v>
      </c>
      <c r="H41" s="47">
        <v>2779.98</v>
      </c>
      <c r="I41" s="47">
        <v>41</v>
      </c>
      <c r="J41" s="47">
        <v>59</v>
      </c>
      <c r="K41" s="48">
        <v>0.77</v>
      </c>
      <c r="L41" s="47">
        <v>2710</v>
      </c>
      <c r="M41" s="9"/>
    </row>
    <row r="42" spans="1:13" ht="13" x14ac:dyDescent="0.25">
      <c r="A42" s="49" t="s">
        <v>76</v>
      </c>
      <c r="B42" s="50" t="s">
        <v>77</v>
      </c>
      <c r="C42" s="55">
        <v>15675</v>
      </c>
      <c r="D42" s="55">
        <v>16017</v>
      </c>
      <c r="E42" s="52">
        <v>8.94</v>
      </c>
      <c r="F42" s="53">
        <v>1753.3557046979868</v>
      </c>
      <c r="G42" s="54">
        <v>5.0999999999999996</v>
      </c>
      <c r="H42" s="55">
        <v>1059.1600000000001</v>
      </c>
      <c r="I42" s="55">
        <v>67</v>
      </c>
      <c r="J42" s="55">
        <v>40</v>
      </c>
      <c r="K42" s="56">
        <v>0.62</v>
      </c>
      <c r="L42" s="55">
        <v>2493</v>
      </c>
      <c r="M42" s="9"/>
    </row>
    <row r="43" spans="1:13" ht="13.5" thickBot="1" x14ac:dyDescent="0.3">
      <c r="A43" s="103" t="s">
        <v>78</v>
      </c>
      <c r="B43" s="104" t="s">
        <v>79</v>
      </c>
      <c r="C43" s="105">
        <v>28734</v>
      </c>
      <c r="D43" s="105">
        <v>28120</v>
      </c>
      <c r="E43" s="106">
        <v>9.19</v>
      </c>
      <c r="F43" s="107">
        <v>3126.6594124047879</v>
      </c>
      <c r="G43" s="108">
        <v>3.1</v>
      </c>
      <c r="H43" s="105">
        <v>3984.13</v>
      </c>
      <c r="I43" s="105">
        <v>50</v>
      </c>
      <c r="J43" s="105">
        <v>30</v>
      </c>
      <c r="K43" s="109">
        <v>0.83</v>
      </c>
      <c r="L43" s="105">
        <v>4301</v>
      </c>
      <c r="M43" s="9"/>
    </row>
    <row r="44" spans="1:13" ht="9.65" customHeight="1" x14ac:dyDescent="0.25">
      <c r="C44" s="9"/>
      <c r="D44" s="9"/>
      <c r="G44" s="11"/>
      <c r="H44" s="12"/>
      <c r="I44" s="8"/>
      <c r="J44" s="13"/>
      <c r="K44" s="14"/>
      <c r="L44" s="13"/>
    </row>
    <row r="45" spans="1:13" ht="13" x14ac:dyDescent="0.25">
      <c r="C45" s="1"/>
      <c r="D45" s="1"/>
      <c r="G45" s="15"/>
      <c r="H45" s="16"/>
      <c r="K45" s="15"/>
      <c r="L45" s="15"/>
    </row>
    <row r="46" spans="1:13" s="369" customFormat="1" ht="15.5" x14ac:dyDescent="0.25">
      <c r="A46" s="368" t="str">
        <f>$A1</f>
        <v>AMENDED COMPARATIVE REPORT</v>
      </c>
      <c r="B46" s="368"/>
      <c r="C46" s="368"/>
      <c r="D46" s="368"/>
      <c r="E46" s="368"/>
      <c r="F46" s="368"/>
      <c r="G46" s="368"/>
      <c r="H46" s="368"/>
      <c r="I46" s="368"/>
      <c r="J46" s="368"/>
      <c r="K46" s="368"/>
      <c r="L46" s="368"/>
    </row>
    <row r="47" spans="1:13" s="369" customFormat="1" ht="15.5" x14ac:dyDescent="0.25">
      <c r="A47" s="370" t="str">
        <f>$A2</f>
        <v>EXHIBIT H: DEMOGRAPHIC AND TAX DATA</v>
      </c>
      <c r="B47" s="370"/>
      <c r="C47" s="370"/>
      <c r="D47" s="370"/>
      <c r="E47" s="370"/>
      <c r="F47" s="370"/>
      <c r="G47" s="370"/>
      <c r="H47" s="370"/>
      <c r="I47" s="370"/>
      <c r="J47" s="370"/>
      <c r="K47" s="370"/>
      <c r="L47" s="370"/>
    </row>
    <row r="48" spans="1:13" s="369" customFormat="1" ht="15.5" x14ac:dyDescent="0.25">
      <c r="A48" s="313" t="s">
        <v>531</v>
      </c>
      <c r="B48" s="313"/>
      <c r="C48" s="313"/>
      <c r="D48" s="313"/>
      <c r="E48" s="313"/>
      <c r="F48" s="313"/>
      <c r="G48" s="313"/>
      <c r="H48" s="313"/>
      <c r="I48" s="313"/>
      <c r="J48" s="313"/>
      <c r="K48" s="313"/>
      <c r="L48" s="313"/>
    </row>
    <row r="49" spans="1:12" ht="11.25" customHeight="1" x14ac:dyDescent="0.25">
      <c r="A49" s="1"/>
      <c r="F49" s="19"/>
      <c r="K49" s="15"/>
      <c r="L49" s="15"/>
    </row>
    <row r="50" spans="1:12" s="4" customFormat="1" ht="72.5" x14ac:dyDescent="0.35">
      <c r="A50" s="141" t="s">
        <v>0</v>
      </c>
      <c r="B50" s="214" t="s">
        <v>80</v>
      </c>
      <c r="C50" s="142" t="s">
        <v>532</v>
      </c>
      <c r="D50" s="142" t="s">
        <v>2</v>
      </c>
      <c r="E50" s="142" t="s">
        <v>3</v>
      </c>
      <c r="F50" s="142" t="s">
        <v>533</v>
      </c>
      <c r="G50" s="142" t="s">
        <v>534</v>
      </c>
      <c r="H50" s="142" t="s">
        <v>535</v>
      </c>
      <c r="I50" s="142" t="s">
        <v>536</v>
      </c>
      <c r="J50" s="142" t="s">
        <v>537</v>
      </c>
      <c r="K50" s="142" t="s">
        <v>538</v>
      </c>
      <c r="L50" s="142" t="s">
        <v>539</v>
      </c>
    </row>
    <row r="51" spans="1:12" ht="13" x14ac:dyDescent="0.25">
      <c r="A51" s="32" t="s">
        <v>4</v>
      </c>
      <c r="B51" s="33" t="s">
        <v>81</v>
      </c>
      <c r="C51" s="34">
        <v>33236</v>
      </c>
      <c r="D51" s="34">
        <v>33413</v>
      </c>
      <c r="E51" s="35">
        <v>449.32</v>
      </c>
      <c r="F51" s="36">
        <v>73.969553992700085</v>
      </c>
      <c r="G51" s="37">
        <v>3.2</v>
      </c>
      <c r="H51" s="38">
        <v>4587.43</v>
      </c>
      <c r="I51" s="38">
        <v>51</v>
      </c>
      <c r="J51" s="38">
        <v>76</v>
      </c>
      <c r="K51" s="39">
        <v>1.06</v>
      </c>
      <c r="L51" s="40">
        <v>4225</v>
      </c>
    </row>
    <row r="52" spans="1:12" ht="13" x14ac:dyDescent="0.25">
      <c r="A52" s="41" t="s">
        <v>6</v>
      </c>
      <c r="B52" s="42" t="s">
        <v>82</v>
      </c>
      <c r="C52" s="43">
        <v>116148</v>
      </c>
      <c r="D52" s="43">
        <v>112395</v>
      </c>
      <c r="E52" s="44">
        <v>720.47</v>
      </c>
      <c r="F52" s="45">
        <v>161.21143142670755</v>
      </c>
      <c r="G52" s="46">
        <v>3</v>
      </c>
      <c r="H52" s="47">
        <v>13432.09</v>
      </c>
      <c r="I52" s="47">
        <v>21</v>
      </c>
      <c r="J52" s="47">
        <v>110</v>
      </c>
      <c r="K52" s="48">
        <v>0.85399999999999998</v>
      </c>
      <c r="L52" s="47">
        <v>26487</v>
      </c>
    </row>
    <row r="53" spans="1:12" ht="13" x14ac:dyDescent="0.25">
      <c r="A53" s="49" t="s">
        <v>8</v>
      </c>
      <c r="B53" s="50" t="s">
        <v>83</v>
      </c>
      <c r="C53" s="51">
        <v>14943</v>
      </c>
      <c r="D53" s="51">
        <v>15223</v>
      </c>
      <c r="E53" s="52">
        <v>446.57</v>
      </c>
      <c r="F53" s="53">
        <v>33.461719327317105</v>
      </c>
      <c r="G53" s="54">
        <v>3.8</v>
      </c>
      <c r="H53" s="55">
        <v>2641.46</v>
      </c>
      <c r="I53" s="55">
        <v>98</v>
      </c>
      <c r="J53" s="55">
        <v>36</v>
      </c>
      <c r="K53" s="56">
        <v>0.73</v>
      </c>
      <c r="L53" s="55">
        <v>1031</v>
      </c>
    </row>
    <row r="54" spans="1:12" ht="13" x14ac:dyDescent="0.25">
      <c r="A54" s="41" t="s">
        <v>10</v>
      </c>
      <c r="B54" s="42" t="s">
        <v>84</v>
      </c>
      <c r="C54" s="43">
        <v>13513</v>
      </c>
      <c r="D54" s="43">
        <v>13265</v>
      </c>
      <c r="E54" s="44">
        <v>355.36</v>
      </c>
      <c r="F54" s="45">
        <v>38.02622692480864</v>
      </c>
      <c r="G54" s="46">
        <v>3.3</v>
      </c>
      <c r="H54" s="47">
        <v>1516.67</v>
      </c>
      <c r="I54" s="47">
        <v>57</v>
      </c>
      <c r="J54" s="47">
        <v>86</v>
      </c>
      <c r="K54" s="48">
        <v>0.38</v>
      </c>
      <c r="L54" s="47">
        <v>1763</v>
      </c>
    </row>
    <row r="55" spans="1:12" ht="13" x14ac:dyDescent="0.25">
      <c r="A55" s="49" t="s">
        <v>12</v>
      </c>
      <c r="B55" s="50" t="s">
        <v>85</v>
      </c>
      <c r="C55" s="51">
        <v>31223</v>
      </c>
      <c r="D55" s="51">
        <v>31307</v>
      </c>
      <c r="E55" s="52">
        <v>473.96</v>
      </c>
      <c r="F55" s="53">
        <v>65.876867246181121</v>
      </c>
      <c r="G55" s="54">
        <v>3.3</v>
      </c>
      <c r="H55" s="55">
        <v>3745.95</v>
      </c>
      <c r="I55" s="55">
        <v>100</v>
      </c>
      <c r="J55" s="55">
        <v>56</v>
      </c>
      <c r="K55" s="56">
        <v>0.61</v>
      </c>
      <c r="L55" s="55">
        <v>2529</v>
      </c>
    </row>
    <row r="56" spans="1:12" ht="13" x14ac:dyDescent="0.25">
      <c r="A56" s="41" t="s">
        <v>14</v>
      </c>
      <c r="B56" s="42" t="s">
        <v>86</v>
      </c>
      <c r="C56" s="43">
        <v>16728</v>
      </c>
      <c r="D56" s="43">
        <v>16119</v>
      </c>
      <c r="E56" s="44">
        <v>334.22</v>
      </c>
      <c r="F56" s="45">
        <v>50.05086469989827</v>
      </c>
      <c r="G56" s="46">
        <v>3.6</v>
      </c>
      <c r="H56" s="47">
        <v>2265.23</v>
      </c>
      <c r="I56" s="47">
        <v>90</v>
      </c>
      <c r="J56" s="47">
        <v>74</v>
      </c>
      <c r="K56" s="48">
        <v>0.63</v>
      </c>
      <c r="L56" s="47">
        <v>1462</v>
      </c>
    </row>
    <row r="57" spans="1:12" ht="13" x14ac:dyDescent="0.25">
      <c r="A57" s="49" t="s">
        <v>16</v>
      </c>
      <c r="B57" s="50" t="s">
        <v>87</v>
      </c>
      <c r="C57" s="51">
        <v>242479</v>
      </c>
      <c r="D57" s="51">
        <v>238643</v>
      </c>
      <c r="E57" s="52">
        <v>26</v>
      </c>
      <c r="F57" s="53">
        <v>9326.1153846153848</v>
      </c>
      <c r="G57" s="54">
        <v>2.2000000000000002</v>
      </c>
      <c r="H57" s="55">
        <v>26725.78</v>
      </c>
      <c r="I57" s="55">
        <v>5</v>
      </c>
      <c r="J57" s="55">
        <v>126</v>
      </c>
      <c r="K57" s="56">
        <v>1.0329999999999999</v>
      </c>
      <c r="L57" s="55">
        <v>89198</v>
      </c>
    </row>
    <row r="58" spans="1:12" ht="13" x14ac:dyDescent="0.25">
      <c r="A58" s="41" t="s">
        <v>18</v>
      </c>
      <c r="B58" s="42" t="s">
        <v>88</v>
      </c>
      <c r="C58" s="43">
        <v>77913</v>
      </c>
      <c r="D58" s="43">
        <v>77487</v>
      </c>
      <c r="E58" s="44">
        <v>967.07</v>
      </c>
      <c r="F58" s="45">
        <v>80.566039686889255</v>
      </c>
      <c r="G58" s="46">
        <v>2.8</v>
      </c>
      <c r="H58" s="47">
        <v>9648.7999999999993</v>
      </c>
      <c r="I58" s="47">
        <v>64</v>
      </c>
      <c r="J58" s="47">
        <v>94</v>
      </c>
      <c r="K58" s="48">
        <v>0.63</v>
      </c>
      <c r="L58" s="47">
        <v>7893</v>
      </c>
    </row>
    <row r="59" spans="1:12" ht="13" x14ac:dyDescent="0.25">
      <c r="A59" s="49" t="s">
        <v>20</v>
      </c>
      <c r="B59" s="50" t="s">
        <v>89</v>
      </c>
      <c r="C59" s="51">
        <v>4230</v>
      </c>
      <c r="D59" s="51">
        <v>4209</v>
      </c>
      <c r="E59" s="52">
        <v>529.20000000000005</v>
      </c>
      <c r="F59" s="53">
        <v>7.9931972789115635</v>
      </c>
      <c r="G59" s="54">
        <v>2.5</v>
      </c>
      <c r="H59" s="55">
        <v>472.93</v>
      </c>
      <c r="I59" s="55">
        <v>1</v>
      </c>
      <c r="J59" s="55">
        <v>129</v>
      </c>
      <c r="K59" s="56">
        <v>0.6</v>
      </c>
      <c r="L59" s="55">
        <v>947</v>
      </c>
    </row>
    <row r="60" spans="1:12" ht="13" x14ac:dyDescent="0.25">
      <c r="A60" s="41" t="s">
        <v>22</v>
      </c>
      <c r="B60" s="42" t="s">
        <v>90</v>
      </c>
      <c r="C60" s="43">
        <v>80759</v>
      </c>
      <c r="D60" s="43">
        <v>79462</v>
      </c>
      <c r="E60" s="44">
        <v>760.1</v>
      </c>
      <c r="F60" s="45">
        <v>106.24786212340481</v>
      </c>
      <c r="G60" s="46">
        <v>3.2</v>
      </c>
      <c r="H60" s="47">
        <v>8671.57</v>
      </c>
      <c r="I60" s="47">
        <v>47</v>
      </c>
      <c r="J60" s="47">
        <v>104</v>
      </c>
      <c r="K60" s="48">
        <v>0.41</v>
      </c>
      <c r="L60" s="47">
        <v>12590</v>
      </c>
    </row>
    <row r="61" spans="1:12" ht="13" x14ac:dyDescent="0.25">
      <c r="A61" s="49" t="s">
        <v>24</v>
      </c>
      <c r="B61" s="50" t="s">
        <v>91</v>
      </c>
      <c r="C61" s="51">
        <v>6217</v>
      </c>
      <c r="D61" s="51">
        <v>6270</v>
      </c>
      <c r="E61" s="52">
        <v>357.65</v>
      </c>
      <c r="F61" s="53">
        <v>17.382916258912346</v>
      </c>
      <c r="G61" s="54">
        <v>3.4</v>
      </c>
      <c r="H61" s="55">
        <v>784.06</v>
      </c>
      <c r="I61" s="55">
        <v>104</v>
      </c>
      <c r="J61" s="55">
        <v>28</v>
      </c>
      <c r="K61" s="56">
        <v>0.6</v>
      </c>
      <c r="L61" s="55">
        <v>476</v>
      </c>
    </row>
    <row r="62" spans="1:12" ht="13" x14ac:dyDescent="0.25">
      <c r="A62" s="41" t="s">
        <v>26</v>
      </c>
      <c r="B62" s="42" t="s">
        <v>92</v>
      </c>
      <c r="C62" s="43">
        <v>33466</v>
      </c>
      <c r="D62" s="43">
        <v>33596</v>
      </c>
      <c r="E62" s="44">
        <v>541.28</v>
      </c>
      <c r="F62" s="45">
        <v>61.827519952704705</v>
      </c>
      <c r="G62" s="46">
        <v>2.7</v>
      </c>
      <c r="H62" s="47">
        <v>4308.13</v>
      </c>
      <c r="I62" s="47">
        <v>37</v>
      </c>
      <c r="J62" s="47">
        <v>98</v>
      </c>
      <c r="K62" s="48">
        <v>0.79</v>
      </c>
      <c r="L62" s="47">
        <v>3994</v>
      </c>
    </row>
    <row r="63" spans="1:12" ht="13" x14ac:dyDescent="0.25">
      <c r="A63" s="49" t="s">
        <v>28</v>
      </c>
      <c r="B63" s="50" t="s">
        <v>93</v>
      </c>
      <c r="C63" s="51">
        <v>15057</v>
      </c>
      <c r="D63" s="51">
        <v>15849</v>
      </c>
      <c r="E63" s="52">
        <v>566.23</v>
      </c>
      <c r="F63" s="53">
        <v>26.591667696872296</v>
      </c>
      <c r="G63" s="54">
        <v>4.4000000000000004</v>
      </c>
      <c r="H63" s="55">
        <v>1333.14</v>
      </c>
      <c r="I63" s="55">
        <v>48</v>
      </c>
      <c r="J63" s="55">
        <v>67</v>
      </c>
      <c r="K63" s="56">
        <v>0.65</v>
      </c>
      <c r="L63" s="55">
        <v>1342</v>
      </c>
    </row>
    <row r="64" spans="1:12" ht="13" x14ac:dyDescent="0.25">
      <c r="A64" s="41" t="s">
        <v>30</v>
      </c>
      <c r="B64" s="42" t="s">
        <v>94</v>
      </c>
      <c r="C64" s="43">
        <v>19191</v>
      </c>
      <c r="D64" s="43">
        <v>20355</v>
      </c>
      <c r="E64" s="44">
        <v>502.85</v>
      </c>
      <c r="F64" s="45">
        <v>38.164462563388682</v>
      </c>
      <c r="G64" s="46">
        <v>4.9000000000000004</v>
      </c>
      <c r="H64" s="47">
        <v>2234.88</v>
      </c>
      <c r="I64" s="47">
        <v>97</v>
      </c>
      <c r="J64" s="47">
        <v>9</v>
      </c>
      <c r="K64" s="48">
        <v>0.39</v>
      </c>
      <c r="L64" s="47">
        <v>2181</v>
      </c>
    </row>
    <row r="65" spans="1:12" ht="13" x14ac:dyDescent="0.25">
      <c r="A65" s="49" t="s">
        <v>32</v>
      </c>
      <c r="B65" s="50" t="s">
        <v>95</v>
      </c>
      <c r="C65" s="51">
        <v>16673</v>
      </c>
      <c r="D65" s="51">
        <v>16824</v>
      </c>
      <c r="E65" s="52">
        <v>579.62</v>
      </c>
      <c r="F65" s="53">
        <v>28.765398019392016</v>
      </c>
      <c r="G65" s="54">
        <v>3.7</v>
      </c>
      <c r="H65" s="55">
        <v>1799.32</v>
      </c>
      <c r="I65" s="55">
        <v>78</v>
      </c>
      <c r="J65" s="55">
        <v>75</v>
      </c>
      <c r="K65" s="56">
        <v>0.55000000000000004</v>
      </c>
      <c r="L65" s="55">
        <v>1628</v>
      </c>
    </row>
    <row r="66" spans="1:12" ht="13" x14ac:dyDescent="0.25">
      <c r="A66" s="41" t="s">
        <v>34</v>
      </c>
      <c r="B66" s="42" t="s">
        <v>96</v>
      </c>
      <c r="C66" s="43">
        <v>56028</v>
      </c>
      <c r="D66" s="43">
        <v>55696</v>
      </c>
      <c r="E66" s="44">
        <v>503.21</v>
      </c>
      <c r="F66" s="45">
        <v>111.34118956300551</v>
      </c>
      <c r="G66" s="46">
        <v>3.3</v>
      </c>
      <c r="H66" s="47">
        <v>7473.96</v>
      </c>
      <c r="I66" s="47">
        <v>93</v>
      </c>
      <c r="J66" s="47">
        <v>71</v>
      </c>
      <c r="K66" s="48">
        <v>0.45</v>
      </c>
      <c r="L66" s="47">
        <v>5853</v>
      </c>
    </row>
    <row r="67" spans="1:12" ht="13" x14ac:dyDescent="0.25">
      <c r="A67" s="49" t="s">
        <v>36</v>
      </c>
      <c r="B67" s="50" t="s">
        <v>97</v>
      </c>
      <c r="C67" s="51">
        <v>33063</v>
      </c>
      <c r="D67" s="51">
        <v>30887</v>
      </c>
      <c r="E67" s="52">
        <v>527.36</v>
      </c>
      <c r="F67" s="53">
        <v>62.6953125</v>
      </c>
      <c r="G67" s="54">
        <v>3.2</v>
      </c>
      <c r="H67" s="55">
        <v>4255.6000000000004</v>
      </c>
      <c r="I67" s="55">
        <v>73</v>
      </c>
      <c r="J67" s="55">
        <v>77</v>
      </c>
      <c r="K67" s="56">
        <v>0.77</v>
      </c>
      <c r="L67" s="55">
        <v>3432</v>
      </c>
    </row>
    <row r="68" spans="1:12" ht="13" x14ac:dyDescent="0.25">
      <c r="A68" s="41" t="s">
        <v>38</v>
      </c>
      <c r="B68" s="42" t="s">
        <v>98</v>
      </c>
      <c r="C68" s="43">
        <v>28848</v>
      </c>
      <c r="D68" s="43">
        <v>29155</v>
      </c>
      <c r="E68" s="44">
        <v>474.74</v>
      </c>
      <c r="F68" s="45">
        <v>60.765892909803263</v>
      </c>
      <c r="G68" s="46">
        <v>3.9</v>
      </c>
      <c r="H68" s="47">
        <v>3262.94</v>
      </c>
      <c r="I68" s="47">
        <v>101</v>
      </c>
      <c r="J68" s="47">
        <v>41</v>
      </c>
      <c r="K68" s="48">
        <v>0.59</v>
      </c>
      <c r="L68" s="47">
        <v>2425</v>
      </c>
    </row>
    <row r="69" spans="1:12" ht="13" x14ac:dyDescent="0.25">
      <c r="A69" s="49" t="s">
        <v>40</v>
      </c>
      <c r="B69" s="50" t="s">
        <v>99</v>
      </c>
      <c r="C69" s="51">
        <v>6428</v>
      </c>
      <c r="D69" s="51">
        <v>6773</v>
      </c>
      <c r="E69" s="52">
        <v>182.9</v>
      </c>
      <c r="F69" s="53">
        <v>35.144887916894476</v>
      </c>
      <c r="G69" s="54">
        <v>3.2</v>
      </c>
      <c r="H69" s="55">
        <v>488.26</v>
      </c>
      <c r="I69" s="55">
        <v>22</v>
      </c>
      <c r="J69" s="55">
        <v>91</v>
      </c>
      <c r="K69" s="56">
        <v>0.66</v>
      </c>
      <c r="L69" s="55">
        <v>1035</v>
      </c>
    </row>
    <row r="70" spans="1:12" ht="13" x14ac:dyDescent="0.25">
      <c r="A70" s="41" t="s">
        <v>42</v>
      </c>
      <c r="B70" s="42" t="s">
        <v>100</v>
      </c>
      <c r="C70" s="43">
        <v>11448</v>
      </c>
      <c r="D70" s="43">
        <v>11529</v>
      </c>
      <c r="E70" s="44">
        <v>475.3</v>
      </c>
      <c r="F70" s="45">
        <v>24.085840521775719</v>
      </c>
      <c r="G70" s="46">
        <v>3.7</v>
      </c>
      <c r="H70" s="47">
        <v>1602.85</v>
      </c>
      <c r="I70" s="47">
        <v>95</v>
      </c>
      <c r="J70" s="47">
        <v>45</v>
      </c>
      <c r="K70" s="48">
        <v>0.62</v>
      </c>
      <c r="L70" s="47">
        <v>1021</v>
      </c>
    </row>
    <row r="71" spans="1:12" ht="13" x14ac:dyDescent="0.25">
      <c r="A71" s="49" t="s">
        <v>44</v>
      </c>
      <c r="B71" s="50" t="s">
        <v>101</v>
      </c>
      <c r="C71" s="51">
        <v>387703</v>
      </c>
      <c r="D71" s="51">
        <v>364548</v>
      </c>
      <c r="E71" s="52">
        <v>423.51</v>
      </c>
      <c r="F71" s="53">
        <v>915.45181931949662</v>
      </c>
      <c r="G71" s="54">
        <v>3</v>
      </c>
      <c r="H71" s="55">
        <v>62589.33</v>
      </c>
      <c r="I71" s="55">
        <v>53</v>
      </c>
      <c r="J71" s="55">
        <v>101</v>
      </c>
      <c r="K71" s="56">
        <v>0.91</v>
      </c>
      <c r="L71" s="55">
        <v>55608</v>
      </c>
    </row>
    <row r="72" spans="1:12" ht="13" x14ac:dyDescent="0.25">
      <c r="A72" s="41" t="s">
        <v>46</v>
      </c>
      <c r="B72" s="42" t="s">
        <v>102</v>
      </c>
      <c r="C72" s="43">
        <v>15442</v>
      </c>
      <c r="D72" s="43">
        <v>14783</v>
      </c>
      <c r="E72" s="44">
        <v>175.96</v>
      </c>
      <c r="F72" s="45">
        <v>87.758581495794502</v>
      </c>
      <c r="G72" s="46">
        <v>2.8</v>
      </c>
      <c r="H72" s="47">
        <v>1876.6</v>
      </c>
      <c r="I72" s="47">
        <v>20</v>
      </c>
      <c r="J72" s="47">
        <v>125</v>
      </c>
      <c r="K72" s="48">
        <v>0.6</v>
      </c>
      <c r="L72" s="47">
        <v>2579</v>
      </c>
    </row>
    <row r="73" spans="1:12" ht="13" x14ac:dyDescent="0.25">
      <c r="A73" s="49" t="s">
        <v>48</v>
      </c>
      <c r="B73" s="50" t="s">
        <v>103</v>
      </c>
      <c r="C73" s="51">
        <v>4855</v>
      </c>
      <c r="D73" s="51">
        <v>4892</v>
      </c>
      <c r="E73" s="52">
        <v>328.1</v>
      </c>
      <c r="F73" s="53">
        <v>14.797317890886923</v>
      </c>
      <c r="G73" s="54">
        <v>3.3</v>
      </c>
      <c r="H73" s="55">
        <v>447.57</v>
      </c>
      <c r="I73" s="55">
        <v>71</v>
      </c>
      <c r="J73" s="55">
        <v>84</v>
      </c>
      <c r="K73" s="56">
        <v>0.63</v>
      </c>
      <c r="L73" s="55">
        <v>532</v>
      </c>
    </row>
    <row r="74" spans="1:12" ht="13" x14ac:dyDescent="0.25">
      <c r="A74" s="41" t="s">
        <v>50</v>
      </c>
      <c r="B74" s="42" t="s">
        <v>104</v>
      </c>
      <c r="C74" s="43">
        <v>54831</v>
      </c>
      <c r="D74" s="43">
        <v>52552</v>
      </c>
      <c r="E74" s="44">
        <v>379.19</v>
      </c>
      <c r="F74" s="45">
        <v>144.60033228724387</v>
      </c>
      <c r="G74" s="46">
        <v>3.1</v>
      </c>
      <c r="H74" s="47">
        <v>8176.03</v>
      </c>
      <c r="I74" s="47">
        <v>62</v>
      </c>
      <c r="J74" s="47">
        <v>102</v>
      </c>
      <c r="K74" s="48">
        <v>0.46</v>
      </c>
      <c r="L74" s="47">
        <v>8410</v>
      </c>
    </row>
    <row r="75" spans="1:12" ht="13" x14ac:dyDescent="0.25">
      <c r="A75" s="49" t="s">
        <v>52</v>
      </c>
      <c r="B75" s="50" t="s">
        <v>105</v>
      </c>
      <c r="C75" s="51">
        <v>9839</v>
      </c>
      <c r="D75" s="51">
        <v>9675</v>
      </c>
      <c r="E75" s="52">
        <v>297.47000000000003</v>
      </c>
      <c r="F75" s="53">
        <v>33.075604262614718</v>
      </c>
      <c r="G75" s="54">
        <v>3.2</v>
      </c>
      <c r="H75" s="55">
        <v>1158.1199999999999</v>
      </c>
      <c r="I75" s="55">
        <v>83</v>
      </c>
      <c r="J75" s="55">
        <v>51</v>
      </c>
      <c r="K75" s="56">
        <v>0.75</v>
      </c>
      <c r="L75" s="55">
        <v>955</v>
      </c>
    </row>
    <row r="76" spans="1:12" ht="13" x14ac:dyDescent="0.25">
      <c r="A76" s="41" t="s">
        <v>54</v>
      </c>
      <c r="B76" s="42" t="s">
        <v>106</v>
      </c>
      <c r="C76" s="43">
        <v>13603</v>
      </c>
      <c r="D76" s="43">
        <v>14124</v>
      </c>
      <c r="E76" s="44">
        <v>330.45</v>
      </c>
      <c r="F76" s="45">
        <v>41.165077924042976</v>
      </c>
      <c r="G76" s="46">
        <v>4.7</v>
      </c>
      <c r="H76" s="47">
        <v>1772.53</v>
      </c>
      <c r="I76" s="47">
        <v>109</v>
      </c>
      <c r="J76" s="47">
        <v>18</v>
      </c>
      <c r="K76" s="48">
        <v>0.6</v>
      </c>
      <c r="L76" s="47">
        <v>1190</v>
      </c>
    </row>
    <row r="77" spans="1:12" ht="13" x14ac:dyDescent="0.25">
      <c r="A77" s="49" t="s">
        <v>56</v>
      </c>
      <c r="B77" s="50" t="s">
        <v>107</v>
      </c>
      <c r="C77" s="51">
        <v>28177</v>
      </c>
      <c r="D77" s="51">
        <v>27947</v>
      </c>
      <c r="E77" s="52">
        <v>503.89</v>
      </c>
      <c r="F77" s="53">
        <v>55.918950564607357</v>
      </c>
      <c r="G77" s="54">
        <v>3.4</v>
      </c>
      <c r="H77" s="55">
        <v>4087.6</v>
      </c>
      <c r="I77" s="55">
        <v>72</v>
      </c>
      <c r="J77" s="55">
        <v>79</v>
      </c>
      <c r="K77" s="56">
        <v>0.79</v>
      </c>
      <c r="L77" s="55">
        <v>2697</v>
      </c>
    </row>
    <row r="78" spans="1:12" ht="13" x14ac:dyDescent="0.25">
      <c r="A78" s="41" t="s">
        <v>58</v>
      </c>
      <c r="B78" s="42" t="s">
        <v>108</v>
      </c>
      <c r="C78" s="43">
        <v>10454</v>
      </c>
      <c r="D78" s="43">
        <v>10599</v>
      </c>
      <c r="E78" s="44">
        <v>257.33</v>
      </c>
      <c r="F78" s="45">
        <v>40.624878560603122</v>
      </c>
      <c r="G78" s="46">
        <v>3.5</v>
      </c>
      <c r="H78" s="47">
        <v>1080.18</v>
      </c>
      <c r="I78" s="47">
        <v>31</v>
      </c>
      <c r="J78" s="47">
        <v>81</v>
      </c>
      <c r="K78" s="48">
        <v>0.73</v>
      </c>
      <c r="L78" s="47">
        <v>1532</v>
      </c>
    </row>
    <row r="79" spans="1:12" ht="13" x14ac:dyDescent="0.25">
      <c r="A79" s="49" t="s">
        <v>60</v>
      </c>
      <c r="B79" s="50" t="s">
        <v>23</v>
      </c>
      <c r="C79" s="51">
        <v>1139398</v>
      </c>
      <c r="D79" s="51">
        <v>1150309</v>
      </c>
      <c r="E79" s="52">
        <v>391.02</v>
      </c>
      <c r="F79" s="53">
        <v>2913.9123318500333</v>
      </c>
      <c r="G79" s="54">
        <v>2.7</v>
      </c>
      <c r="H79" s="55">
        <v>172422.25</v>
      </c>
      <c r="I79" s="55">
        <v>12</v>
      </c>
      <c r="J79" s="55">
        <v>130</v>
      </c>
      <c r="K79" s="56">
        <v>1.095</v>
      </c>
      <c r="L79" s="55">
        <v>315061</v>
      </c>
    </row>
    <row r="80" spans="1:12" ht="13" x14ac:dyDescent="0.25">
      <c r="A80" s="41" t="s">
        <v>62</v>
      </c>
      <c r="B80" s="42" t="s">
        <v>109</v>
      </c>
      <c r="C80" s="43">
        <v>73731</v>
      </c>
      <c r="D80" s="43">
        <v>72972</v>
      </c>
      <c r="E80" s="44">
        <v>647.99</v>
      </c>
      <c r="F80" s="45">
        <v>113.78416333585395</v>
      </c>
      <c r="G80" s="46">
        <v>2.8</v>
      </c>
      <c r="H80" s="47">
        <v>10577.91</v>
      </c>
      <c r="I80" s="47">
        <v>15</v>
      </c>
      <c r="J80" s="47">
        <v>127</v>
      </c>
      <c r="K80" s="48">
        <v>0.94299999999999995</v>
      </c>
      <c r="L80" s="47">
        <v>15791</v>
      </c>
    </row>
    <row r="81" spans="1:13" ht="13" x14ac:dyDescent="0.25">
      <c r="A81" s="49" t="s">
        <v>64</v>
      </c>
      <c r="B81" s="50" t="s">
        <v>110</v>
      </c>
      <c r="C81" s="51">
        <v>15025</v>
      </c>
      <c r="D81" s="51">
        <v>15476</v>
      </c>
      <c r="E81" s="52">
        <v>380.92</v>
      </c>
      <c r="F81" s="53">
        <v>39.443977738107741</v>
      </c>
      <c r="G81" s="54">
        <v>2.8</v>
      </c>
      <c r="H81" s="55">
        <v>1635.19</v>
      </c>
      <c r="I81" s="55">
        <v>56</v>
      </c>
      <c r="J81" s="55">
        <v>83</v>
      </c>
      <c r="K81" s="56">
        <v>0.65</v>
      </c>
      <c r="L81" s="55">
        <v>1746</v>
      </c>
    </row>
    <row r="82" spans="1:13" ht="13" x14ac:dyDescent="0.25">
      <c r="A82" s="41" t="s">
        <v>66</v>
      </c>
      <c r="B82" s="42" t="s">
        <v>111</v>
      </c>
      <c r="C82" s="43">
        <v>28214</v>
      </c>
      <c r="D82" s="43">
        <v>27249</v>
      </c>
      <c r="E82" s="44">
        <v>287.12</v>
      </c>
      <c r="F82" s="45">
        <v>98.265533574811926</v>
      </c>
      <c r="G82" s="46">
        <v>2.5</v>
      </c>
      <c r="H82" s="47">
        <v>3265.05</v>
      </c>
      <c r="I82" s="47">
        <v>68</v>
      </c>
      <c r="J82" s="47">
        <v>93</v>
      </c>
      <c r="K82" s="48">
        <v>0.84399999999999997</v>
      </c>
      <c r="L82" s="47">
        <v>3432</v>
      </c>
    </row>
    <row r="83" spans="1:13" ht="13" x14ac:dyDescent="0.25">
      <c r="A83" s="49" t="s">
        <v>68</v>
      </c>
      <c r="B83" s="50" t="s">
        <v>27</v>
      </c>
      <c r="C83" s="51">
        <v>54182</v>
      </c>
      <c r="D83" s="51">
        <v>54477</v>
      </c>
      <c r="E83" s="52">
        <v>690.61</v>
      </c>
      <c r="F83" s="53">
        <v>78.45527866668597</v>
      </c>
      <c r="G83" s="54">
        <v>3.2</v>
      </c>
      <c r="H83" s="55">
        <v>5820.54</v>
      </c>
      <c r="I83" s="55">
        <v>32</v>
      </c>
      <c r="J83" s="55">
        <v>90</v>
      </c>
      <c r="K83" s="56">
        <v>0.61</v>
      </c>
      <c r="L83" s="55">
        <v>7331</v>
      </c>
    </row>
    <row r="84" spans="1:13" ht="13" x14ac:dyDescent="0.25">
      <c r="A84" s="41" t="s">
        <v>70</v>
      </c>
      <c r="B84" s="42" t="s">
        <v>112</v>
      </c>
      <c r="C84" s="43">
        <v>96359</v>
      </c>
      <c r="D84" s="43">
        <v>91419</v>
      </c>
      <c r="E84" s="44">
        <v>413.13</v>
      </c>
      <c r="F84" s="45">
        <v>233.24135260087624</v>
      </c>
      <c r="G84" s="46">
        <v>2.6</v>
      </c>
      <c r="H84" s="47">
        <v>14040.95</v>
      </c>
      <c r="I84" s="47">
        <v>27</v>
      </c>
      <c r="J84" s="47">
        <v>111</v>
      </c>
      <c r="K84" s="48">
        <v>0.51</v>
      </c>
      <c r="L84" s="47">
        <v>15380</v>
      </c>
    </row>
    <row r="85" spans="1:13" ht="13" x14ac:dyDescent="0.25">
      <c r="A85" s="49" t="s">
        <v>72</v>
      </c>
      <c r="B85" s="50" t="s">
        <v>113</v>
      </c>
      <c r="C85" s="51">
        <v>16610</v>
      </c>
      <c r="D85" s="51">
        <v>16787</v>
      </c>
      <c r="E85" s="52">
        <v>357.22</v>
      </c>
      <c r="F85" s="53">
        <v>46.497956441408654</v>
      </c>
      <c r="G85" s="54">
        <v>3.2</v>
      </c>
      <c r="H85" s="55">
        <v>3465.79</v>
      </c>
      <c r="I85" s="55">
        <v>103</v>
      </c>
      <c r="J85" s="55">
        <v>46</v>
      </c>
      <c r="K85" s="56">
        <v>0.68</v>
      </c>
      <c r="L85" s="55">
        <v>1182</v>
      </c>
      <c r="M85" s="20"/>
    </row>
    <row r="86" spans="1:13" ht="13" x14ac:dyDescent="0.25">
      <c r="A86" s="41" t="s">
        <v>74</v>
      </c>
      <c r="B86" s="42" t="s">
        <v>114</v>
      </c>
      <c r="C86" s="43">
        <v>39161</v>
      </c>
      <c r="D86" s="43">
        <v>38711</v>
      </c>
      <c r="E86" s="44">
        <v>217.81</v>
      </c>
      <c r="F86" s="45">
        <v>179.79431614710069</v>
      </c>
      <c r="G86" s="46">
        <v>2.8</v>
      </c>
      <c r="H86" s="47">
        <v>4782.76</v>
      </c>
      <c r="I86" s="47">
        <v>34</v>
      </c>
      <c r="J86" s="47">
        <v>97</v>
      </c>
      <c r="K86" s="48">
        <v>0.58299999999999996</v>
      </c>
      <c r="L86" s="47">
        <v>5989</v>
      </c>
    </row>
    <row r="87" spans="1:13" ht="13" x14ac:dyDescent="0.25">
      <c r="A87" s="49" t="s">
        <v>76</v>
      </c>
      <c r="B87" s="50" t="s">
        <v>115</v>
      </c>
      <c r="C87" s="51">
        <v>26629</v>
      </c>
      <c r="D87" s="51">
        <v>24727</v>
      </c>
      <c r="E87" s="52">
        <v>282.02999999999997</v>
      </c>
      <c r="F87" s="53">
        <v>94.419033436159282</v>
      </c>
      <c r="G87" s="54">
        <v>3</v>
      </c>
      <c r="H87" s="55">
        <v>2477.61</v>
      </c>
      <c r="I87" s="55">
        <v>8</v>
      </c>
      <c r="J87" s="55">
        <v>133</v>
      </c>
      <c r="K87" s="56">
        <v>0.53</v>
      </c>
      <c r="L87" s="55">
        <v>7843</v>
      </c>
    </row>
    <row r="88" spans="1:13" ht="13" x14ac:dyDescent="0.25">
      <c r="A88" s="41" t="s">
        <v>78</v>
      </c>
      <c r="B88" s="42" t="s">
        <v>116</v>
      </c>
      <c r="C88" s="43">
        <v>15152</v>
      </c>
      <c r="D88" s="43">
        <v>15333</v>
      </c>
      <c r="E88" s="44">
        <v>441.79</v>
      </c>
      <c r="F88" s="45">
        <v>34.296837864143598</v>
      </c>
      <c r="G88" s="46">
        <v>2.5</v>
      </c>
      <c r="H88" s="47">
        <v>1504.35</v>
      </c>
      <c r="I88" s="47">
        <v>87</v>
      </c>
      <c r="J88" s="47">
        <v>47</v>
      </c>
      <c r="K88" s="48">
        <v>0.54</v>
      </c>
      <c r="L88" s="47">
        <v>1892</v>
      </c>
    </row>
    <row r="89" spans="1:13" ht="13" x14ac:dyDescent="0.25">
      <c r="A89" s="49" t="s">
        <v>117</v>
      </c>
      <c r="B89" s="50" t="s">
        <v>118</v>
      </c>
      <c r="C89" s="51">
        <v>21370</v>
      </c>
      <c r="D89" s="51">
        <v>20552</v>
      </c>
      <c r="E89" s="52">
        <v>155.94999999999999</v>
      </c>
      <c r="F89" s="53">
        <v>137.03109971144599</v>
      </c>
      <c r="G89" s="54">
        <v>2.8</v>
      </c>
      <c r="H89" s="55">
        <v>2745.69</v>
      </c>
      <c r="I89" s="55">
        <v>77</v>
      </c>
      <c r="J89" s="55">
        <v>80</v>
      </c>
      <c r="K89" s="56">
        <v>0.73</v>
      </c>
      <c r="L89" s="55">
        <v>2864</v>
      </c>
    </row>
    <row r="90" spans="1:13" ht="13" x14ac:dyDescent="0.25">
      <c r="A90" s="41" t="s">
        <v>119</v>
      </c>
      <c r="B90" s="42" t="s">
        <v>120</v>
      </c>
      <c r="C90" s="43">
        <v>10868</v>
      </c>
      <c r="D90" s="43">
        <v>11391</v>
      </c>
      <c r="E90" s="44">
        <v>295.23</v>
      </c>
      <c r="F90" s="45">
        <v>36.811977102597972</v>
      </c>
      <c r="G90" s="46">
        <v>3.5</v>
      </c>
      <c r="H90" s="47">
        <v>1100.3599999999999</v>
      </c>
      <c r="I90" s="47">
        <v>70</v>
      </c>
      <c r="J90" s="47">
        <v>43</v>
      </c>
      <c r="K90" s="48">
        <v>0.67</v>
      </c>
      <c r="L90" s="47">
        <v>649</v>
      </c>
    </row>
    <row r="91" spans="1:13" ht="13" x14ac:dyDescent="0.25">
      <c r="A91" s="49" t="s">
        <v>121</v>
      </c>
      <c r="B91" s="50" t="s">
        <v>122</v>
      </c>
      <c r="C91" s="51">
        <v>33056</v>
      </c>
      <c r="D91" s="51">
        <v>34022</v>
      </c>
      <c r="E91" s="52">
        <v>817.73</v>
      </c>
      <c r="F91" s="53">
        <v>40.424100864588553</v>
      </c>
      <c r="G91" s="54">
        <v>4.0999999999999996</v>
      </c>
      <c r="H91" s="55">
        <v>4155.8</v>
      </c>
      <c r="I91" s="55">
        <v>74</v>
      </c>
      <c r="J91" s="55">
        <v>58</v>
      </c>
      <c r="K91" s="56">
        <v>0.5</v>
      </c>
      <c r="L91" s="55">
        <v>3140</v>
      </c>
    </row>
    <row r="92" spans="1:13" ht="13" x14ac:dyDescent="0.25">
      <c r="A92" s="41" t="s">
        <v>123</v>
      </c>
      <c r="B92" s="42" t="s">
        <v>124</v>
      </c>
      <c r="C92" s="43">
        <v>113026</v>
      </c>
      <c r="D92" s="43">
        <v>109979</v>
      </c>
      <c r="E92" s="44">
        <v>467.6</v>
      </c>
      <c r="F92" s="45">
        <v>241.71514114627885</v>
      </c>
      <c r="G92" s="46">
        <v>2.7</v>
      </c>
      <c r="H92" s="47">
        <v>16422.48</v>
      </c>
      <c r="I92" s="47">
        <v>18</v>
      </c>
      <c r="J92" s="47">
        <v>121</v>
      </c>
      <c r="K92" s="48">
        <v>0.81</v>
      </c>
      <c r="L92" s="47">
        <v>22210</v>
      </c>
    </row>
    <row r="93" spans="1:13" ht="13" x14ac:dyDescent="0.25">
      <c r="A93" s="49" t="s">
        <v>125</v>
      </c>
      <c r="B93" s="50" t="s">
        <v>126</v>
      </c>
      <c r="C93" s="51">
        <v>339918</v>
      </c>
      <c r="D93" s="51">
        <v>334389</v>
      </c>
      <c r="E93" s="52">
        <v>233.7</v>
      </c>
      <c r="F93" s="53">
        <v>1454.5057766367138</v>
      </c>
      <c r="G93" s="54">
        <v>3</v>
      </c>
      <c r="H93" s="55">
        <v>49147.67</v>
      </c>
      <c r="I93" s="55">
        <v>35</v>
      </c>
      <c r="J93" s="55">
        <v>89</v>
      </c>
      <c r="K93" s="56">
        <v>0.85</v>
      </c>
      <c r="L93" s="55">
        <v>56323</v>
      </c>
    </row>
    <row r="94" spans="1:13" ht="13" x14ac:dyDescent="0.25">
      <c r="A94" s="41" t="s">
        <v>127</v>
      </c>
      <c r="B94" s="42" t="s">
        <v>128</v>
      </c>
      <c r="C94" s="43">
        <v>48568</v>
      </c>
      <c r="D94" s="43">
        <v>50948</v>
      </c>
      <c r="E94" s="44">
        <v>382.35</v>
      </c>
      <c r="F94" s="45">
        <v>127.02497711520857</v>
      </c>
      <c r="G94" s="46">
        <v>3.8</v>
      </c>
      <c r="H94" s="47">
        <v>6586.74</v>
      </c>
      <c r="I94" s="47">
        <v>110</v>
      </c>
      <c r="J94" s="47">
        <v>49</v>
      </c>
      <c r="K94" s="48">
        <v>0.55500000000000005</v>
      </c>
      <c r="L94" s="47">
        <v>3055</v>
      </c>
    </row>
    <row r="95" spans="1:13" ht="13" x14ac:dyDescent="0.25">
      <c r="A95" s="49" t="s">
        <v>129</v>
      </c>
      <c r="B95" s="50" t="s">
        <v>130</v>
      </c>
      <c r="C95" s="51">
        <v>2251</v>
      </c>
      <c r="D95" s="51">
        <v>2232</v>
      </c>
      <c r="E95" s="52">
        <v>415.16</v>
      </c>
      <c r="F95" s="53">
        <v>5.4220059736005393</v>
      </c>
      <c r="G95" s="54">
        <v>1.9</v>
      </c>
      <c r="H95" s="55">
        <v>194.89</v>
      </c>
      <c r="I95" s="55">
        <v>6</v>
      </c>
      <c r="J95" s="55">
        <v>117</v>
      </c>
      <c r="K95" s="56">
        <v>0.48</v>
      </c>
      <c r="L95" s="55">
        <v>683</v>
      </c>
    </row>
    <row r="96" spans="1:13" ht="13" x14ac:dyDescent="0.25">
      <c r="A96" s="41" t="s">
        <v>131</v>
      </c>
      <c r="B96" s="42" t="s">
        <v>132</v>
      </c>
      <c r="C96" s="43">
        <v>40873</v>
      </c>
      <c r="D96" s="43">
        <v>38606</v>
      </c>
      <c r="E96" s="44">
        <v>315.69</v>
      </c>
      <c r="F96" s="45">
        <v>129.47195033102093</v>
      </c>
      <c r="G96" s="46">
        <v>2.9</v>
      </c>
      <c r="H96" s="47">
        <v>5419.01</v>
      </c>
      <c r="I96" s="47">
        <v>60</v>
      </c>
      <c r="J96" s="47">
        <v>82</v>
      </c>
      <c r="K96" s="48">
        <v>0.85</v>
      </c>
      <c r="L96" s="47">
        <v>5017</v>
      </c>
    </row>
    <row r="97" spans="1:12" ht="13" x14ac:dyDescent="0.25">
      <c r="A97" s="49" t="s">
        <v>133</v>
      </c>
      <c r="B97" s="50" t="s">
        <v>134</v>
      </c>
      <c r="C97" s="51">
        <v>80678</v>
      </c>
      <c r="D97" s="51">
        <v>78254</v>
      </c>
      <c r="E97" s="52">
        <v>142.30000000000001</v>
      </c>
      <c r="F97" s="53">
        <v>566.9571328179901</v>
      </c>
      <c r="G97" s="54">
        <v>3.1</v>
      </c>
      <c r="H97" s="55">
        <v>10209.49</v>
      </c>
      <c r="I97" s="55">
        <v>24</v>
      </c>
      <c r="J97" s="55">
        <v>112</v>
      </c>
      <c r="K97" s="56">
        <v>0.83</v>
      </c>
      <c r="L97" s="55">
        <v>14112</v>
      </c>
    </row>
    <row r="98" spans="1:12" ht="13" x14ac:dyDescent="0.25">
      <c r="A98" s="41" t="s">
        <v>135</v>
      </c>
      <c r="B98" s="42" t="s">
        <v>136</v>
      </c>
      <c r="C98" s="43">
        <v>6675</v>
      </c>
      <c r="D98" s="43">
        <v>6608</v>
      </c>
      <c r="E98" s="44">
        <v>315.14999999999998</v>
      </c>
      <c r="F98" s="45">
        <v>21.180390290337936</v>
      </c>
      <c r="G98" s="46">
        <v>2.8</v>
      </c>
      <c r="H98" s="47">
        <v>789.07</v>
      </c>
      <c r="I98" s="47">
        <v>29</v>
      </c>
      <c r="J98" s="47">
        <v>87</v>
      </c>
      <c r="K98" s="48">
        <v>0.48</v>
      </c>
      <c r="L98" s="47">
        <v>1194</v>
      </c>
    </row>
    <row r="99" spans="1:12" ht="13" x14ac:dyDescent="0.25">
      <c r="A99" s="49" t="s">
        <v>137</v>
      </c>
      <c r="B99" s="50" t="s">
        <v>138</v>
      </c>
      <c r="C99" s="51">
        <v>27719</v>
      </c>
      <c r="D99" s="51">
        <v>26723</v>
      </c>
      <c r="E99" s="52">
        <v>179.63</v>
      </c>
      <c r="F99" s="53">
        <v>154.31164059455548</v>
      </c>
      <c r="G99" s="54">
        <v>2.8</v>
      </c>
      <c r="H99" s="55">
        <v>4355.04</v>
      </c>
      <c r="I99" s="55">
        <v>49</v>
      </c>
      <c r="J99" s="55">
        <v>96</v>
      </c>
      <c r="K99" s="56">
        <v>0.68</v>
      </c>
      <c r="L99" s="55">
        <v>4047</v>
      </c>
    </row>
    <row r="100" spans="1:12" ht="13" x14ac:dyDescent="0.25">
      <c r="A100" s="41" t="s">
        <v>139</v>
      </c>
      <c r="B100" s="42" t="s">
        <v>140</v>
      </c>
      <c r="C100" s="110">
        <v>18365</v>
      </c>
      <c r="D100" s="110">
        <v>17810</v>
      </c>
      <c r="E100" s="44">
        <v>273.91000000000003</v>
      </c>
      <c r="F100" s="45">
        <v>67.047570369829501</v>
      </c>
      <c r="G100" s="46">
        <v>2.8</v>
      </c>
      <c r="H100" s="47">
        <v>2045.71</v>
      </c>
      <c r="I100" s="47">
        <v>65</v>
      </c>
      <c r="J100" s="47">
        <v>88</v>
      </c>
      <c r="K100" s="48">
        <v>0.85</v>
      </c>
      <c r="L100" s="47">
        <v>2162</v>
      </c>
    </row>
    <row r="101" spans="1:12" ht="13" x14ac:dyDescent="0.25">
      <c r="A101" s="49" t="s">
        <v>141</v>
      </c>
      <c r="B101" s="50" t="s">
        <v>142</v>
      </c>
      <c r="C101" s="111">
        <v>10815</v>
      </c>
      <c r="D101" s="111">
        <v>10919</v>
      </c>
      <c r="E101" s="52">
        <v>133.31</v>
      </c>
      <c r="F101" s="53">
        <v>81.126697172005095</v>
      </c>
      <c r="G101" s="54">
        <v>3.1</v>
      </c>
      <c r="H101" s="55">
        <v>942.34</v>
      </c>
      <c r="I101" s="55">
        <v>7</v>
      </c>
      <c r="J101" s="55">
        <v>118</v>
      </c>
      <c r="K101" s="56">
        <v>0.63</v>
      </c>
      <c r="L101" s="55">
        <v>2708</v>
      </c>
    </row>
    <row r="102" spans="1:12" ht="13" x14ac:dyDescent="0.25">
      <c r="A102" s="41" t="s">
        <v>143</v>
      </c>
      <c r="B102" s="42" t="s">
        <v>144</v>
      </c>
      <c r="C102" s="43">
        <v>21955</v>
      </c>
      <c r="D102" s="43">
        <v>22173</v>
      </c>
      <c r="E102" s="44">
        <v>435.38</v>
      </c>
      <c r="F102" s="45">
        <v>50.427213009325186</v>
      </c>
      <c r="G102" s="46">
        <v>4</v>
      </c>
      <c r="H102" s="47">
        <v>2761.64</v>
      </c>
      <c r="I102" s="47">
        <v>131</v>
      </c>
      <c r="J102" s="47">
        <v>32</v>
      </c>
      <c r="K102" s="48">
        <v>0.61899999999999999</v>
      </c>
      <c r="L102" s="47">
        <v>976</v>
      </c>
    </row>
    <row r="103" spans="1:12" ht="13" x14ac:dyDescent="0.25">
      <c r="A103" s="49" t="s">
        <v>145</v>
      </c>
      <c r="B103" s="50" t="s">
        <v>146</v>
      </c>
      <c r="C103" s="51">
        <v>433929</v>
      </c>
      <c r="D103" s="51">
        <v>420959</v>
      </c>
      <c r="E103" s="52">
        <v>515.74</v>
      </c>
      <c r="F103" s="53">
        <v>841.37162135959977</v>
      </c>
      <c r="G103" s="54">
        <v>2.8</v>
      </c>
      <c r="H103" s="55">
        <v>81518.91</v>
      </c>
      <c r="I103" s="55">
        <v>11</v>
      </c>
      <c r="J103" s="55">
        <v>132</v>
      </c>
      <c r="K103" s="56">
        <v>0.875</v>
      </c>
      <c r="L103" s="55">
        <v>128283</v>
      </c>
    </row>
    <row r="104" spans="1:12" ht="13" x14ac:dyDescent="0.25">
      <c r="A104" s="41" t="s">
        <v>147</v>
      </c>
      <c r="B104" s="42" t="s">
        <v>148</v>
      </c>
      <c r="C104" s="43">
        <v>40434</v>
      </c>
      <c r="D104" s="43">
        <v>37596</v>
      </c>
      <c r="E104" s="44">
        <v>495.05</v>
      </c>
      <c r="F104" s="45">
        <v>81.676598323401677</v>
      </c>
      <c r="G104" s="46">
        <v>2.8</v>
      </c>
      <c r="H104" s="47">
        <v>4935.2299999999996</v>
      </c>
      <c r="I104" s="47">
        <v>23</v>
      </c>
      <c r="J104" s="47">
        <v>106</v>
      </c>
      <c r="K104" s="48">
        <v>0.72</v>
      </c>
      <c r="L104" s="47">
        <v>7623</v>
      </c>
    </row>
    <row r="105" spans="1:12" ht="13" x14ac:dyDescent="0.25">
      <c r="A105" s="49" t="s">
        <v>149</v>
      </c>
      <c r="B105" s="50" t="s">
        <v>150</v>
      </c>
      <c r="C105" s="51">
        <v>12060</v>
      </c>
      <c r="D105" s="51">
        <v>11936</v>
      </c>
      <c r="E105" s="52">
        <v>431.7</v>
      </c>
      <c r="F105" s="53">
        <v>27.936066712995135</v>
      </c>
      <c r="G105" s="54">
        <v>3.4</v>
      </c>
      <c r="H105" s="55">
        <v>1502.9</v>
      </c>
      <c r="I105" s="55">
        <v>111</v>
      </c>
      <c r="J105" s="55">
        <v>54</v>
      </c>
      <c r="K105" s="56">
        <v>0.38</v>
      </c>
      <c r="L105" s="55">
        <v>960</v>
      </c>
    </row>
    <row r="106" spans="1:12" ht="13" x14ac:dyDescent="0.25">
      <c r="A106" s="41" t="s">
        <v>151</v>
      </c>
      <c r="B106" s="42" t="s">
        <v>152</v>
      </c>
      <c r="C106" s="43">
        <v>14026</v>
      </c>
      <c r="D106" s="43">
        <v>13837</v>
      </c>
      <c r="E106" s="44">
        <v>320.64</v>
      </c>
      <c r="F106" s="45">
        <v>43.743762475049905</v>
      </c>
      <c r="G106" s="46">
        <v>2.5</v>
      </c>
      <c r="H106" s="47">
        <v>1607.65</v>
      </c>
      <c r="I106" s="47">
        <v>39</v>
      </c>
      <c r="J106" s="47">
        <v>92</v>
      </c>
      <c r="K106" s="48">
        <v>0.74</v>
      </c>
      <c r="L106" s="47">
        <v>1835</v>
      </c>
    </row>
    <row r="107" spans="1:12" ht="13" x14ac:dyDescent="0.25">
      <c r="A107" s="49" t="s">
        <v>153</v>
      </c>
      <c r="B107" s="50" t="s">
        <v>154</v>
      </c>
      <c r="C107" s="51">
        <v>8376</v>
      </c>
      <c r="D107" s="51">
        <v>8533</v>
      </c>
      <c r="E107" s="52">
        <v>85.91</v>
      </c>
      <c r="F107" s="53">
        <v>97.497380980095457</v>
      </c>
      <c r="G107" s="54">
        <v>2.8</v>
      </c>
      <c r="H107" s="55">
        <v>786.36</v>
      </c>
      <c r="I107" s="55">
        <v>17</v>
      </c>
      <c r="J107" s="55">
        <v>114</v>
      </c>
      <c r="K107" s="56">
        <v>0.56000000000000005</v>
      </c>
      <c r="L107" s="55">
        <v>2091</v>
      </c>
    </row>
    <row r="108" spans="1:12" ht="13" x14ac:dyDescent="0.25">
      <c r="A108" s="41" t="s">
        <v>155</v>
      </c>
      <c r="B108" s="42" t="s">
        <v>156</v>
      </c>
      <c r="C108" s="43">
        <v>30232</v>
      </c>
      <c r="D108" s="43">
        <v>30319</v>
      </c>
      <c r="E108" s="44">
        <v>625.30999999999995</v>
      </c>
      <c r="F108" s="45">
        <v>48.347219778989626</v>
      </c>
      <c r="G108" s="46">
        <v>3.8</v>
      </c>
      <c r="H108" s="47">
        <v>3650.9</v>
      </c>
      <c r="I108" s="47">
        <v>28</v>
      </c>
      <c r="J108" s="47">
        <v>37</v>
      </c>
      <c r="K108" s="48">
        <v>0.4</v>
      </c>
      <c r="L108" s="47">
        <v>5747</v>
      </c>
    </row>
    <row r="109" spans="1:12" ht="13" x14ac:dyDescent="0.25">
      <c r="A109" s="49" t="s">
        <v>157</v>
      </c>
      <c r="B109" s="50" t="s">
        <v>158</v>
      </c>
      <c r="C109" s="51">
        <v>10753</v>
      </c>
      <c r="D109" s="51">
        <v>10625</v>
      </c>
      <c r="E109" s="52">
        <v>130.33000000000001</v>
      </c>
      <c r="F109" s="53">
        <v>82.505946443643055</v>
      </c>
      <c r="G109" s="54">
        <v>2.7</v>
      </c>
      <c r="H109" s="55">
        <v>1146.03</v>
      </c>
      <c r="I109" s="55">
        <v>14</v>
      </c>
      <c r="J109" s="55">
        <v>115</v>
      </c>
      <c r="K109" s="56">
        <v>0.61</v>
      </c>
      <c r="L109" s="55">
        <v>2545</v>
      </c>
    </row>
    <row r="110" spans="1:12" ht="13" x14ac:dyDescent="0.25">
      <c r="A110" s="41" t="s">
        <v>159</v>
      </c>
      <c r="B110" s="42" t="s">
        <v>160</v>
      </c>
      <c r="C110" s="43">
        <v>101894</v>
      </c>
      <c r="D110" s="43">
        <v>101323</v>
      </c>
      <c r="E110" s="44">
        <v>386.85</v>
      </c>
      <c r="F110" s="45">
        <v>263.39408039291715</v>
      </c>
      <c r="G110" s="46">
        <v>3.6</v>
      </c>
      <c r="H110" s="47">
        <v>9341.65</v>
      </c>
      <c r="I110" s="47">
        <v>102</v>
      </c>
      <c r="J110" s="47">
        <v>65</v>
      </c>
      <c r="K110" s="48">
        <v>0.7</v>
      </c>
      <c r="L110" s="47">
        <v>11819</v>
      </c>
    </row>
    <row r="111" spans="1:12" ht="13" x14ac:dyDescent="0.25">
      <c r="A111" s="49" t="s">
        <v>161</v>
      </c>
      <c r="B111" s="50" t="s">
        <v>162</v>
      </c>
      <c r="C111" s="51">
        <v>14713</v>
      </c>
      <c r="D111" s="51">
        <v>14775</v>
      </c>
      <c r="E111" s="52">
        <v>470.75</v>
      </c>
      <c r="F111" s="53">
        <v>31.254381306425916</v>
      </c>
      <c r="G111" s="54">
        <v>2.8</v>
      </c>
      <c r="H111" s="55">
        <v>1419.89</v>
      </c>
      <c r="I111" s="55">
        <v>16</v>
      </c>
      <c r="J111" s="55">
        <v>108</v>
      </c>
      <c r="K111" s="56">
        <v>0.65</v>
      </c>
      <c r="L111" s="55">
        <v>3176</v>
      </c>
    </row>
    <row r="112" spans="1:12" ht="13" x14ac:dyDescent="0.25">
      <c r="A112" s="41" t="s">
        <v>163</v>
      </c>
      <c r="B112" s="42" t="s">
        <v>164</v>
      </c>
      <c r="C112" s="43">
        <v>25675</v>
      </c>
      <c r="D112" s="43">
        <v>22945</v>
      </c>
      <c r="E112" s="44">
        <v>210.03</v>
      </c>
      <c r="F112" s="45">
        <v>122.24444127029471</v>
      </c>
      <c r="G112" s="46">
        <v>2.5</v>
      </c>
      <c r="H112" s="47">
        <v>3440.03</v>
      </c>
      <c r="I112" s="47">
        <v>33</v>
      </c>
      <c r="J112" s="47">
        <v>113</v>
      </c>
      <c r="K112" s="48">
        <v>0.67</v>
      </c>
      <c r="L112" s="47">
        <v>4388</v>
      </c>
    </row>
    <row r="113" spans="1:12" ht="13" x14ac:dyDescent="0.25">
      <c r="A113" s="49" t="s">
        <v>165</v>
      </c>
      <c r="B113" s="50" t="s">
        <v>166</v>
      </c>
      <c r="C113" s="51">
        <v>12100</v>
      </c>
      <c r="D113" s="51">
        <v>12282</v>
      </c>
      <c r="E113" s="52">
        <v>211.71</v>
      </c>
      <c r="F113" s="53">
        <v>57.153653582731096</v>
      </c>
      <c r="G113" s="54">
        <v>3.1</v>
      </c>
      <c r="H113" s="55">
        <v>1261.6600000000001</v>
      </c>
      <c r="I113" s="55">
        <v>26</v>
      </c>
      <c r="J113" s="55">
        <v>73</v>
      </c>
      <c r="K113" s="56">
        <v>0.76</v>
      </c>
      <c r="L113" s="55">
        <v>2446</v>
      </c>
    </row>
    <row r="114" spans="1:12" ht="13" x14ac:dyDescent="0.25">
      <c r="A114" s="41" t="s">
        <v>167</v>
      </c>
      <c r="B114" s="42" t="s">
        <v>168</v>
      </c>
      <c r="C114" s="43">
        <v>11674</v>
      </c>
      <c r="D114" s="43">
        <v>11839</v>
      </c>
      <c r="E114" s="44">
        <v>191.43</v>
      </c>
      <c r="F114" s="45">
        <v>60.983126991589614</v>
      </c>
      <c r="G114" s="46">
        <v>3.5</v>
      </c>
      <c r="H114" s="47">
        <v>1114.5999999999999</v>
      </c>
      <c r="I114" s="47">
        <v>9</v>
      </c>
      <c r="J114" s="47">
        <v>123</v>
      </c>
      <c r="K114" s="48">
        <v>0.61</v>
      </c>
      <c r="L114" s="47">
        <v>2834</v>
      </c>
    </row>
    <row r="115" spans="1:12" ht="13" x14ac:dyDescent="0.25">
      <c r="A115" s="49" t="s">
        <v>169</v>
      </c>
      <c r="B115" s="50" t="s">
        <v>170</v>
      </c>
      <c r="C115" s="51">
        <v>15621</v>
      </c>
      <c r="D115" s="51">
        <v>15642</v>
      </c>
      <c r="E115" s="52">
        <v>314.39</v>
      </c>
      <c r="F115" s="53">
        <v>49.686694869429694</v>
      </c>
      <c r="G115" s="54">
        <v>2.8</v>
      </c>
      <c r="H115" s="55">
        <v>1721.7</v>
      </c>
      <c r="I115" s="55">
        <v>118</v>
      </c>
      <c r="J115" s="55">
        <v>52</v>
      </c>
      <c r="K115" s="56">
        <v>0.48</v>
      </c>
      <c r="L115" s="55">
        <v>987</v>
      </c>
    </row>
    <row r="116" spans="1:12" ht="13" x14ac:dyDescent="0.25">
      <c r="A116" s="41" t="s">
        <v>171</v>
      </c>
      <c r="B116" s="42" t="s">
        <v>172</v>
      </c>
      <c r="C116" s="43">
        <v>37629</v>
      </c>
      <c r="D116" s="43">
        <v>36254</v>
      </c>
      <c r="E116" s="44">
        <v>341.08</v>
      </c>
      <c r="F116" s="45">
        <v>110.32309135686643</v>
      </c>
      <c r="G116" s="46">
        <v>3.1</v>
      </c>
      <c r="H116" s="47">
        <v>4810.2299999999996</v>
      </c>
      <c r="I116" s="47">
        <v>42</v>
      </c>
      <c r="J116" s="47">
        <v>100</v>
      </c>
      <c r="K116" s="48">
        <v>0.75</v>
      </c>
      <c r="L116" s="47">
        <v>4709</v>
      </c>
    </row>
    <row r="117" spans="1:12" ht="13" x14ac:dyDescent="0.25">
      <c r="A117" s="49" t="s">
        <v>173</v>
      </c>
      <c r="B117" s="50" t="s">
        <v>174</v>
      </c>
      <c r="C117" s="51">
        <v>23341</v>
      </c>
      <c r="D117" s="51">
        <v>23709</v>
      </c>
      <c r="E117" s="52">
        <v>310.02</v>
      </c>
      <c r="F117" s="53">
        <v>75.288691052190188</v>
      </c>
      <c r="G117" s="54">
        <v>3.3</v>
      </c>
      <c r="H117" s="55">
        <v>2848.91</v>
      </c>
      <c r="I117" s="55">
        <v>80</v>
      </c>
      <c r="J117" s="55">
        <v>63</v>
      </c>
      <c r="K117" s="56">
        <v>0.73</v>
      </c>
      <c r="L117" s="55">
        <v>2345</v>
      </c>
    </row>
    <row r="118" spans="1:12" ht="13" x14ac:dyDescent="0.25">
      <c r="A118" s="41" t="s">
        <v>175</v>
      </c>
      <c r="B118" s="42" t="s">
        <v>176</v>
      </c>
      <c r="C118" s="43">
        <v>16971</v>
      </c>
      <c r="D118" s="43">
        <v>17608</v>
      </c>
      <c r="E118" s="44">
        <v>482.95</v>
      </c>
      <c r="F118" s="45">
        <v>35.140283673258104</v>
      </c>
      <c r="G118" s="46">
        <v>3.7</v>
      </c>
      <c r="H118" s="47">
        <v>2258.31</v>
      </c>
      <c r="I118" s="47">
        <v>79</v>
      </c>
      <c r="J118" s="47">
        <v>55</v>
      </c>
      <c r="K118" s="48">
        <v>0.73</v>
      </c>
      <c r="L118" s="47">
        <v>1625</v>
      </c>
    </row>
    <row r="119" spans="1:12" ht="13" x14ac:dyDescent="0.25">
      <c r="A119" s="49" t="s">
        <v>177</v>
      </c>
      <c r="B119" s="50" t="s">
        <v>178</v>
      </c>
      <c r="C119" s="51">
        <v>59171</v>
      </c>
      <c r="D119" s="51">
        <v>60501</v>
      </c>
      <c r="E119" s="52">
        <v>969</v>
      </c>
      <c r="F119" s="53">
        <v>61.063983488132095</v>
      </c>
      <c r="G119" s="54">
        <v>3.3</v>
      </c>
      <c r="H119" s="55">
        <v>7452.51</v>
      </c>
      <c r="I119" s="55">
        <v>107</v>
      </c>
      <c r="J119" s="55">
        <v>48</v>
      </c>
      <c r="K119" s="56">
        <v>0.62</v>
      </c>
      <c r="L119" s="55">
        <v>4495</v>
      </c>
    </row>
    <row r="120" spans="1:12" ht="13" x14ac:dyDescent="0.25">
      <c r="A120" s="41" t="s">
        <v>179</v>
      </c>
      <c r="B120" s="42" t="s">
        <v>180</v>
      </c>
      <c r="C120" s="43">
        <v>31766</v>
      </c>
      <c r="D120" s="43">
        <v>30333</v>
      </c>
      <c r="E120" s="44">
        <v>260.2</v>
      </c>
      <c r="F120" s="45">
        <v>122.08301306687164</v>
      </c>
      <c r="G120" s="46">
        <v>2.6</v>
      </c>
      <c r="H120" s="47">
        <v>4043.77</v>
      </c>
      <c r="I120" s="47">
        <v>25</v>
      </c>
      <c r="J120" s="47">
        <v>119</v>
      </c>
      <c r="K120" s="48">
        <v>0.69</v>
      </c>
      <c r="L120" s="47">
        <v>5676</v>
      </c>
    </row>
    <row r="121" spans="1:12" ht="13" x14ac:dyDescent="0.25">
      <c r="A121" s="49" t="s">
        <v>181</v>
      </c>
      <c r="B121" s="50" t="s">
        <v>182</v>
      </c>
      <c r="C121" s="51">
        <v>22074</v>
      </c>
      <c r="D121" s="51">
        <v>22417</v>
      </c>
      <c r="E121" s="52">
        <v>349.95</v>
      </c>
      <c r="F121" s="53">
        <v>63.077582511787398</v>
      </c>
      <c r="G121" s="54">
        <v>5.0999999999999996</v>
      </c>
      <c r="H121" s="55">
        <v>1754.31</v>
      </c>
      <c r="I121" s="55">
        <v>112</v>
      </c>
      <c r="J121" s="55">
        <v>53</v>
      </c>
      <c r="K121" s="56">
        <v>0.51</v>
      </c>
      <c r="L121" s="55">
        <v>1852</v>
      </c>
    </row>
    <row r="122" spans="1:12" ht="13" x14ac:dyDescent="0.25">
      <c r="A122" s="41" t="s">
        <v>183</v>
      </c>
      <c r="B122" s="42" t="s">
        <v>184</v>
      </c>
      <c r="C122" s="43">
        <v>42743</v>
      </c>
      <c r="D122" s="43">
        <v>43010</v>
      </c>
      <c r="E122" s="44">
        <v>265.33999999999997</v>
      </c>
      <c r="F122" s="45">
        <v>161.08766111404236</v>
      </c>
      <c r="G122" s="46">
        <v>3.6</v>
      </c>
      <c r="H122" s="47">
        <v>5937.85</v>
      </c>
      <c r="I122" s="47">
        <v>115</v>
      </c>
      <c r="J122" s="47">
        <v>61</v>
      </c>
      <c r="K122" s="48">
        <v>0.82</v>
      </c>
      <c r="L122" s="47">
        <v>3725</v>
      </c>
    </row>
    <row r="123" spans="1:12" ht="13" x14ac:dyDescent="0.25">
      <c r="A123" s="49" t="s">
        <v>185</v>
      </c>
      <c r="B123" s="50" t="s">
        <v>186</v>
      </c>
      <c r="C123" s="51">
        <v>492959</v>
      </c>
      <c r="D123" s="51">
        <v>482204</v>
      </c>
      <c r="E123" s="52">
        <v>335.26</v>
      </c>
      <c r="F123" s="53">
        <v>1470.378213923522</v>
      </c>
      <c r="G123" s="54">
        <v>2.9</v>
      </c>
      <c r="H123" s="55">
        <v>88456.59</v>
      </c>
      <c r="I123" s="55">
        <v>36</v>
      </c>
      <c r="J123" s="55">
        <v>109</v>
      </c>
      <c r="K123" s="56">
        <v>0.96599999999999997</v>
      </c>
      <c r="L123" s="55">
        <v>91546</v>
      </c>
    </row>
    <row r="124" spans="1:12" ht="13" x14ac:dyDescent="0.25">
      <c r="A124" s="41" t="s">
        <v>187</v>
      </c>
      <c r="B124" s="42" t="s">
        <v>188</v>
      </c>
      <c r="C124" s="43">
        <v>33203</v>
      </c>
      <c r="D124" s="43">
        <v>33800</v>
      </c>
      <c r="E124" s="44">
        <v>319.83999999999997</v>
      </c>
      <c r="F124" s="45">
        <v>103.81128064032016</v>
      </c>
      <c r="G124" s="46">
        <v>3</v>
      </c>
      <c r="H124" s="47">
        <v>4173.28</v>
      </c>
      <c r="I124" s="47">
        <v>89</v>
      </c>
      <c r="J124" s="47">
        <v>42</v>
      </c>
      <c r="K124" s="48">
        <v>0.74</v>
      </c>
      <c r="L124" s="47">
        <v>3106</v>
      </c>
    </row>
    <row r="125" spans="1:12" ht="13" x14ac:dyDescent="0.25">
      <c r="A125" s="49" t="s">
        <v>189</v>
      </c>
      <c r="B125" s="50" t="s">
        <v>190</v>
      </c>
      <c r="C125" s="51">
        <v>7412</v>
      </c>
      <c r="D125" s="51">
        <v>7348</v>
      </c>
      <c r="E125" s="52">
        <v>266.37</v>
      </c>
      <c r="F125" s="53">
        <v>27.82595637646882</v>
      </c>
      <c r="G125" s="54">
        <v>2.7</v>
      </c>
      <c r="H125" s="55">
        <v>730.6</v>
      </c>
      <c r="I125" s="55">
        <v>13</v>
      </c>
      <c r="J125" s="55">
        <v>122</v>
      </c>
      <c r="K125" s="56">
        <v>0.61</v>
      </c>
      <c r="L125" s="55">
        <v>1968</v>
      </c>
    </row>
    <row r="126" spans="1:12" ht="13" x14ac:dyDescent="0.25">
      <c r="A126" s="41" t="s">
        <v>191</v>
      </c>
      <c r="B126" s="42" t="s">
        <v>63</v>
      </c>
      <c r="C126" s="43">
        <v>9220</v>
      </c>
      <c r="D126" s="43">
        <v>8923</v>
      </c>
      <c r="E126" s="44">
        <v>191.48</v>
      </c>
      <c r="F126" s="45">
        <v>48.15124294965532</v>
      </c>
      <c r="G126" s="46">
        <v>2.9</v>
      </c>
      <c r="H126" s="47">
        <v>1320.31</v>
      </c>
      <c r="I126" s="47">
        <v>58</v>
      </c>
      <c r="J126" s="47">
        <v>85</v>
      </c>
      <c r="K126" s="48">
        <v>0.7</v>
      </c>
      <c r="L126" s="47">
        <v>900</v>
      </c>
    </row>
    <row r="127" spans="1:12" ht="13" x14ac:dyDescent="0.25">
      <c r="A127" s="49" t="s">
        <v>192</v>
      </c>
      <c r="B127" s="50" t="s">
        <v>65</v>
      </c>
      <c r="C127" s="51">
        <v>96519</v>
      </c>
      <c r="D127" s="51">
        <v>96929</v>
      </c>
      <c r="E127" s="52">
        <v>250.55</v>
      </c>
      <c r="F127" s="53">
        <v>385.22849730592696</v>
      </c>
      <c r="G127" s="54">
        <v>2.8</v>
      </c>
      <c r="H127" s="55">
        <v>13352.54</v>
      </c>
      <c r="I127" s="55">
        <v>75</v>
      </c>
      <c r="J127" s="55">
        <v>68</v>
      </c>
      <c r="K127" s="56">
        <v>1.06</v>
      </c>
      <c r="L127" s="55">
        <v>11077</v>
      </c>
    </row>
    <row r="128" spans="1:12" ht="13" x14ac:dyDescent="0.25">
      <c r="A128" s="41" t="s">
        <v>193</v>
      </c>
      <c r="B128" s="42" t="s">
        <v>194</v>
      </c>
      <c r="C128" s="43">
        <v>22462</v>
      </c>
      <c r="D128" s="43">
        <v>22650</v>
      </c>
      <c r="E128" s="44">
        <v>596.54999999999995</v>
      </c>
      <c r="F128" s="45">
        <v>37.653172408012743</v>
      </c>
      <c r="G128" s="46">
        <v>3.1</v>
      </c>
      <c r="H128" s="47">
        <v>2216.79</v>
      </c>
      <c r="I128" s="47">
        <v>45</v>
      </c>
      <c r="J128" s="47">
        <v>66</v>
      </c>
      <c r="K128" s="48">
        <v>0.61</v>
      </c>
      <c r="L128" s="47">
        <v>3320</v>
      </c>
    </row>
    <row r="129" spans="1:12" ht="13" x14ac:dyDescent="0.25">
      <c r="A129" s="49" t="s">
        <v>195</v>
      </c>
      <c r="B129" s="50" t="s">
        <v>196</v>
      </c>
      <c r="C129" s="51">
        <v>85508</v>
      </c>
      <c r="D129" s="51">
        <v>83757</v>
      </c>
      <c r="E129" s="52">
        <v>849.79</v>
      </c>
      <c r="F129" s="53">
        <v>100.62250673695854</v>
      </c>
      <c r="G129" s="54">
        <v>2.9</v>
      </c>
      <c r="H129" s="55">
        <v>11075.94</v>
      </c>
      <c r="I129" s="55">
        <v>30</v>
      </c>
      <c r="J129" s="55">
        <v>103</v>
      </c>
      <c r="K129" s="56">
        <v>0.68</v>
      </c>
      <c r="L129" s="55">
        <v>11408</v>
      </c>
    </row>
    <row r="130" spans="1:12" ht="13" x14ac:dyDescent="0.25">
      <c r="A130" s="41" t="s">
        <v>197</v>
      </c>
      <c r="B130" s="42" t="s">
        <v>198</v>
      </c>
      <c r="C130" s="43">
        <v>25033</v>
      </c>
      <c r="D130" s="43">
        <v>25781</v>
      </c>
      <c r="E130" s="44">
        <v>473.52</v>
      </c>
      <c r="F130" s="45">
        <v>52.86577124514276</v>
      </c>
      <c r="G130" s="46">
        <v>3.6</v>
      </c>
      <c r="H130" s="47">
        <v>3140.25</v>
      </c>
      <c r="I130" s="47">
        <v>119</v>
      </c>
      <c r="J130" s="47">
        <v>35</v>
      </c>
      <c r="K130" s="48">
        <v>0.63</v>
      </c>
      <c r="L130" s="47">
        <v>1432</v>
      </c>
    </row>
    <row r="131" spans="1:12" ht="13" x14ac:dyDescent="0.25">
      <c r="A131" s="49" t="s">
        <v>199</v>
      </c>
      <c r="B131" s="50" t="s">
        <v>200</v>
      </c>
      <c r="C131" s="51">
        <v>21304</v>
      </c>
      <c r="D131" s="51">
        <v>21576</v>
      </c>
      <c r="E131" s="52">
        <v>535.83000000000004</v>
      </c>
      <c r="F131" s="53">
        <v>39.758878748856908</v>
      </c>
      <c r="G131" s="54">
        <v>3.4</v>
      </c>
      <c r="H131" s="55">
        <v>3970.47</v>
      </c>
      <c r="I131" s="55">
        <v>117</v>
      </c>
      <c r="J131" s="55">
        <v>33</v>
      </c>
      <c r="K131" s="56">
        <v>0.77</v>
      </c>
      <c r="L131" s="55">
        <v>1603</v>
      </c>
    </row>
    <row r="132" spans="1:12" ht="13" x14ac:dyDescent="0.25">
      <c r="A132" s="41" t="s">
        <v>201</v>
      </c>
      <c r="B132" s="42" t="s">
        <v>202</v>
      </c>
      <c r="C132" s="43">
        <v>44566</v>
      </c>
      <c r="D132" s="43">
        <v>44186</v>
      </c>
      <c r="E132" s="44">
        <v>508.08</v>
      </c>
      <c r="F132" s="45">
        <v>87.714533144386706</v>
      </c>
      <c r="G132" s="46">
        <v>3</v>
      </c>
      <c r="H132" s="47">
        <v>5435.95</v>
      </c>
      <c r="I132" s="47">
        <v>63</v>
      </c>
      <c r="J132" s="47">
        <v>78</v>
      </c>
      <c r="K132" s="48">
        <v>0.6</v>
      </c>
      <c r="L132" s="47">
        <v>6068</v>
      </c>
    </row>
    <row r="133" spans="1:12" ht="13" x14ac:dyDescent="0.25">
      <c r="A133" s="49" t="s">
        <v>203</v>
      </c>
      <c r="B133" s="50" t="s">
        <v>204</v>
      </c>
      <c r="C133" s="51">
        <v>28963</v>
      </c>
      <c r="D133" s="51">
        <v>29800</v>
      </c>
      <c r="E133" s="52">
        <v>451.44</v>
      </c>
      <c r="F133" s="53">
        <v>64.156920077972714</v>
      </c>
      <c r="G133" s="54">
        <v>3.6</v>
      </c>
      <c r="H133" s="55">
        <v>3679.94</v>
      </c>
      <c r="I133" s="55">
        <v>126</v>
      </c>
      <c r="J133" s="55">
        <v>23</v>
      </c>
      <c r="K133" s="56">
        <v>0.74</v>
      </c>
      <c r="L133" s="55">
        <v>1549</v>
      </c>
    </row>
    <row r="134" spans="1:12" ht="13" x14ac:dyDescent="0.25">
      <c r="A134" s="41" t="s">
        <v>205</v>
      </c>
      <c r="B134" s="42" t="s">
        <v>206</v>
      </c>
      <c r="C134" s="43">
        <v>17754</v>
      </c>
      <c r="D134" s="43">
        <v>17996</v>
      </c>
      <c r="E134" s="44">
        <v>599.20000000000005</v>
      </c>
      <c r="F134" s="45">
        <v>29.629506008010679</v>
      </c>
      <c r="G134" s="46">
        <v>2.7</v>
      </c>
      <c r="H134" s="47">
        <v>2330.7600000000002</v>
      </c>
      <c r="I134" s="47">
        <v>86</v>
      </c>
      <c r="J134" s="47">
        <v>50</v>
      </c>
      <c r="K134" s="48">
        <v>0.89</v>
      </c>
      <c r="L134" s="47">
        <v>1493</v>
      </c>
    </row>
    <row r="135" spans="1:12" ht="13" x14ac:dyDescent="0.25">
      <c r="A135" s="49" t="s">
        <v>207</v>
      </c>
      <c r="B135" s="50" t="s">
        <v>208</v>
      </c>
      <c r="C135" s="51">
        <v>146708</v>
      </c>
      <c r="D135" s="51">
        <v>140032</v>
      </c>
      <c r="E135" s="52">
        <v>401.41</v>
      </c>
      <c r="F135" s="53">
        <v>365.48167708826384</v>
      </c>
      <c r="G135" s="54">
        <v>3.2</v>
      </c>
      <c r="H135" s="55">
        <v>23345.62</v>
      </c>
      <c r="I135" s="55">
        <v>43</v>
      </c>
      <c r="J135" s="55">
        <v>107</v>
      </c>
      <c r="K135" s="56">
        <v>0.77200000000000002</v>
      </c>
      <c r="L135" s="55">
        <v>20122</v>
      </c>
    </row>
    <row r="136" spans="1:12" ht="13" x14ac:dyDescent="0.25">
      <c r="A136" s="41" t="s">
        <v>209</v>
      </c>
      <c r="B136" s="42" t="s">
        <v>210</v>
      </c>
      <c r="C136" s="43">
        <v>165184</v>
      </c>
      <c r="D136" s="43">
        <v>156927</v>
      </c>
      <c r="E136" s="44">
        <v>269.20999999999998</v>
      </c>
      <c r="F136" s="45">
        <v>613.58790535269873</v>
      </c>
      <c r="G136" s="46">
        <v>3.2</v>
      </c>
      <c r="H136" s="47">
        <v>31015.47</v>
      </c>
      <c r="I136" s="47">
        <v>52</v>
      </c>
      <c r="J136" s="47">
        <v>120</v>
      </c>
      <c r="K136" s="48">
        <v>0.94499999999999995</v>
      </c>
      <c r="L136" s="47">
        <v>25012</v>
      </c>
    </row>
    <row r="137" spans="1:12" ht="13" x14ac:dyDescent="0.25">
      <c r="A137" s="49" t="s">
        <v>211</v>
      </c>
      <c r="B137" s="50" t="s">
        <v>212</v>
      </c>
      <c r="C137" s="51">
        <v>6524</v>
      </c>
      <c r="D137" s="51">
        <v>6561</v>
      </c>
      <c r="E137" s="52">
        <v>278.95</v>
      </c>
      <c r="F137" s="53">
        <v>23.38770388958595</v>
      </c>
      <c r="G137" s="54">
        <v>2.7</v>
      </c>
      <c r="H137" s="55">
        <v>654.51</v>
      </c>
      <c r="I137" s="55">
        <v>2</v>
      </c>
      <c r="J137" s="55">
        <v>124</v>
      </c>
      <c r="K137" s="56">
        <v>0.71</v>
      </c>
      <c r="L137" s="55">
        <v>1252</v>
      </c>
    </row>
    <row r="138" spans="1:12" ht="13" x14ac:dyDescent="0.25">
      <c r="A138" s="41" t="s">
        <v>213</v>
      </c>
      <c r="B138" s="42" t="s">
        <v>214</v>
      </c>
      <c r="C138" s="43">
        <v>10275</v>
      </c>
      <c r="D138" s="43">
        <v>10829</v>
      </c>
      <c r="E138" s="44">
        <v>490.23</v>
      </c>
      <c r="F138" s="45">
        <v>20.959549599167737</v>
      </c>
      <c r="G138" s="46">
        <v>4.3</v>
      </c>
      <c r="H138" s="47">
        <v>967.25</v>
      </c>
      <c r="I138" s="47">
        <v>82</v>
      </c>
      <c r="J138" s="47">
        <v>38</v>
      </c>
      <c r="K138" s="48">
        <v>0.48</v>
      </c>
      <c r="L138" s="47">
        <v>1209</v>
      </c>
    </row>
    <row r="139" spans="1:12" ht="13" x14ac:dyDescent="0.25">
      <c r="A139" s="49" t="s">
        <v>215</v>
      </c>
      <c r="B139" s="50" t="s">
        <v>216</v>
      </c>
      <c r="C139" s="51">
        <v>39082</v>
      </c>
      <c r="D139" s="51">
        <v>40429</v>
      </c>
      <c r="E139" s="52">
        <v>518.79</v>
      </c>
      <c r="F139" s="53">
        <v>75.332986372135167</v>
      </c>
      <c r="G139" s="54">
        <v>4.4000000000000004</v>
      </c>
      <c r="H139" s="55">
        <v>5108.28</v>
      </c>
      <c r="I139" s="55">
        <v>120</v>
      </c>
      <c r="J139" s="55">
        <v>27</v>
      </c>
      <c r="K139" s="56">
        <v>0.57999999999999996</v>
      </c>
      <c r="L139" s="55">
        <v>2619</v>
      </c>
    </row>
    <row r="140" spans="1:12" ht="13" x14ac:dyDescent="0.25">
      <c r="A140" s="41" t="s">
        <v>217</v>
      </c>
      <c r="B140" s="42" t="s">
        <v>218</v>
      </c>
      <c r="C140" s="43">
        <v>41552</v>
      </c>
      <c r="D140" s="43">
        <v>40727</v>
      </c>
      <c r="E140" s="44">
        <v>214.57</v>
      </c>
      <c r="F140" s="45">
        <v>193.65242112131239</v>
      </c>
      <c r="G140" s="46">
        <v>3</v>
      </c>
      <c r="H140" s="47">
        <v>4955.21</v>
      </c>
      <c r="I140" s="47">
        <v>38</v>
      </c>
      <c r="J140" s="47">
        <v>95</v>
      </c>
      <c r="K140" s="48">
        <v>0.49</v>
      </c>
      <c r="L140" s="47">
        <v>6610</v>
      </c>
    </row>
    <row r="141" spans="1:12" ht="13" x14ac:dyDescent="0.25">
      <c r="A141" s="49" t="s">
        <v>219</v>
      </c>
      <c r="B141" s="50" t="s">
        <v>220</v>
      </c>
      <c r="C141" s="51">
        <v>53608</v>
      </c>
      <c r="D141" s="51">
        <v>53935</v>
      </c>
      <c r="E141" s="52">
        <v>561.19000000000005</v>
      </c>
      <c r="F141" s="53">
        <v>95.525579571980956</v>
      </c>
      <c r="G141" s="54">
        <v>3.2</v>
      </c>
      <c r="H141" s="55">
        <v>6470.76</v>
      </c>
      <c r="I141" s="55">
        <v>88</v>
      </c>
      <c r="J141" s="55">
        <v>70</v>
      </c>
      <c r="K141" s="56">
        <v>0.6</v>
      </c>
      <c r="L141" s="55">
        <v>4598</v>
      </c>
    </row>
    <row r="142" spans="1:12" ht="13" x14ac:dyDescent="0.25">
      <c r="A142" s="41" t="s">
        <v>221</v>
      </c>
      <c r="B142" s="42" t="s">
        <v>222</v>
      </c>
      <c r="C142" s="43">
        <v>18999</v>
      </c>
      <c r="D142" s="43">
        <v>18477</v>
      </c>
      <c r="E142" s="44">
        <v>229.33</v>
      </c>
      <c r="F142" s="45">
        <v>82.845680896524655</v>
      </c>
      <c r="G142" s="46">
        <v>3.1</v>
      </c>
      <c r="H142" s="47">
        <v>1480.23</v>
      </c>
      <c r="I142" s="47">
        <v>84</v>
      </c>
      <c r="J142" s="47">
        <v>62</v>
      </c>
      <c r="K142" s="48">
        <v>1.02</v>
      </c>
      <c r="L142" s="47">
        <v>3135</v>
      </c>
    </row>
    <row r="143" spans="1:12" ht="13" x14ac:dyDescent="0.25">
      <c r="A143" s="49" t="s">
        <v>223</v>
      </c>
      <c r="B143" s="50" t="s">
        <v>224</v>
      </c>
      <c r="C143" s="51">
        <v>35019</v>
      </c>
      <c r="D143" s="51">
        <v>36130</v>
      </c>
      <c r="E143" s="52">
        <v>403.44</v>
      </c>
      <c r="F143" s="53">
        <v>86.801011302795956</v>
      </c>
      <c r="G143" s="54">
        <v>4.7</v>
      </c>
      <c r="H143" s="55">
        <v>5425.91</v>
      </c>
      <c r="I143" s="55">
        <v>129</v>
      </c>
      <c r="J143" s="55">
        <v>26</v>
      </c>
      <c r="K143" s="56">
        <v>0.69</v>
      </c>
      <c r="L143" s="55">
        <v>1907</v>
      </c>
    </row>
    <row r="144" spans="1:12" ht="13" x14ac:dyDescent="0.25">
      <c r="A144" s="41" t="s">
        <v>225</v>
      </c>
      <c r="B144" s="42" t="s">
        <v>226</v>
      </c>
      <c r="C144" s="43">
        <v>28003</v>
      </c>
      <c r="D144" s="43">
        <v>28290</v>
      </c>
      <c r="E144" s="44">
        <v>461.95</v>
      </c>
      <c r="F144" s="45">
        <v>60.619114622794676</v>
      </c>
      <c r="G144" s="46">
        <v>3.1</v>
      </c>
      <c r="H144" s="47">
        <v>3651.24</v>
      </c>
      <c r="I144" s="47">
        <v>81</v>
      </c>
      <c r="J144" s="47">
        <v>44</v>
      </c>
      <c r="K144" s="48">
        <v>0.51</v>
      </c>
      <c r="L144" s="47">
        <v>2900</v>
      </c>
    </row>
    <row r="145" spans="1:12" ht="13.5" thickBot="1" x14ac:dyDescent="0.3">
      <c r="A145" s="57" t="s">
        <v>227</v>
      </c>
      <c r="B145" s="112" t="s">
        <v>228</v>
      </c>
      <c r="C145" s="58">
        <v>71806</v>
      </c>
      <c r="D145" s="58">
        <v>70045</v>
      </c>
      <c r="E145" s="59">
        <v>104.71</v>
      </c>
      <c r="F145" s="60">
        <v>685.76067233311051</v>
      </c>
      <c r="G145" s="61">
        <v>3</v>
      </c>
      <c r="H145" s="62">
        <v>12884.96</v>
      </c>
      <c r="I145" s="62">
        <v>54</v>
      </c>
      <c r="J145" s="62">
        <v>105</v>
      </c>
      <c r="K145" s="63">
        <v>0.77</v>
      </c>
      <c r="L145" s="62">
        <v>10596</v>
      </c>
    </row>
    <row r="146" spans="1:12" ht="9.75" customHeight="1" thickBot="1" x14ac:dyDescent="0.3">
      <c r="G146" s="15"/>
      <c r="I146" s="13"/>
      <c r="J146" s="13"/>
      <c r="K146" s="14"/>
      <c r="L146" s="17"/>
    </row>
    <row r="147" spans="1:12" ht="11.25" customHeight="1" x14ac:dyDescent="0.25">
      <c r="A147" s="21" t="s">
        <v>229</v>
      </c>
      <c r="B147" s="354"/>
      <c r="C147" s="22"/>
      <c r="D147" s="22"/>
      <c r="E147" s="23"/>
      <c r="F147" s="23"/>
      <c r="G147" s="24"/>
      <c r="H147" s="355"/>
      <c r="I147" s="356"/>
      <c r="J147" s="356"/>
      <c r="K147" s="357"/>
      <c r="L147" s="358"/>
    </row>
    <row r="148" spans="1:12" ht="29.25" customHeight="1" x14ac:dyDescent="0.3">
      <c r="A148" s="424" t="s">
        <v>528</v>
      </c>
      <c r="B148" s="425"/>
      <c r="C148" s="425"/>
      <c r="D148" s="425"/>
      <c r="E148" s="425"/>
      <c r="F148" s="425"/>
      <c r="G148" s="425"/>
      <c r="H148" s="425"/>
      <c r="I148" s="425"/>
      <c r="J148" s="425"/>
      <c r="K148" s="425"/>
      <c r="L148" s="426"/>
    </row>
    <row r="149" spans="1:12" ht="24.75" customHeight="1" x14ac:dyDescent="0.25">
      <c r="A149" s="386" t="s">
        <v>540</v>
      </c>
      <c r="G149" s="15"/>
      <c r="L149" s="359"/>
    </row>
    <row r="150" spans="1:12" ht="12.75" customHeight="1" thickBot="1" x14ac:dyDescent="0.3">
      <c r="A150" s="387" t="s">
        <v>486</v>
      </c>
      <c r="B150" s="360"/>
      <c r="C150" s="361"/>
      <c r="D150" s="361"/>
      <c r="E150" s="362"/>
      <c r="F150" s="362"/>
      <c r="G150" s="363"/>
      <c r="H150" s="364"/>
      <c r="I150" s="365"/>
      <c r="J150" s="363"/>
      <c r="K150" s="366"/>
      <c r="L150" s="367"/>
    </row>
    <row r="151" spans="1:12" ht="13" x14ac:dyDescent="0.25">
      <c r="B151" s="25"/>
      <c r="C151" s="19"/>
      <c r="D151" s="19"/>
      <c r="E151" s="19"/>
      <c r="F151" s="19"/>
      <c r="G151" s="19"/>
      <c r="H151" s="19"/>
      <c r="I151" s="19"/>
      <c r="J151" s="19"/>
      <c r="K151" s="27"/>
      <c r="L151" s="19"/>
    </row>
    <row r="152" spans="1:12" ht="9.75" customHeight="1" x14ac:dyDescent="0.25">
      <c r="B152" s="25"/>
      <c r="C152" s="19"/>
      <c r="D152" s="19"/>
      <c r="E152" s="19"/>
      <c r="F152" s="19"/>
      <c r="G152" s="19"/>
      <c r="H152" s="19"/>
      <c r="I152" s="19"/>
      <c r="J152" s="19"/>
      <c r="K152" s="27"/>
      <c r="L152" s="19"/>
    </row>
    <row r="153" spans="1:12" ht="9.75" customHeight="1" x14ac:dyDescent="0.25">
      <c r="B153" s="25"/>
      <c r="C153" s="19"/>
      <c r="D153" s="19"/>
      <c r="E153" s="19"/>
      <c r="F153" s="19"/>
      <c r="G153" s="19"/>
      <c r="H153" s="19"/>
      <c r="I153" s="19"/>
      <c r="J153" s="19"/>
      <c r="K153" s="27"/>
      <c r="L153" s="19"/>
    </row>
    <row r="154" spans="1:12" ht="9.75" customHeight="1" x14ac:dyDescent="0.25">
      <c r="B154" s="25"/>
      <c r="C154" s="28"/>
      <c r="D154" s="28"/>
      <c r="E154" s="28"/>
      <c r="F154" s="28"/>
      <c r="G154" s="28"/>
      <c r="H154" s="28"/>
      <c r="I154" s="28"/>
      <c r="J154" s="28"/>
      <c r="K154" s="29"/>
      <c r="L154" s="28"/>
    </row>
    <row r="155" spans="1:12" ht="9.75" customHeight="1" x14ac:dyDescent="0.25">
      <c r="C155" s="28"/>
      <c r="D155" s="28"/>
      <c r="E155" s="28"/>
      <c r="F155" s="28"/>
      <c r="G155" s="28"/>
      <c r="H155" s="28"/>
      <c r="I155" s="28"/>
      <c r="J155" s="28"/>
      <c r="K155" s="29"/>
      <c r="L155" s="28"/>
    </row>
    <row r="156" spans="1:12" ht="9.75" customHeight="1" x14ac:dyDescent="0.25">
      <c r="B156" s="19"/>
      <c r="C156" s="19"/>
      <c r="D156" s="19"/>
      <c r="E156" s="19"/>
      <c r="F156" s="19"/>
      <c r="G156" s="19"/>
      <c r="H156" s="19"/>
      <c r="I156" s="19"/>
      <c r="J156" s="19"/>
      <c r="K156" s="27"/>
      <c r="L156" s="3"/>
    </row>
    <row r="157" spans="1:12" ht="13.65" customHeight="1" x14ac:dyDescent="0.25">
      <c r="B157" s="28"/>
      <c r="C157" s="28"/>
      <c r="D157" s="28"/>
      <c r="E157" s="28"/>
      <c r="F157" s="28"/>
      <c r="G157" s="28"/>
      <c r="H157" s="28"/>
      <c r="I157" s="28"/>
      <c r="J157" s="28"/>
      <c r="K157" s="29"/>
      <c r="L157" s="30"/>
    </row>
    <row r="158" spans="1:12" ht="13.65" customHeight="1" x14ac:dyDescent="0.25"/>
    <row r="159" spans="1:12" ht="32.15" customHeight="1" x14ac:dyDescent="0.25"/>
    <row r="160" spans="1:12" ht="13.65" customHeight="1" x14ac:dyDescent="0.25"/>
    <row r="161" spans="2:12" ht="15" customHeight="1" x14ac:dyDescent="0.25"/>
    <row r="162" spans="2:12" ht="12" customHeight="1" x14ac:dyDescent="0.25"/>
    <row r="163" spans="2:12" ht="12.75" customHeight="1" x14ac:dyDescent="0.25"/>
    <row r="164" spans="2:12" ht="15.75" customHeight="1" x14ac:dyDescent="0.25">
      <c r="B164" s="18"/>
      <c r="L164" s="31"/>
    </row>
    <row r="165" spans="2:12" ht="9.75" customHeight="1" x14ac:dyDescent="0.25">
      <c r="B165" s="18"/>
    </row>
  </sheetData>
  <mergeCells count="1">
    <mergeCell ref="A148:L148"/>
  </mergeCells>
  <printOptions gridLines="1"/>
  <pageMargins left="0.25" right="0.25" top="0.45" bottom="0.39" header="0.3" footer="0.3"/>
  <pageSetup paperSize="3" fitToHeight="0" pageOrder="overThenDown" orientation="landscape" r:id="rId1"/>
  <headerFooter alignWithMargins="0"/>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9A3D-ADBA-4A29-869E-E89F64BCA108}">
  <sheetPr>
    <pageSetUpPr fitToPage="1"/>
  </sheetPr>
  <dimension ref="A1:E158"/>
  <sheetViews>
    <sheetView showGridLines="0" workbookViewId="0"/>
  </sheetViews>
  <sheetFormatPr defaultColWidth="7.90625" defaultRowHeight="18.5" x14ac:dyDescent="0.45"/>
  <cols>
    <col min="1" max="1" width="11.54296875" style="373" customWidth="1"/>
    <col min="2" max="2" width="5.6328125" style="373" customWidth="1"/>
    <col min="3" max="3" width="77.36328125" style="373" customWidth="1"/>
    <col min="4" max="5" width="7.90625" style="373"/>
    <col min="6" max="6" width="9" style="373" customWidth="1"/>
    <col min="7" max="16384" width="7.90625" style="373"/>
  </cols>
  <sheetData>
    <row r="1" spans="1:3" x14ac:dyDescent="0.45">
      <c r="A1" s="377" t="s">
        <v>490</v>
      </c>
      <c r="B1" s="372"/>
    </row>
    <row r="2" spans="1:3" x14ac:dyDescent="0.45">
      <c r="A2" s="377" t="s">
        <v>491</v>
      </c>
      <c r="B2" s="372"/>
    </row>
    <row r="3" spans="1:3" x14ac:dyDescent="0.45">
      <c r="A3" s="377" t="s">
        <v>530</v>
      </c>
      <c r="B3" s="372"/>
    </row>
    <row r="4" spans="1:3" x14ac:dyDescent="0.45">
      <c r="A4" s="372"/>
      <c r="B4" s="372"/>
    </row>
    <row r="5" spans="1:3" x14ac:dyDescent="0.45">
      <c r="A5" s="372" t="s">
        <v>492</v>
      </c>
      <c r="B5" s="372" t="s">
        <v>493</v>
      </c>
      <c r="C5" s="374" t="s">
        <v>527</v>
      </c>
    </row>
    <row r="6" spans="1:3" x14ac:dyDescent="0.45">
      <c r="A6" s="372" t="s">
        <v>492</v>
      </c>
      <c r="B6" s="372" t="s">
        <v>494</v>
      </c>
      <c r="C6" s="374" t="s">
        <v>397</v>
      </c>
    </row>
    <row r="7" spans="1:3" x14ac:dyDescent="0.45">
      <c r="A7" s="372" t="s">
        <v>492</v>
      </c>
      <c r="B7" s="372" t="s">
        <v>495</v>
      </c>
      <c r="C7" s="374" t="s">
        <v>496</v>
      </c>
    </row>
    <row r="8" spans="1:3" x14ac:dyDescent="0.45">
      <c r="A8" s="372" t="s">
        <v>492</v>
      </c>
      <c r="B8" s="372" t="s">
        <v>497</v>
      </c>
      <c r="C8" s="374" t="s">
        <v>444</v>
      </c>
    </row>
    <row r="9" spans="1:3" x14ac:dyDescent="0.45">
      <c r="A9" s="372" t="s">
        <v>492</v>
      </c>
      <c r="B9" s="372" t="s">
        <v>498</v>
      </c>
      <c r="C9" s="374" t="s">
        <v>499</v>
      </c>
    </row>
    <row r="10" spans="1:3" x14ac:dyDescent="0.45">
      <c r="A10" s="372" t="s">
        <v>492</v>
      </c>
      <c r="B10" s="372" t="s">
        <v>500</v>
      </c>
      <c r="C10" s="374" t="s">
        <v>501</v>
      </c>
    </row>
    <row r="11" spans="1:3" x14ac:dyDescent="0.45">
      <c r="A11" s="372" t="s">
        <v>492</v>
      </c>
      <c r="B11" s="372" t="s">
        <v>502</v>
      </c>
      <c r="C11" s="375" t="s">
        <v>503</v>
      </c>
    </row>
    <row r="12" spans="1:3" x14ac:dyDescent="0.45">
      <c r="A12" s="372" t="s">
        <v>492</v>
      </c>
      <c r="B12" s="372" t="s">
        <v>504</v>
      </c>
      <c r="C12" s="374" t="s">
        <v>505</v>
      </c>
    </row>
    <row r="13" spans="1:3" x14ac:dyDescent="0.45">
      <c r="A13" s="372" t="s">
        <v>492</v>
      </c>
      <c r="B13" s="372" t="s">
        <v>506</v>
      </c>
      <c r="C13" s="374" t="s">
        <v>507</v>
      </c>
    </row>
    <row r="14" spans="1:3" x14ac:dyDescent="0.45">
      <c r="A14" s="372" t="s">
        <v>492</v>
      </c>
      <c r="B14" s="372" t="s">
        <v>508</v>
      </c>
      <c r="C14" s="374" t="s">
        <v>509</v>
      </c>
    </row>
    <row r="15" spans="1:3" x14ac:dyDescent="0.45">
      <c r="A15" s="372" t="s">
        <v>492</v>
      </c>
      <c r="B15" s="372" t="s">
        <v>510</v>
      </c>
      <c r="C15" s="374" t="s">
        <v>511</v>
      </c>
    </row>
    <row r="16" spans="1:3" x14ac:dyDescent="0.45">
      <c r="A16" s="372" t="s">
        <v>492</v>
      </c>
      <c r="B16" s="372" t="s">
        <v>512</v>
      </c>
      <c r="C16" s="375" t="s">
        <v>513</v>
      </c>
    </row>
    <row r="17" spans="1:3" x14ac:dyDescent="0.45">
      <c r="A17" s="372" t="s">
        <v>492</v>
      </c>
      <c r="B17" s="372" t="s">
        <v>514</v>
      </c>
      <c r="C17" s="374" t="s">
        <v>515</v>
      </c>
    </row>
    <row r="18" spans="1:3" x14ac:dyDescent="0.45">
      <c r="A18" s="372" t="s">
        <v>492</v>
      </c>
      <c r="B18" s="372" t="s">
        <v>516</v>
      </c>
      <c r="C18" s="374" t="s">
        <v>517</v>
      </c>
    </row>
    <row r="19" spans="1:3" x14ac:dyDescent="0.45">
      <c r="A19" s="372" t="s">
        <v>492</v>
      </c>
      <c r="B19" s="372" t="s">
        <v>518</v>
      </c>
      <c r="C19" s="374" t="s">
        <v>519</v>
      </c>
    </row>
    <row r="20" spans="1:3" x14ac:dyDescent="0.45">
      <c r="A20" s="372" t="s">
        <v>492</v>
      </c>
      <c r="B20" s="372" t="s">
        <v>520</v>
      </c>
      <c r="C20" s="374" t="s">
        <v>521</v>
      </c>
    </row>
    <row r="21" spans="1:3" x14ac:dyDescent="0.45">
      <c r="A21" s="372" t="s">
        <v>492</v>
      </c>
      <c r="B21" s="372" t="s">
        <v>522</v>
      </c>
      <c r="C21" s="374" t="s">
        <v>523</v>
      </c>
    </row>
    <row r="22" spans="1:3" x14ac:dyDescent="0.45">
      <c r="A22" s="372" t="s">
        <v>492</v>
      </c>
      <c r="B22" s="372" t="s">
        <v>524</v>
      </c>
      <c r="C22" s="376" t="s">
        <v>525</v>
      </c>
    </row>
    <row r="23" spans="1:3" x14ac:dyDescent="0.45">
      <c r="A23" s="378" t="s">
        <v>529</v>
      </c>
      <c r="B23"/>
      <c r="C23"/>
    </row>
    <row r="82" spans="5:5" x14ac:dyDescent="0.45">
      <c r="E82" s="373" t="s">
        <v>526</v>
      </c>
    </row>
    <row r="158" spans="5:5" x14ac:dyDescent="0.45">
      <c r="E158" s="373" t="s">
        <v>526</v>
      </c>
    </row>
  </sheetData>
  <hyperlinks>
    <hyperlink ref="C22" location="'Exhibit H'!A1" display="Demographic and Tax Data" xr:uid="{560D522F-6083-46DB-A8AB-0D3E6C2A745E}"/>
    <hyperlink ref="C5" location="'Exhibit A'!A1" display="General Government" xr:uid="{29E26A4D-0B86-46FB-87CD-E6D2692EE5C4}"/>
    <hyperlink ref="C6" location="'Exhibit B'!A1" display="Local Revenue" xr:uid="{25B57C16-41BF-4658-A5FB-8FF10BD78194}"/>
    <hyperlink ref="C7" location="'Exhibit B1'!A1" display="Inter-Governmental Revenue" xr:uid="{BF7052A7-C4EB-4D9E-A158-418D8F7F015A}"/>
    <hyperlink ref="C8" location="'Exhibit B2'!A1" display="Other Local Taxes" xr:uid="{6E37AAC0-339D-4833-AFE3-9E2942D51AAE}"/>
    <hyperlink ref="C9" location="'Exhibit C'!A1" display="Summary of Maintenance and Operation Expenditures" xr:uid="{1E35ABD3-1AE4-4A11-AAB9-E9519743778F}"/>
    <hyperlink ref="C10" location="'Exhibit C1'!A1" display="General Government Administration Expenditures by Activity" xr:uid="{84A836CA-75FC-4D0D-880B-F10D2C4DECBD}"/>
    <hyperlink ref="C11" location="'Exhibit C2'!A1" display="Judicial Administration Expenditures by Activity" xr:uid="{775C1624-1554-4B48-A2EF-CE00E9B8AB91}"/>
    <hyperlink ref="C12" location="'Exhibit C3'!A1" display="Public Safety Expenditures by Activity" xr:uid="{F52A857E-624E-49B9-B44E-0EB616AE7D68}"/>
    <hyperlink ref="C13" location="'Exhibit C4'!A1" display="Public Works Expenditures by Activity" xr:uid="{8F734F41-61FF-4077-9439-B3C5305DD1A9}"/>
    <hyperlink ref="C14" location="'Exhibit C5'!A1" display="Health and Welfare Expenditures by Activity" xr:uid="{76893CDB-0D4B-4AAB-BC90-6A21BA228150}"/>
    <hyperlink ref="C15" location="'Exhibit C6'!A1" display="Education Expenditures by Activity" xr:uid="{FE81048B-E77F-4452-B363-A951B37710CE}"/>
    <hyperlink ref="C16" location="'Exhibit C7'!A1" display="Parks, Recreation, and Cultural Expenditures by Activity" xr:uid="{258925B2-CEE7-43A4-AE39-BC592A7301C8}"/>
    <hyperlink ref="C17" location="'Exhibit C8'!A1" display="Community Development Expenditures by Activity" xr:uid="{D5E89F4E-6AB0-423D-B70F-C0D97D10FA85}"/>
    <hyperlink ref="C18" location="'Exhibit D'!A1" display="Capital Projects for General Government" xr:uid="{4E2498C4-41AC-4F53-BD94-D9DB88D4206A}"/>
    <hyperlink ref="C19" location="'Exhibit E'!A1" display="Debt Service for General Government" xr:uid="{C08BEF92-6D8E-47D1-A96F-18457FA681CF}"/>
    <hyperlink ref="C20" location="'Exhibit F'!A1" display="Summary of Enterprise Activities" xr:uid="{D1AA4AD6-938D-45B5-BB93-73F7C725ED4E}"/>
    <hyperlink ref="C21" location="'Exhibit G'!A1" display="Summary of Outstanding Debt" xr:uid="{84FBFD0E-7423-4687-A2D9-0E35EFE7DE9D}"/>
    <hyperlink ref="A23" r:id="rId1" xr:uid="{CB0B922A-9A52-410F-B384-1BC234371CFB}"/>
  </hyperlinks>
  <pageMargins left="0.43" right="0.31" top="0.75" bottom="0.75" header="0.3" footer="0.3"/>
  <pageSetup scale="90"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EE493-053F-4042-A08A-2AC6D6806741}">
  <sheetPr transitionEvaluation="1">
    <tabColor rgb="FF0070C0"/>
    <pageSetUpPr fitToPage="1"/>
  </sheetPr>
  <dimension ref="A1:AB312"/>
  <sheetViews>
    <sheetView showGridLines="0" zoomScaleNormal="100" workbookViewId="0"/>
  </sheetViews>
  <sheetFormatPr defaultColWidth="12.6328125" defaultRowHeight="13" x14ac:dyDescent="0.25"/>
  <cols>
    <col min="1" max="1" width="5.54296875" style="70" customWidth="1"/>
    <col min="2" max="2" width="10.90625" style="70" customWidth="1"/>
    <col min="3" max="3" width="2.6328125" style="323" customWidth="1"/>
    <col min="4" max="4" width="15" style="70" customWidth="1"/>
    <col min="5" max="5" width="15.54296875" style="70" bestFit="1" customWidth="1"/>
    <col min="6" max="7" width="10.453125" style="70" customWidth="1"/>
    <col min="8" max="8" width="15.54296875" style="70" bestFit="1" customWidth="1"/>
    <col min="9" max="9" width="10.453125" style="70" customWidth="1"/>
    <col min="10" max="10" width="11.36328125" style="70" customWidth="1"/>
    <col min="11" max="11" width="14.54296875" style="70" bestFit="1" customWidth="1"/>
    <col min="12" max="13" width="11.36328125" style="70" customWidth="1"/>
    <col min="14" max="14" width="14.54296875" style="70" bestFit="1" customWidth="1"/>
    <col min="15" max="16" width="11.36328125" style="70" customWidth="1"/>
    <col min="17" max="17" width="15.54296875" style="70" bestFit="1" customWidth="1"/>
    <col min="18" max="19" width="15.36328125" style="70" customWidth="1"/>
    <col min="20" max="20" width="16.08984375" style="70" customWidth="1"/>
    <col min="21" max="21" width="3.6328125" style="70" customWidth="1"/>
    <col min="22" max="22" width="16.08984375" style="70" customWidth="1"/>
    <col min="23" max="24" width="11.36328125" style="70" customWidth="1"/>
    <col min="25" max="25" width="15.36328125" style="70" customWidth="1"/>
    <col min="26" max="26" width="14.54296875" style="70" bestFit="1" customWidth="1"/>
    <col min="27" max="27" width="13.08984375" style="70" bestFit="1" customWidth="1"/>
    <col min="28" max="28" width="7.36328125" style="185" customWidth="1"/>
    <col min="29" max="29" width="10.90625" style="70" customWidth="1"/>
    <col min="30" max="30" width="8.08984375" style="70" customWidth="1"/>
    <col min="31" max="16384" width="12.6328125" style="70"/>
  </cols>
  <sheetData>
    <row r="1" spans="1:27" s="94" customFormat="1" ht="15.5" x14ac:dyDescent="0.3">
      <c r="A1" s="311" t="s">
        <v>547</v>
      </c>
      <c r="C1" s="320"/>
    </row>
    <row r="2" spans="1:27" s="94" customFormat="1" ht="15.5" x14ac:dyDescent="0.35">
      <c r="A2" s="312" t="s">
        <v>485</v>
      </c>
      <c r="C2" s="320"/>
    </row>
    <row r="3" spans="1:27" s="94" customFormat="1" ht="15.5" x14ac:dyDescent="0.3">
      <c r="A3" s="313" t="s">
        <v>531</v>
      </c>
      <c r="C3" s="320"/>
    </row>
    <row r="4" spans="1:27" ht="13.5" thickBot="1" x14ac:dyDescent="0.35">
      <c r="D4"/>
      <c r="E4"/>
      <c r="F4"/>
      <c r="G4"/>
      <c r="H4"/>
      <c r="I4"/>
      <c r="J4"/>
      <c r="K4"/>
      <c r="L4"/>
      <c r="M4"/>
      <c r="N4"/>
      <c r="O4"/>
      <c r="P4"/>
      <c r="V4" s="94"/>
      <c r="W4" s="94"/>
      <c r="X4" s="94"/>
      <c r="Y4" s="94"/>
      <c r="Z4" s="94"/>
      <c r="AA4" s="94"/>
    </row>
    <row r="5" spans="1:27" ht="13.5" thickBot="1" x14ac:dyDescent="0.35">
      <c r="E5" s="389" t="s">
        <v>396</v>
      </c>
      <c r="F5" s="390"/>
      <c r="G5" s="390"/>
      <c r="H5" s="390"/>
      <c r="I5" s="390"/>
      <c r="J5" s="390"/>
      <c r="K5" s="390"/>
      <c r="L5" s="390"/>
      <c r="M5" s="390"/>
      <c r="N5" s="390"/>
      <c r="O5" s="390"/>
      <c r="P5" s="391"/>
      <c r="S5" s="75"/>
      <c r="V5" s="392" t="s">
        <v>483</v>
      </c>
      <c r="W5" s="393"/>
      <c r="X5" s="393"/>
      <c r="Y5" s="393"/>
      <c r="Z5" s="393"/>
      <c r="AA5" s="394"/>
    </row>
    <row r="6" spans="1:27" x14ac:dyDescent="0.3">
      <c r="B6" s="75"/>
      <c r="E6" s="395" t="s">
        <v>471</v>
      </c>
      <c r="F6" s="396"/>
      <c r="G6" s="397"/>
      <c r="H6" s="395" t="s">
        <v>472</v>
      </c>
      <c r="I6" s="396"/>
      <c r="J6" s="397"/>
      <c r="K6" s="398" t="s">
        <v>472</v>
      </c>
      <c r="L6" s="399"/>
      <c r="M6" s="399"/>
      <c r="N6" s="399"/>
      <c r="O6" s="399"/>
      <c r="P6" s="400"/>
      <c r="Q6" s="75"/>
      <c r="R6" s="75"/>
      <c r="S6" s="75"/>
      <c r="T6" s="75"/>
      <c r="V6" s="401" t="s">
        <v>479</v>
      </c>
      <c r="W6" s="402"/>
      <c r="X6" s="403"/>
      <c r="Y6" s="401" t="s">
        <v>398</v>
      </c>
      <c r="Z6" s="402"/>
      <c r="AA6" s="403"/>
    </row>
    <row r="7" spans="1:27" ht="44" thickBot="1" x14ac:dyDescent="0.4">
      <c r="A7" s="288" t="s">
        <v>0</v>
      </c>
      <c r="B7" s="266" t="s">
        <v>470</v>
      </c>
      <c r="C7" s="266"/>
      <c r="D7" s="289" t="s">
        <v>330</v>
      </c>
      <c r="E7" s="265" t="s">
        <v>397</v>
      </c>
      <c r="F7" s="266" t="s">
        <v>348</v>
      </c>
      <c r="G7" s="267" t="s">
        <v>463</v>
      </c>
      <c r="H7" s="265" t="s">
        <v>389</v>
      </c>
      <c r="I7" s="266" t="s">
        <v>348</v>
      </c>
      <c r="J7" s="267" t="s">
        <v>463</v>
      </c>
      <c r="K7" s="265" t="s">
        <v>341</v>
      </c>
      <c r="L7" s="266" t="s">
        <v>348</v>
      </c>
      <c r="M7" s="266" t="s">
        <v>463</v>
      </c>
      <c r="N7" s="266" t="s">
        <v>342</v>
      </c>
      <c r="O7" s="266" t="s">
        <v>348</v>
      </c>
      <c r="P7" s="267" t="s">
        <v>463</v>
      </c>
      <c r="Q7" s="266" t="s">
        <v>473</v>
      </c>
      <c r="R7" s="266" t="s">
        <v>474</v>
      </c>
      <c r="S7" s="266" t="s">
        <v>475</v>
      </c>
      <c r="T7" s="266" t="s">
        <v>476</v>
      </c>
      <c r="U7" s="266"/>
      <c r="V7" s="265" t="s">
        <v>477</v>
      </c>
      <c r="W7" s="266" t="s">
        <v>348</v>
      </c>
      <c r="X7" s="267" t="s">
        <v>478</v>
      </c>
      <c r="Y7" s="265" t="s">
        <v>480</v>
      </c>
      <c r="Z7" s="266" t="s">
        <v>481</v>
      </c>
      <c r="AA7" s="267" t="s">
        <v>482</v>
      </c>
    </row>
    <row r="8" spans="1:27" x14ac:dyDescent="0.25">
      <c r="A8" s="143">
        <v>1</v>
      </c>
      <c r="B8" s="150">
        <v>158591</v>
      </c>
      <c r="C8" s="324"/>
      <c r="D8" s="143" t="s">
        <v>5</v>
      </c>
      <c r="E8" s="150">
        <v>874230660</v>
      </c>
      <c r="F8" s="159">
        <f t="shared" ref="F8:F45" si="0">IFERROR(E8/$B8,0)</f>
        <v>5512.4859544362544</v>
      </c>
      <c r="G8" s="149">
        <f t="shared" ref="G8:G46" si="1">IF($Q8&lt;&gt;0,(E8/$Q8)*100,0)</f>
        <v>81.10776548621763</v>
      </c>
      <c r="H8" s="150">
        <v>132307931</v>
      </c>
      <c r="I8" s="149">
        <f t="shared" ref="I8:I45" si="2">IFERROR(H8/$B8,0)</f>
        <v>834.27137101096537</v>
      </c>
      <c r="J8" s="149">
        <f t="shared" ref="J8:J46" si="3">IF($Q8&lt;&gt;0,(H8/$Q8)*100,0)</f>
        <v>12.275022062843991</v>
      </c>
      <c r="K8" s="150">
        <v>55600761</v>
      </c>
      <c r="L8" s="149">
        <f t="shared" ref="L8:L45" si="4">IFERROR(K8/$B8,0)</f>
        <v>350.592158445309</v>
      </c>
      <c r="M8" s="149">
        <f t="shared" ref="M8:M46" si="5">IF($Q8&lt;&gt;0,(K8/$Q8)*100,0)</f>
        <v>5.1584252193159585</v>
      </c>
      <c r="N8" s="150">
        <v>15723729</v>
      </c>
      <c r="O8" s="149">
        <f t="shared" ref="O8:O45" si="6">IFERROR(N8/$B8,0)</f>
        <v>99.146414361470704</v>
      </c>
      <c r="P8" s="149">
        <f t="shared" ref="P8:P46" si="7">IF($Q8&lt;&gt;0,(N8/$Q8)*100,0)</f>
        <v>1.458787231622418</v>
      </c>
      <c r="Q8" s="150">
        <f t="shared" ref="Q8:Q46" si="8">(E8+H8+K8+N8)</f>
        <v>1077863081</v>
      </c>
      <c r="R8" s="150">
        <v>252556</v>
      </c>
      <c r="S8" s="150">
        <v>0</v>
      </c>
      <c r="T8" s="150">
        <f t="shared" ref="T8:T46" si="9">(Q8+R8+S8)</f>
        <v>1078115637</v>
      </c>
      <c r="U8" s="143"/>
      <c r="V8" s="150">
        <v>863578347</v>
      </c>
      <c r="W8" s="149">
        <f t="shared" ref="W8:W45" si="10">IFERROR(V8/$B8,0)</f>
        <v>5445.3174959486978</v>
      </c>
      <c r="X8" s="149">
        <f t="shared" ref="X8:X46" si="11">IF($W$46&lt;&gt;0,(W8/$W$46)*100,0)</f>
        <v>102.47513485810047</v>
      </c>
      <c r="Y8" s="150">
        <v>65039632</v>
      </c>
      <c r="Z8" s="150">
        <v>114387068</v>
      </c>
      <c r="AA8" s="150">
        <v>30248594</v>
      </c>
    </row>
    <row r="9" spans="1:27" x14ac:dyDescent="0.25">
      <c r="A9" s="114">
        <v>2</v>
      </c>
      <c r="B9" s="43">
        <v>16738</v>
      </c>
      <c r="D9" s="114" t="s">
        <v>7</v>
      </c>
      <c r="E9" s="43">
        <v>63948744</v>
      </c>
      <c r="F9" s="151">
        <f t="shared" si="0"/>
        <v>3820.57258931772</v>
      </c>
      <c r="G9" s="151">
        <f t="shared" si="1"/>
        <v>52.344600399038214</v>
      </c>
      <c r="H9" s="43">
        <v>42335876</v>
      </c>
      <c r="I9" s="151">
        <f t="shared" si="2"/>
        <v>2529.3270402676544</v>
      </c>
      <c r="J9" s="151">
        <f t="shared" si="3"/>
        <v>34.653604952166575</v>
      </c>
      <c r="K9" s="43">
        <v>14022205</v>
      </c>
      <c r="L9" s="151">
        <f t="shared" si="4"/>
        <v>837.7467439359541</v>
      </c>
      <c r="M9" s="151">
        <f t="shared" si="5"/>
        <v>11.477734690745383</v>
      </c>
      <c r="N9" s="43">
        <v>1861925</v>
      </c>
      <c r="O9" s="151">
        <f t="shared" si="6"/>
        <v>111.23939538774047</v>
      </c>
      <c r="P9" s="151">
        <f t="shared" si="7"/>
        <v>1.5240599580498286</v>
      </c>
      <c r="Q9" s="43">
        <f t="shared" si="8"/>
        <v>122168750</v>
      </c>
      <c r="R9" s="43">
        <v>407199</v>
      </c>
      <c r="S9" s="43">
        <v>0</v>
      </c>
      <c r="T9" s="43">
        <f t="shared" si="9"/>
        <v>122575949</v>
      </c>
      <c r="U9" s="114"/>
      <c r="V9" s="43">
        <v>118418052</v>
      </c>
      <c r="W9" s="151">
        <f t="shared" si="10"/>
        <v>7074.8029633170036</v>
      </c>
      <c r="X9" s="151">
        <f t="shared" si="11"/>
        <v>133.14033356177862</v>
      </c>
      <c r="Y9" s="43">
        <v>11033091</v>
      </c>
      <c r="Z9" s="43">
        <v>-17756366</v>
      </c>
      <c r="AA9" s="43">
        <v>50353</v>
      </c>
    </row>
    <row r="10" spans="1:27" x14ac:dyDescent="0.25">
      <c r="A10" s="117">
        <v>3</v>
      </c>
      <c r="B10" s="51">
        <v>6523</v>
      </c>
      <c r="C10" s="325"/>
      <c r="D10" s="117" t="s">
        <v>9</v>
      </c>
      <c r="E10" s="51">
        <v>12177592</v>
      </c>
      <c r="F10" s="152">
        <f t="shared" si="0"/>
        <v>1866.8698451632683</v>
      </c>
      <c r="G10" s="152">
        <f t="shared" si="1"/>
        <v>34.134721685900253</v>
      </c>
      <c r="H10" s="51">
        <v>19453953</v>
      </c>
      <c r="I10" s="152">
        <f t="shared" si="2"/>
        <v>2982.3628698451635</v>
      </c>
      <c r="J10" s="152">
        <f t="shared" si="3"/>
        <v>54.530918045668173</v>
      </c>
      <c r="K10" s="51">
        <v>3579435</v>
      </c>
      <c r="L10" s="152">
        <f t="shared" si="4"/>
        <v>548.7406101487046</v>
      </c>
      <c r="M10" s="152">
        <f t="shared" si="5"/>
        <v>10.033430050684107</v>
      </c>
      <c r="N10" s="51">
        <v>464108</v>
      </c>
      <c r="O10" s="152">
        <f t="shared" si="6"/>
        <v>71.149471102253571</v>
      </c>
      <c r="P10" s="152">
        <f t="shared" si="7"/>
        <v>1.3009302177474658</v>
      </c>
      <c r="Q10" s="51">
        <f t="shared" si="8"/>
        <v>35675088</v>
      </c>
      <c r="R10" s="51">
        <v>157767</v>
      </c>
      <c r="S10" s="51">
        <v>0</v>
      </c>
      <c r="T10" s="51">
        <f t="shared" si="9"/>
        <v>35832855</v>
      </c>
      <c r="U10" s="117"/>
      <c r="V10" s="51">
        <v>35682671</v>
      </c>
      <c r="W10" s="152">
        <f t="shared" si="10"/>
        <v>5470.285298175686</v>
      </c>
      <c r="X10" s="152">
        <f t="shared" si="11"/>
        <v>102.94500257512973</v>
      </c>
      <c r="Y10" s="51">
        <v>0</v>
      </c>
      <c r="Z10" s="51">
        <v>0</v>
      </c>
      <c r="AA10" s="51">
        <v>0</v>
      </c>
    </row>
    <row r="11" spans="1:27" x14ac:dyDescent="0.25">
      <c r="A11" s="114">
        <v>4</v>
      </c>
      <c r="B11" s="43">
        <v>51132</v>
      </c>
      <c r="D11" s="114" t="s">
        <v>11</v>
      </c>
      <c r="E11" s="43">
        <v>240180402</v>
      </c>
      <c r="F11" s="151">
        <f t="shared" si="0"/>
        <v>4697.2620276930302</v>
      </c>
      <c r="G11" s="151">
        <f t="shared" si="1"/>
        <v>65.944017576453675</v>
      </c>
      <c r="H11" s="43">
        <v>94774648</v>
      </c>
      <c r="I11" s="151">
        <f t="shared" si="2"/>
        <v>1853.5290620355158</v>
      </c>
      <c r="J11" s="151">
        <f t="shared" si="3"/>
        <v>26.021361449441699</v>
      </c>
      <c r="K11" s="43">
        <v>21325367</v>
      </c>
      <c r="L11" s="151">
        <f t="shared" si="4"/>
        <v>417.06498865680982</v>
      </c>
      <c r="M11" s="151">
        <f t="shared" si="5"/>
        <v>5.8551004351817388</v>
      </c>
      <c r="N11" s="43">
        <v>7938220</v>
      </c>
      <c r="O11" s="151">
        <f t="shared" si="6"/>
        <v>155.2495501838379</v>
      </c>
      <c r="P11" s="151">
        <f t="shared" si="7"/>
        <v>2.1795205389228887</v>
      </c>
      <c r="Q11" s="43">
        <f t="shared" si="8"/>
        <v>364218637</v>
      </c>
      <c r="R11" s="43">
        <v>130565</v>
      </c>
      <c r="S11" s="43">
        <v>6832218</v>
      </c>
      <c r="T11" s="43">
        <f t="shared" si="9"/>
        <v>371181420</v>
      </c>
      <c r="U11" s="114"/>
      <c r="V11" s="43">
        <v>343096565</v>
      </c>
      <c r="W11" s="151">
        <f t="shared" si="10"/>
        <v>6710.0165258546504</v>
      </c>
      <c r="X11" s="151">
        <f t="shared" si="11"/>
        <v>126.27543736405049</v>
      </c>
      <c r="Y11" s="43">
        <v>23803686</v>
      </c>
      <c r="Z11" s="43">
        <v>13559019</v>
      </c>
      <c r="AA11" s="43">
        <v>2825000</v>
      </c>
    </row>
    <row r="12" spans="1:27" x14ac:dyDescent="0.25">
      <c r="A12" s="117">
        <v>5</v>
      </c>
      <c r="B12" s="51">
        <v>252478</v>
      </c>
      <c r="C12" s="325"/>
      <c r="D12" s="117" t="s">
        <v>13</v>
      </c>
      <c r="E12" s="51">
        <v>807561217</v>
      </c>
      <c r="F12" s="152">
        <f t="shared" si="0"/>
        <v>3198.5409302988774</v>
      </c>
      <c r="G12" s="158">
        <f t="shared" si="1"/>
        <v>57.792420583983215</v>
      </c>
      <c r="H12" s="51">
        <v>487323452</v>
      </c>
      <c r="I12" s="152">
        <f t="shared" si="2"/>
        <v>1930.1620418412692</v>
      </c>
      <c r="J12" s="158">
        <f t="shared" si="3"/>
        <v>34.874881687665983</v>
      </c>
      <c r="K12" s="51">
        <v>92358232</v>
      </c>
      <c r="L12" s="152">
        <f t="shared" si="4"/>
        <v>365.80704853492188</v>
      </c>
      <c r="M12" s="158">
        <f t="shared" si="5"/>
        <v>6.6095370552410975</v>
      </c>
      <c r="N12" s="51">
        <v>10105071</v>
      </c>
      <c r="O12" s="152">
        <f t="shared" si="6"/>
        <v>40.023570370487725</v>
      </c>
      <c r="P12" s="158">
        <f t="shared" si="7"/>
        <v>0.72316067310970411</v>
      </c>
      <c r="Q12" s="51">
        <f t="shared" si="8"/>
        <v>1397347972</v>
      </c>
      <c r="R12" s="51">
        <v>2456056</v>
      </c>
      <c r="S12" s="51">
        <v>3899602</v>
      </c>
      <c r="T12" s="51">
        <f t="shared" si="9"/>
        <v>1403703630</v>
      </c>
      <c r="U12" s="117"/>
      <c r="V12" s="51">
        <v>1185190766</v>
      </c>
      <c r="W12" s="152">
        <f t="shared" si="10"/>
        <v>4694.2338183920974</v>
      </c>
      <c r="X12" s="158">
        <f t="shared" si="11"/>
        <v>88.340531833649777</v>
      </c>
      <c r="Y12" s="51">
        <v>89391843</v>
      </c>
      <c r="Z12" s="51">
        <v>44324886</v>
      </c>
      <c r="AA12" s="51">
        <v>0</v>
      </c>
    </row>
    <row r="13" spans="1:27" x14ac:dyDescent="0.25">
      <c r="A13" s="114">
        <v>6</v>
      </c>
      <c r="B13" s="43">
        <v>0</v>
      </c>
      <c r="C13" s="323" t="s">
        <v>368</v>
      </c>
      <c r="D13" s="114" t="s">
        <v>15</v>
      </c>
      <c r="E13" s="43">
        <v>0</v>
      </c>
      <c r="F13" s="151">
        <f t="shared" si="0"/>
        <v>0</v>
      </c>
      <c r="G13" s="160">
        <f t="shared" si="1"/>
        <v>0</v>
      </c>
      <c r="H13" s="43">
        <v>0</v>
      </c>
      <c r="I13" s="151">
        <f t="shared" si="2"/>
        <v>0</v>
      </c>
      <c r="J13" s="160">
        <f t="shared" si="3"/>
        <v>0</v>
      </c>
      <c r="K13" s="43">
        <v>0</v>
      </c>
      <c r="L13" s="151">
        <f t="shared" si="4"/>
        <v>0</v>
      </c>
      <c r="M13" s="160">
        <f t="shared" si="5"/>
        <v>0</v>
      </c>
      <c r="N13" s="43">
        <v>0</v>
      </c>
      <c r="O13" s="151">
        <f t="shared" si="6"/>
        <v>0</v>
      </c>
      <c r="P13" s="160">
        <f t="shared" si="7"/>
        <v>0</v>
      </c>
      <c r="Q13" s="43">
        <f t="shared" si="8"/>
        <v>0</v>
      </c>
      <c r="R13" s="43">
        <v>0</v>
      </c>
      <c r="S13" s="43">
        <v>0</v>
      </c>
      <c r="T13" s="43">
        <f t="shared" si="9"/>
        <v>0</v>
      </c>
      <c r="U13" s="114"/>
      <c r="V13" s="43">
        <v>0</v>
      </c>
      <c r="W13" s="151">
        <f t="shared" si="10"/>
        <v>0</v>
      </c>
      <c r="X13" s="160">
        <f t="shared" si="11"/>
        <v>0</v>
      </c>
      <c r="Y13" s="43">
        <v>0</v>
      </c>
      <c r="Z13" s="43">
        <v>0</v>
      </c>
      <c r="AA13" s="43">
        <v>0</v>
      </c>
    </row>
    <row r="14" spans="1:27" x14ac:dyDescent="0.25">
      <c r="A14" s="117">
        <v>7</v>
      </c>
      <c r="B14" s="51">
        <v>5567</v>
      </c>
      <c r="C14" s="325"/>
      <c r="D14" s="117" t="s">
        <v>246</v>
      </c>
      <c r="E14" s="51">
        <v>21666135</v>
      </c>
      <c r="F14" s="152">
        <f t="shared" si="0"/>
        <v>3891.8870127537275</v>
      </c>
      <c r="G14" s="158">
        <f t="shared" si="1"/>
        <v>67.232696074824744</v>
      </c>
      <c r="H14" s="51">
        <v>6405092</v>
      </c>
      <c r="I14" s="152">
        <f t="shared" si="2"/>
        <v>1150.5464343452488</v>
      </c>
      <c r="J14" s="158">
        <f t="shared" si="3"/>
        <v>19.875792510629672</v>
      </c>
      <c r="K14" s="51">
        <v>1170444</v>
      </c>
      <c r="L14" s="152">
        <f t="shared" si="4"/>
        <v>210.24681156816956</v>
      </c>
      <c r="M14" s="158">
        <f t="shared" si="5"/>
        <v>3.6320324656244498</v>
      </c>
      <c r="N14" s="51">
        <v>2983922</v>
      </c>
      <c r="O14" s="152">
        <f t="shared" si="6"/>
        <v>536.00179629962281</v>
      </c>
      <c r="P14" s="158">
        <f t="shared" si="7"/>
        <v>9.2594789489211262</v>
      </c>
      <c r="Q14" s="51">
        <f t="shared" si="8"/>
        <v>32225593</v>
      </c>
      <c r="R14" s="51">
        <v>2233967</v>
      </c>
      <c r="S14" s="51">
        <v>0</v>
      </c>
      <c r="T14" s="51">
        <f t="shared" si="9"/>
        <v>34459560</v>
      </c>
      <c r="U14" s="117"/>
      <c r="V14" s="51">
        <v>30512441</v>
      </c>
      <c r="W14" s="152">
        <f t="shared" si="10"/>
        <v>5480.9486258307888</v>
      </c>
      <c r="X14" s="158">
        <f t="shared" si="11"/>
        <v>103.14567516039328</v>
      </c>
      <c r="Y14" s="51">
        <v>0</v>
      </c>
      <c r="Z14" s="51">
        <v>2222444</v>
      </c>
      <c r="AA14" s="51">
        <v>0</v>
      </c>
    </row>
    <row r="15" spans="1:27" x14ac:dyDescent="0.25">
      <c r="A15" s="114">
        <v>8</v>
      </c>
      <c r="B15" s="43">
        <v>42248</v>
      </c>
      <c r="D15" s="114" t="s">
        <v>19</v>
      </c>
      <c r="E15" s="43">
        <v>125191140</v>
      </c>
      <c r="F15" s="151">
        <f t="shared" si="0"/>
        <v>2963.2441772391594</v>
      </c>
      <c r="G15" s="160">
        <f t="shared" si="1"/>
        <v>41.721114574875209</v>
      </c>
      <c r="H15" s="43">
        <v>144510982</v>
      </c>
      <c r="I15" s="151">
        <f t="shared" si="2"/>
        <v>3420.5401912516568</v>
      </c>
      <c r="J15" s="160">
        <f t="shared" si="3"/>
        <v>48.159632042249392</v>
      </c>
      <c r="K15" s="43">
        <v>19537854</v>
      </c>
      <c r="L15" s="151">
        <f t="shared" si="4"/>
        <v>462.45630562393484</v>
      </c>
      <c r="M15" s="160">
        <f t="shared" si="5"/>
        <v>6.5111719989224799</v>
      </c>
      <c r="N15" s="43">
        <v>10826648</v>
      </c>
      <c r="O15" s="151">
        <f t="shared" si="6"/>
        <v>256.2641545161901</v>
      </c>
      <c r="P15" s="160">
        <f t="shared" si="7"/>
        <v>3.6080813839529187</v>
      </c>
      <c r="Q15" s="43">
        <f t="shared" si="8"/>
        <v>300066624</v>
      </c>
      <c r="R15" s="43">
        <v>523183</v>
      </c>
      <c r="S15" s="43">
        <v>15588000</v>
      </c>
      <c r="T15" s="43">
        <f t="shared" si="9"/>
        <v>316177807</v>
      </c>
      <c r="U15" s="114"/>
      <c r="V15" s="43">
        <v>264871548</v>
      </c>
      <c r="W15" s="151">
        <f t="shared" si="10"/>
        <v>6269.4458435902288</v>
      </c>
      <c r="X15" s="160">
        <f t="shared" si="11"/>
        <v>117.98436157036873</v>
      </c>
      <c r="Y15" s="43">
        <v>6559574</v>
      </c>
      <c r="Z15" s="43">
        <v>0</v>
      </c>
      <c r="AA15" s="43">
        <v>1000000</v>
      </c>
    </row>
    <row r="16" spans="1:27" x14ac:dyDescent="0.25">
      <c r="A16" s="117">
        <v>9</v>
      </c>
      <c r="B16" s="51">
        <v>0</v>
      </c>
      <c r="C16" s="325" t="s">
        <v>368</v>
      </c>
      <c r="D16" s="117" t="s">
        <v>21</v>
      </c>
      <c r="E16" s="51">
        <v>0</v>
      </c>
      <c r="F16" s="152">
        <f t="shared" si="0"/>
        <v>0</v>
      </c>
      <c r="G16" s="158">
        <f t="shared" si="1"/>
        <v>0</v>
      </c>
      <c r="H16" s="51">
        <v>0</v>
      </c>
      <c r="I16" s="152">
        <f t="shared" si="2"/>
        <v>0</v>
      </c>
      <c r="J16" s="158">
        <f t="shared" si="3"/>
        <v>0</v>
      </c>
      <c r="K16" s="51">
        <v>0</v>
      </c>
      <c r="L16" s="152">
        <f t="shared" si="4"/>
        <v>0</v>
      </c>
      <c r="M16" s="158">
        <f t="shared" si="5"/>
        <v>0</v>
      </c>
      <c r="N16" s="51">
        <v>0</v>
      </c>
      <c r="O16" s="152">
        <f t="shared" si="6"/>
        <v>0</v>
      </c>
      <c r="P16" s="158">
        <f t="shared" si="7"/>
        <v>0</v>
      </c>
      <c r="Q16" s="51">
        <f t="shared" si="8"/>
        <v>0</v>
      </c>
      <c r="R16" s="51">
        <v>0</v>
      </c>
      <c r="S16" s="51">
        <v>0</v>
      </c>
      <c r="T16" s="51">
        <f t="shared" si="9"/>
        <v>0</v>
      </c>
      <c r="U16" s="117"/>
      <c r="V16" s="51">
        <v>0</v>
      </c>
      <c r="W16" s="152">
        <f t="shared" si="10"/>
        <v>0</v>
      </c>
      <c r="X16" s="158">
        <f t="shared" si="11"/>
        <v>0</v>
      </c>
      <c r="Y16" s="51">
        <v>0</v>
      </c>
      <c r="Z16" s="51">
        <v>0</v>
      </c>
      <c r="AA16" s="51">
        <v>0</v>
      </c>
    </row>
    <row r="17" spans="1:27" x14ac:dyDescent="0.25">
      <c r="A17" s="114">
        <v>10</v>
      </c>
      <c r="B17" s="43">
        <v>23750</v>
      </c>
      <c r="D17" s="114" t="s">
        <v>23</v>
      </c>
      <c r="E17" s="43">
        <v>170141829</v>
      </c>
      <c r="F17" s="151">
        <f t="shared" si="0"/>
        <v>7163.8664842105263</v>
      </c>
      <c r="G17" s="160">
        <f t="shared" si="1"/>
        <v>83.343565351490696</v>
      </c>
      <c r="H17" s="43">
        <v>21632808</v>
      </c>
      <c r="I17" s="151">
        <f t="shared" si="2"/>
        <v>910.85507368421054</v>
      </c>
      <c r="J17" s="160">
        <f t="shared" si="3"/>
        <v>10.596778921920787</v>
      </c>
      <c r="K17" s="43">
        <v>12058340</v>
      </c>
      <c r="L17" s="151">
        <f t="shared" si="4"/>
        <v>507.7195789473684</v>
      </c>
      <c r="M17" s="160">
        <f t="shared" si="5"/>
        <v>5.906748820835201</v>
      </c>
      <c r="N17" s="43">
        <v>312152</v>
      </c>
      <c r="O17" s="151">
        <f t="shared" si="6"/>
        <v>13.143242105263157</v>
      </c>
      <c r="P17" s="160">
        <f t="shared" si="7"/>
        <v>0.15290690575330848</v>
      </c>
      <c r="Q17" s="43">
        <f t="shared" si="8"/>
        <v>204145129</v>
      </c>
      <c r="R17" s="43">
        <v>0</v>
      </c>
      <c r="S17" s="43">
        <v>6330286</v>
      </c>
      <c r="T17" s="43">
        <f t="shared" si="9"/>
        <v>210475415</v>
      </c>
      <c r="U17" s="114"/>
      <c r="V17" s="43">
        <v>187128880</v>
      </c>
      <c r="W17" s="151">
        <f t="shared" si="10"/>
        <v>7879.1107368421053</v>
      </c>
      <c r="X17" s="160">
        <f t="shared" si="11"/>
        <v>148.27655796388643</v>
      </c>
      <c r="Y17" s="43">
        <v>0</v>
      </c>
      <c r="Z17" s="43">
        <v>0</v>
      </c>
      <c r="AA17" s="43">
        <v>0</v>
      </c>
    </row>
    <row r="18" spans="1:27" x14ac:dyDescent="0.25">
      <c r="A18" s="117">
        <v>11</v>
      </c>
      <c r="B18" s="51">
        <v>15675</v>
      </c>
      <c r="C18" s="325"/>
      <c r="D18" s="117" t="s">
        <v>25</v>
      </c>
      <c r="E18" s="51">
        <v>114987024</v>
      </c>
      <c r="F18" s="152">
        <f t="shared" si="0"/>
        <v>7335.6953110047843</v>
      </c>
      <c r="G18" s="158">
        <f t="shared" si="1"/>
        <v>83.587168840513897</v>
      </c>
      <c r="H18" s="51">
        <v>17705715</v>
      </c>
      <c r="I18" s="152">
        <f t="shared" si="2"/>
        <v>1129.5511961722489</v>
      </c>
      <c r="J18" s="158">
        <f t="shared" si="3"/>
        <v>12.870761740446641</v>
      </c>
      <c r="K18" s="51">
        <v>1826994</v>
      </c>
      <c r="L18" s="152">
        <f t="shared" si="4"/>
        <v>116.55464114832536</v>
      </c>
      <c r="M18" s="158">
        <f t="shared" si="5"/>
        <v>1.3280912109579066</v>
      </c>
      <c r="N18" s="51">
        <v>3045668</v>
      </c>
      <c r="O18" s="152">
        <f t="shared" si="6"/>
        <v>194.30098883572569</v>
      </c>
      <c r="P18" s="158">
        <f t="shared" si="7"/>
        <v>2.2139782080815511</v>
      </c>
      <c r="Q18" s="51">
        <f t="shared" si="8"/>
        <v>137565401</v>
      </c>
      <c r="R18" s="51">
        <v>9587266</v>
      </c>
      <c r="S18" s="51">
        <v>1602000</v>
      </c>
      <c r="T18" s="51">
        <f t="shared" si="9"/>
        <v>148754667</v>
      </c>
      <c r="U18" s="117"/>
      <c r="V18" s="51">
        <v>119109330</v>
      </c>
      <c r="W18" s="152">
        <f t="shared" si="10"/>
        <v>7598.681339712919</v>
      </c>
      <c r="X18" s="158">
        <f t="shared" si="11"/>
        <v>142.99917233662603</v>
      </c>
      <c r="Y18" s="51">
        <v>7334021</v>
      </c>
      <c r="Z18" s="51">
        <v>0</v>
      </c>
      <c r="AA18" s="51">
        <v>0</v>
      </c>
    </row>
    <row r="19" spans="1:27" x14ac:dyDescent="0.25">
      <c r="A19" s="114">
        <v>12</v>
      </c>
      <c r="B19" s="43">
        <v>0</v>
      </c>
      <c r="C19" s="323" t="s">
        <v>368</v>
      </c>
      <c r="D19" s="114" t="s">
        <v>27</v>
      </c>
      <c r="E19" s="43">
        <v>0</v>
      </c>
      <c r="F19" s="151">
        <f t="shared" si="0"/>
        <v>0</v>
      </c>
      <c r="G19" s="151">
        <f t="shared" si="1"/>
        <v>0</v>
      </c>
      <c r="H19" s="43">
        <v>0</v>
      </c>
      <c r="I19" s="151">
        <f t="shared" si="2"/>
        <v>0</v>
      </c>
      <c r="J19" s="151">
        <f t="shared" si="3"/>
        <v>0</v>
      </c>
      <c r="K19" s="43">
        <v>0</v>
      </c>
      <c r="L19" s="151">
        <f t="shared" si="4"/>
        <v>0</v>
      </c>
      <c r="M19" s="151">
        <f t="shared" si="5"/>
        <v>0</v>
      </c>
      <c r="N19" s="43">
        <v>0</v>
      </c>
      <c r="O19" s="151">
        <f t="shared" si="6"/>
        <v>0</v>
      </c>
      <c r="P19" s="151">
        <f t="shared" si="7"/>
        <v>0</v>
      </c>
      <c r="Q19" s="43">
        <f t="shared" si="8"/>
        <v>0</v>
      </c>
      <c r="R19" s="43">
        <v>0</v>
      </c>
      <c r="S19" s="43">
        <v>0</v>
      </c>
      <c r="T19" s="43">
        <f t="shared" si="9"/>
        <v>0</v>
      </c>
      <c r="U19" s="114"/>
      <c r="V19" s="43">
        <v>0</v>
      </c>
      <c r="W19" s="151">
        <f t="shared" si="10"/>
        <v>0</v>
      </c>
      <c r="X19" s="151">
        <f t="shared" si="11"/>
        <v>0</v>
      </c>
      <c r="Y19" s="43">
        <v>0</v>
      </c>
      <c r="Z19" s="43">
        <v>0</v>
      </c>
      <c r="AA19" s="43">
        <v>0</v>
      </c>
    </row>
    <row r="20" spans="1:27" x14ac:dyDescent="0.25">
      <c r="A20" s="117">
        <v>13</v>
      </c>
      <c r="B20" s="51">
        <v>27711</v>
      </c>
      <c r="C20" s="325"/>
      <c r="D20" s="117" t="s">
        <v>29</v>
      </c>
      <c r="E20" s="51">
        <v>131763009</v>
      </c>
      <c r="F20" s="152">
        <f t="shared" si="0"/>
        <v>4754.8991014398616</v>
      </c>
      <c r="G20" s="152">
        <f t="shared" si="1"/>
        <v>66.009083556243326</v>
      </c>
      <c r="H20" s="51">
        <v>48857634</v>
      </c>
      <c r="I20" s="152">
        <f t="shared" si="2"/>
        <v>1763.1133484897694</v>
      </c>
      <c r="J20" s="152">
        <f t="shared" si="3"/>
        <v>24.476123227167307</v>
      </c>
      <c r="K20" s="51">
        <v>16957137</v>
      </c>
      <c r="L20" s="152">
        <f t="shared" si="4"/>
        <v>611.92800692865649</v>
      </c>
      <c r="M20" s="152">
        <f t="shared" si="5"/>
        <v>8.4949871864846784</v>
      </c>
      <c r="N20" s="51">
        <v>2035670</v>
      </c>
      <c r="O20" s="152">
        <f t="shared" si="6"/>
        <v>73.460719569845907</v>
      </c>
      <c r="P20" s="152">
        <f t="shared" si="7"/>
        <v>1.019806030104685</v>
      </c>
      <c r="Q20" s="51">
        <f t="shared" si="8"/>
        <v>199613450</v>
      </c>
      <c r="R20" s="51">
        <v>742449</v>
      </c>
      <c r="S20" s="51">
        <v>0</v>
      </c>
      <c r="T20" s="51">
        <f t="shared" si="9"/>
        <v>200355899</v>
      </c>
      <c r="U20" s="117"/>
      <c r="V20" s="51">
        <v>178104433</v>
      </c>
      <c r="W20" s="152">
        <f t="shared" si="10"/>
        <v>6427.2106022878997</v>
      </c>
      <c r="X20" s="152">
        <f t="shared" si="11"/>
        <v>120.9533280145527</v>
      </c>
      <c r="Y20" s="51">
        <v>5527198</v>
      </c>
      <c r="Z20" s="51">
        <v>11931644</v>
      </c>
      <c r="AA20" s="51">
        <v>0</v>
      </c>
    </row>
    <row r="21" spans="1:27" x14ac:dyDescent="0.25">
      <c r="A21" s="114">
        <v>14</v>
      </c>
      <c r="B21" s="43">
        <v>6822</v>
      </c>
      <c r="D21" s="114" t="s">
        <v>31</v>
      </c>
      <c r="E21" s="43">
        <v>24266292</v>
      </c>
      <c r="F21" s="151">
        <f t="shared" si="0"/>
        <v>3557.0642040457342</v>
      </c>
      <c r="G21" s="151">
        <f t="shared" si="1"/>
        <v>45.81646657148778</v>
      </c>
      <c r="H21" s="43">
        <v>20622131</v>
      </c>
      <c r="I21" s="151">
        <f t="shared" si="2"/>
        <v>3022.8863969510408</v>
      </c>
      <c r="J21" s="151">
        <f t="shared" si="3"/>
        <v>38.936034215459941</v>
      </c>
      <c r="K21" s="43">
        <v>7209116</v>
      </c>
      <c r="L21" s="151">
        <f t="shared" si="4"/>
        <v>1056.7452360011728</v>
      </c>
      <c r="M21" s="151">
        <f t="shared" si="5"/>
        <v>13.611318211450588</v>
      </c>
      <c r="N21" s="43">
        <v>866589</v>
      </c>
      <c r="O21" s="151">
        <f t="shared" si="6"/>
        <v>127.02858399296395</v>
      </c>
      <c r="P21" s="151">
        <f t="shared" si="7"/>
        <v>1.636181001601688</v>
      </c>
      <c r="Q21" s="43">
        <f t="shared" si="8"/>
        <v>52964128</v>
      </c>
      <c r="R21" s="43">
        <v>5403</v>
      </c>
      <c r="S21" s="43">
        <v>1453993</v>
      </c>
      <c r="T21" s="43">
        <f t="shared" si="9"/>
        <v>54423524</v>
      </c>
      <c r="U21" s="114"/>
      <c r="V21" s="43">
        <v>47061339</v>
      </c>
      <c r="W21" s="151">
        <f t="shared" si="10"/>
        <v>6898.4665787159192</v>
      </c>
      <c r="X21" s="151">
        <f t="shared" si="11"/>
        <v>129.82186869617067</v>
      </c>
      <c r="Y21" s="43">
        <v>196227</v>
      </c>
      <c r="Z21" s="43">
        <v>1471812</v>
      </c>
      <c r="AA21" s="43">
        <v>0</v>
      </c>
    </row>
    <row r="22" spans="1:27" x14ac:dyDescent="0.25">
      <c r="A22" s="117">
        <v>15</v>
      </c>
      <c r="B22" s="51">
        <v>136895</v>
      </c>
      <c r="C22" s="325"/>
      <c r="D22" s="117" t="s">
        <v>33</v>
      </c>
      <c r="E22" s="51">
        <v>431070111</v>
      </c>
      <c r="F22" s="152">
        <f t="shared" si="0"/>
        <v>3148.9105591876987</v>
      </c>
      <c r="G22" s="158">
        <f t="shared" si="1"/>
        <v>54.334345425535204</v>
      </c>
      <c r="H22" s="51">
        <v>286362347</v>
      </c>
      <c r="I22" s="152">
        <f t="shared" si="2"/>
        <v>2091.839344022791</v>
      </c>
      <c r="J22" s="158">
        <f t="shared" si="3"/>
        <v>36.09461728318476</v>
      </c>
      <c r="K22" s="51">
        <v>70671908</v>
      </c>
      <c r="L22" s="152">
        <f t="shared" si="4"/>
        <v>516.24900836407471</v>
      </c>
      <c r="M22" s="158">
        <f t="shared" si="5"/>
        <v>8.9078592163251251</v>
      </c>
      <c r="N22" s="51">
        <v>5261428</v>
      </c>
      <c r="O22" s="152">
        <f t="shared" si="6"/>
        <v>38.434040688118628</v>
      </c>
      <c r="P22" s="158">
        <f t="shared" si="7"/>
        <v>0.66317807495491798</v>
      </c>
      <c r="Q22" s="51">
        <f t="shared" si="8"/>
        <v>793365794</v>
      </c>
      <c r="R22" s="51">
        <v>11124917</v>
      </c>
      <c r="S22" s="51">
        <v>49361507</v>
      </c>
      <c r="T22" s="51">
        <f t="shared" si="9"/>
        <v>853852218</v>
      </c>
      <c r="U22" s="117"/>
      <c r="V22" s="51">
        <v>735278880</v>
      </c>
      <c r="W22" s="152">
        <f t="shared" si="10"/>
        <v>5371.1156725957853</v>
      </c>
      <c r="X22" s="158">
        <f t="shared" si="11"/>
        <v>101.07873476564234</v>
      </c>
      <c r="Y22" s="51">
        <v>45773166</v>
      </c>
      <c r="Z22" s="51">
        <v>32571824</v>
      </c>
      <c r="AA22" s="51">
        <v>0</v>
      </c>
    </row>
    <row r="23" spans="1:27" x14ac:dyDescent="0.25">
      <c r="A23" s="114">
        <v>16</v>
      </c>
      <c r="B23" s="43">
        <v>55990</v>
      </c>
      <c r="D23" s="114" t="s">
        <v>35</v>
      </c>
      <c r="E23" s="43">
        <v>150961321</v>
      </c>
      <c r="F23" s="151">
        <f t="shared" si="0"/>
        <v>2696.2193427397751</v>
      </c>
      <c r="G23" s="160">
        <f t="shared" si="1"/>
        <v>57.342585439533721</v>
      </c>
      <c r="H23" s="43">
        <v>88548359</v>
      </c>
      <c r="I23" s="151">
        <f t="shared" si="2"/>
        <v>1581.5031076978032</v>
      </c>
      <c r="J23" s="160">
        <f t="shared" si="3"/>
        <v>33.635051732807803</v>
      </c>
      <c r="K23" s="43">
        <v>21670177</v>
      </c>
      <c r="L23" s="151">
        <f t="shared" si="4"/>
        <v>387.03656010001788</v>
      </c>
      <c r="M23" s="160">
        <f t="shared" si="5"/>
        <v>8.2314063488641462</v>
      </c>
      <c r="N23" s="43">
        <v>2082289</v>
      </c>
      <c r="O23" s="151">
        <f t="shared" si="6"/>
        <v>37.190373280943028</v>
      </c>
      <c r="P23" s="160">
        <f t="shared" si="7"/>
        <v>0.79095647879433451</v>
      </c>
      <c r="Q23" s="43">
        <f t="shared" si="8"/>
        <v>263262146</v>
      </c>
      <c r="R23" s="43">
        <v>645019</v>
      </c>
      <c r="S23" s="43">
        <v>3389359</v>
      </c>
      <c r="T23" s="43">
        <f t="shared" si="9"/>
        <v>267296524</v>
      </c>
      <c r="U23" s="114"/>
      <c r="V23" s="43">
        <v>221670456</v>
      </c>
      <c r="W23" s="151">
        <f t="shared" si="10"/>
        <v>3959.1079835684945</v>
      </c>
      <c r="X23" s="160">
        <f t="shared" si="11"/>
        <v>74.506238586787816</v>
      </c>
      <c r="Y23" s="43">
        <v>15394985</v>
      </c>
      <c r="Z23" s="43">
        <v>20045926</v>
      </c>
      <c r="AA23" s="43">
        <v>400000</v>
      </c>
    </row>
    <row r="24" spans="1:27" x14ac:dyDescent="0.25">
      <c r="A24" s="117">
        <v>17</v>
      </c>
      <c r="B24" s="51">
        <v>0</v>
      </c>
      <c r="C24" s="325" t="s">
        <v>368</v>
      </c>
      <c r="D24" s="117" t="s">
        <v>37</v>
      </c>
      <c r="E24" s="51">
        <v>0</v>
      </c>
      <c r="F24" s="152">
        <f t="shared" si="0"/>
        <v>0</v>
      </c>
      <c r="G24" s="158">
        <f t="shared" si="1"/>
        <v>0</v>
      </c>
      <c r="H24" s="51">
        <v>0</v>
      </c>
      <c r="I24" s="152">
        <f t="shared" si="2"/>
        <v>0</v>
      </c>
      <c r="J24" s="158">
        <f t="shared" si="3"/>
        <v>0</v>
      </c>
      <c r="K24" s="51">
        <v>0</v>
      </c>
      <c r="L24" s="152">
        <f t="shared" si="4"/>
        <v>0</v>
      </c>
      <c r="M24" s="158">
        <f t="shared" si="5"/>
        <v>0</v>
      </c>
      <c r="N24" s="51">
        <v>0</v>
      </c>
      <c r="O24" s="152">
        <f t="shared" si="6"/>
        <v>0</v>
      </c>
      <c r="P24" s="158">
        <f t="shared" si="7"/>
        <v>0</v>
      </c>
      <c r="Q24" s="51">
        <f t="shared" si="8"/>
        <v>0</v>
      </c>
      <c r="R24" s="51">
        <v>0</v>
      </c>
      <c r="S24" s="51">
        <v>0</v>
      </c>
      <c r="T24" s="51">
        <f t="shared" si="9"/>
        <v>0</v>
      </c>
      <c r="U24" s="117"/>
      <c r="V24" s="51">
        <v>0</v>
      </c>
      <c r="W24" s="152">
        <f t="shared" si="10"/>
        <v>0</v>
      </c>
      <c r="X24" s="158">
        <f t="shared" si="11"/>
        <v>0</v>
      </c>
      <c r="Y24" s="51">
        <v>0</v>
      </c>
      <c r="Z24" s="51">
        <v>0</v>
      </c>
      <c r="AA24" s="51">
        <v>0</v>
      </c>
    </row>
    <row r="25" spans="1:27" x14ac:dyDescent="0.25">
      <c r="A25" s="114">
        <v>18</v>
      </c>
      <c r="B25" s="43">
        <v>7331</v>
      </c>
      <c r="D25" s="114" t="s">
        <v>39</v>
      </c>
      <c r="E25" s="43">
        <v>21687818</v>
      </c>
      <c r="F25" s="151">
        <f t="shared" si="0"/>
        <v>2958.3710271450009</v>
      </c>
      <c r="G25" s="160">
        <f t="shared" si="1"/>
        <v>57.984351526290176</v>
      </c>
      <c r="H25" s="43">
        <v>9526396</v>
      </c>
      <c r="I25" s="151">
        <f t="shared" si="2"/>
        <v>1299.4674669212932</v>
      </c>
      <c r="J25" s="160">
        <f t="shared" si="3"/>
        <v>25.469685075863541</v>
      </c>
      <c r="K25" s="43">
        <v>1817599</v>
      </c>
      <c r="L25" s="151">
        <f t="shared" si="4"/>
        <v>247.93329695812304</v>
      </c>
      <c r="M25" s="160">
        <f t="shared" si="5"/>
        <v>4.8595160356765028</v>
      </c>
      <c r="N25" s="43">
        <v>4371068</v>
      </c>
      <c r="O25" s="151">
        <f t="shared" si="6"/>
        <v>596.2444414131769</v>
      </c>
      <c r="P25" s="160">
        <f t="shared" si="7"/>
        <v>11.686447362169774</v>
      </c>
      <c r="Q25" s="43">
        <f t="shared" si="8"/>
        <v>37402881</v>
      </c>
      <c r="R25" s="43">
        <v>15000</v>
      </c>
      <c r="S25" s="43">
        <v>196368</v>
      </c>
      <c r="T25" s="43">
        <f t="shared" si="9"/>
        <v>37614249</v>
      </c>
      <c r="U25" s="114"/>
      <c r="V25" s="43">
        <v>27462156</v>
      </c>
      <c r="W25" s="151">
        <f t="shared" si="10"/>
        <v>3746.0313736188787</v>
      </c>
      <c r="X25" s="160">
        <f t="shared" si="11"/>
        <v>70.496361411409339</v>
      </c>
      <c r="Y25" s="43">
        <v>19721</v>
      </c>
      <c r="Z25" s="43">
        <v>2360638</v>
      </c>
      <c r="AA25" s="43">
        <v>0</v>
      </c>
    </row>
    <row r="26" spans="1:27" x14ac:dyDescent="0.25">
      <c r="A26" s="117">
        <v>19</v>
      </c>
      <c r="B26" s="51">
        <v>80736</v>
      </c>
      <c r="C26" s="325"/>
      <c r="D26" s="117" t="s">
        <v>41</v>
      </c>
      <c r="E26" s="51">
        <v>218723231</v>
      </c>
      <c r="F26" s="152">
        <f t="shared" si="0"/>
        <v>2709.1165155568769</v>
      </c>
      <c r="G26" s="158">
        <f t="shared" si="1"/>
        <v>54.17574314308191</v>
      </c>
      <c r="H26" s="51">
        <v>137183317</v>
      </c>
      <c r="I26" s="152">
        <f t="shared" si="2"/>
        <v>1699.1591978795086</v>
      </c>
      <c r="J26" s="158">
        <f t="shared" si="3"/>
        <v>33.979052482577778</v>
      </c>
      <c r="K26" s="51">
        <v>29215374</v>
      </c>
      <c r="L26" s="152">
        <f t="shared" si="4"/>
        <v>361.86303507728894</v>
      </c>
      <c r="M26" s="158">
        <f t="shared" si="5"/>
        <v>7.2363808380879009</v>
      </c>
      <c r="N26" s="51">
        <v>18607161</v>
      </c>
      <c r="O26" s="152">
        <f t="shared" si="6"/>
        <v>230.46919589774078</v>
      </c>
      <c r="P26" s="158">
        <f t="shared" si="7"/>
        <v>4.6088235362524026</v>
      </c>
      <c r="Q26" s="51">
        <f t="shared" si="8"/>
        <v>403729083</v>
      </c>
      <c r="R26" s="51">
        <v>6211104</v>
      </c>
      <c r="S26" s="51">
        <v>15626</v>
      </c>
      <c r="T26" s="51">
        <f t="shared" si="9"/>
        <v>409955813</v>
      </c>
      <c r="U26" s="117"/>
      <c r="V26" s="51">
        <v>372857049</v>
      </c>
      <c r="W26" s="152">
        <f t="shared" si="10"/>
        <v>4618.2254384661119</v>
      </c>
      <c r="X26" s="158">
        <f t="shared" si="11"/>
        <v>86.910134250945731</v>
      </c>
      <c r="Y26" s="51">
        <v>27828883</v>
      </c>
      <c r="Z26" s="51">
        <v>19097546</v>
      </c>
      <c r="AA26" s="51">
        <v>1990089</v>
      </c>
    </row>
    <row r="27" spans="1:27" x14ac:dyDescent="0.25">
      <c r="A27" s="114">
        <v>20</v>
      </c>
      <c r="B27" s="43">
        <v>42571</v>
      </c>
      <c r="D27" s="114" t="s">
        <v>43</v>
      </c>
      <c r="E27" s="43">
        <v>171550703</v>
      </c>
      <c r="F27" s="151">
        <f t="shared" si="0"/>
        <v>4029.7550680040404</v>
      </c>
      <c r="G27" s="160">
        <f t="shared" si="1"/>
        <v>60.288266276538693</v>
      </c>
      <c r="H27" s="43">
        <v>97668359</v>
      </c>
      <c r="I27" s="151">
        <f t="shared" si="2"/>
        <v>2294.2462944257827</v>
      </c>
      <c r="J27" s="160">
        <f t="shared" si="3"/>
        <v>34.323706817946267</v>
      </c>
      <c r="K27" s="43">
        <v>12946238</v>
      </c>
      <c r="L27" s="151">
        <f t="shared" si="4"/>
        <v>304.10932324822062</v>
      </c>
      <c r="M27" s="160">
        <f t="shared" si="5"/>
        <v>4.5497117188930654</v>
      </c>
      <c r="N27" s="43">
        <v>2385432</v>
      </c>
      <c r="O27" s="151">
        <f t="shared" si="6"/>
        <v>56.034201686594159</v>
      </c>
      <c r="P27" s="160">
        <f t="shared" si="7"/>
        <v>0.83831518662197646</v>
      </c>
      <c r="Q27" s="43">
        <f t="shared" si="8"/>
        <v>284550732</v>
      </c>
      <c r="R27" s="43">
        <v>1845261</v>
      </c>
      <c r="S27" s="43">
        <v>13719152</v>
      </c>
      <c r="T27" s="43">
        <f t="shared" si="9"/>
        <v>300115145</v>
      </c>
      <c r="U27" s="114"/>
      <c r="V27" s="43">
        <v>250892946</v>
      </c>
      <c r="W27" s="151">
        <f t="shared" si="10"/>
        <v>5893.517793803293</v>
      </c>
      <c r="X27" s="160">
        <f t="shared" si="11"/>
        <v>110.90979197410182</v>
      </c>
      <c r="Y27" s="43">
        <v>11086960</v>
      </c>
      <c r="Z27" s="43">
        <v>14087149</v>
      </c>
      <c r="AA27" s="43">
        <v>0</v>
      </c>
    </row>
    <row r="28" spans="1:27" x14ac:dyDescent="0.25">
      <c r="A28" s="117">
        <v>21</v>
      </c>
      <c r="B28" s="51">
        <v>0</v>
      </c>
      <c r="C28" s="325" t="s">
        <v>368</v>
      </c>
      <c r="D28" s="117" t="s">
        <v>45</v>
      </c>
      <c r="E28" s="51">
        <v>0</v>
      </c>
      <c r="F28" s="152">
        <f t="shared" si="0"/>
        <v>0</v>
      </c>
      <c r="G28" s="158">
        <f t="shared" si="1"/>
        <v>0</v>
      </c>
      <c r="H28" s="51">
        <v>0</v>
      </c>
      <c r="I28" s="152">
        <f t="shared" si="2"/>
        <v>0</v>
      </c>
      <c r="J28" s="158">
        <f t="shared" si="3"/>
        <v>0</v>
      </c>
      <c r="K28" s="51">
        <v>0</v>
      </c>
      <c r="L28" s="152">
        <f t="shared" si="4"/>
        <v>0</v>
      </c>
      <c r="M28" s="158">
        <f t="shared" si="5"/>
        <v>0</v>
      </c>
      <c r="N28" s="51">
        <v>0</v>
      </c>
      <c r="O28" s="152">
        <f t="shared" si="6"/>
        <v>0</v>
      </c>
      <c r="P28" s="158">
        <f t="shared" si="7"/>
        <v>0</v>
      </c>
      <c r="Q28" s="51">
        <f t="shared" si="8"/>
        <v>0</v>
      </c>
      <c r="R28" s="51">
        <v>0</v>
      </c>
      <c r="S28" s="51">
        <v>0</v>
      </c>
      <c r="T28" s="51">
        <f t="shared" si="9"/>
        <v>0</v>
      </c>
      <c r="U28" s="117"/>
      <c r="V28" s="51">
        <v>0</v>
      </c>
      <c r="W28" s="152">
        <f t="shared" si="10"/>
        <v>0</v>
      </c>
      <c r="X28" s="158">
        <f t="shared" si="11"/>
        <v>0</v>
      </c>
      <c r="Y28" s="51">
        <v>0</v>
      </c>
      <c r="Z28" s="51">
        <v>0</v>
      </c>
      <c r="AA28" s="51">
        <v>0</v>
      </c>
    </row>
    <row r="29" spans="1:27" x14ac:dyDescent="0.25">
      <c r="A29" s="114">
        <v>22</v>
      </c>
      <c r="B29" s="43">
        <v>13221</v>
      </c>
      <c r="D29" s="114" t="s">
        <v>47</v>
      </c>
      <c r="E29" s="43">
        <v>30542556</v>
      </c>
      <c r="F29" s="151">
        <f t="shared" si="0"/>
        <v>2310.1547538007717</v>
      </c>
      <c r="G29" s="151">
        <f t="shared" si="1"/>
        <v>36.899627073124293</v>
      </c>
      <c r="H29" s="43">
        <v>35960700</v>
      </c>
      <c r="I29" s="151">
        <f t="shared" si="2"/>
        <v>2719.968232357613</v>
      </c>
      <c r="J29" s="151">
        <f t="shared" si="3"/>
        <v>43.445493536575675</v>
      </c>
      <c r="K29" s="43">
        <v>15396500</v>
      </c>
      <c r="L29" s="151">
        <f t="shared" si="4"/>
        <v>1164.5488238408593</v>
      </c>
      <c r="M29" s="151">
        <f t="shared" si="5"/>
        <v>18.601099011862598</v>
      </c>
      <c r="N29" s="43">
        <v>872235</v>
      </c>
      <c r="O29" s="151">
        <f t="shared" si="6"/>
        <v>65.973451327433622</v>
      </c>
      <c r="P29" s="151">
        <f t="shared" si="7"/>
        <v>1.0537803784374353</v>
      </c>
      <c r="Q29" s="43">
        <f t="shared" si="8"/>
        <v>82771991</v>
      </c>
      <c r="R29" s="43">
        <v>17247</v>
      </c>
      <c r="S29" s="43">
        <v>0</v>
      </c>
      <c r="T29" s="43">
        <f t="shared" si="9"/>
        <v>82789238</v>
      </c>
      <c r="U29" s="114"/>
      <c r="V29" s="43">
        <v>79624310</v>
      </c>
      <c r="W29" s="151">
        <f t="shared" si="10"/>
        <v>6022.563346191665</v>
      </c>
      <c r="X29" s="151">
        <f t="shared" si="11"/>
        <v>113.33829323113139</v>
      </c>
      <c r="Y29" s="43">
        <v>0</v>
      </c>
      <c r="Z29" s="43">
        <v>0</v>
      </c>
      <c r="AA29" s="43">
        <v>0</v>
      </c>
    </row>
    <row r="30" spans="1:27" x14ac:dyDescent="0.25">
      <c r="A30" s="117">
        <v>23</v>
      </c>
      <c r="B30" s="51">
        <v>182268</v>
      </c>
      <c r="C30" s="325"/>
      <c r="D30" s="117" t="s">
        <v>49</v>
      </c>
      <c r="E30" s="51">
        <v>606584138</v>
      </c>
      <c r="F30" s="152">
        <f t="shared" si="0"/>
        <v>3327.9793381174973</v>
      </c>
      <c r="G30" s="152">
        <f t="shared" si="1"/>
        <v>54.817092871973053</v>
      </c>
      <c r="H30" s="51">
        <v>360771129</v>
      </c>
      <c r="I30" s="152">
        <f t="shared" si="2"/>
        <v>1979.3443116729211</v>
      </c>
      <c r="J30" s="152">
        <f t="shared" si="3"/>
        <v>32.602937078317687</v>
      </c>
      <c r="K30" s="51">
        <v>128289499</v>
      </c>
      <c r="L30" s="152">
        <f t="shared" si="4"/>
        <v>703.85091733052434</v>
      </c>
      <c r="M30" s="152">
        <f t="shared" si="5"/>
        <v>11.593539858079662</v>
      </c>
      <c r="N30" s="51">
        <v>10915444</v>
      </c>
      <c r="O30" s="152">
        <f t="shared" si="6"/>
        <v>59.88678210108192</v>
      </c>
      <c r="P30" s="152">
        <f t="shared" si="7"/>
        <v>0.98643019162960865</v>
      </c>
      <c r="Q30" s="51">
        <f t="shared" si="8"/>
        <v>1106560210</v>
      </c>
      <c r="R30" s="51">
        <v>19383292</v>
      </c>
      <c r="S30" s="51">
        <v>41098923</v>
      </c>
      <c r="T30" s="51">
        <f t="shared" si="9"/>
        <v>1167042425</v>
      </c>
      <c r="U30" s="117"/>
      <c r="V30" s="51">
        <v>1017452620</v>
      </c>
      <c r="W30" s="152">
        <f t="shared" si="10"/>
        <v>5582.1790989092988</v>
      </c>
      <c r="X30" s="152">
        <f t="shared" si="11"/>
        <v>105.05072594727348</v>
      </c>
      <c r="Y30" s="51">
        <v>65024849</v>
      </c>
      <c r="Z30" s="51">
        <v>58083259</v>
      </c>
      <c r="AA30" s="51">
        <v>12370</v>
      </c>
    </row>
    <row r="31" spans="1:27" x14ac:dyDescent="0.25">
      <c r="A31" s="114">
        <v>24</v>
      </c>
      <c r="B31" s="43">
        <v>238112</v>
      </c>
      <c r="D31" s="114" t="s">
        <v>51</v>
      </c>
      <c r="E31" s="43">
        <v>731146510</v>
      </c>
      <c r="F31" s="151">
        <f t="shared" si="0"/>
        <v>3070.5991718183041</v>
      </c>
      <c r="G31" s="151">
        <f t="shared" si="1"/>
        <v>53.805529459972021</v>
      </c>
      <c r="H31" s="43">
        <v>424390166</v>
      </c>
      <c r="I31" s="151">
        <f t="shared" si="2"/>
        <v>1782.3132223491466</v>
      </c>
      <c r="J31" s="151">
        <f t="shared" si="3"/>
        <v>31.231138037211469</v>
      </c>
      <c r="K31" s="43">
        <v>153289062</v>
      </c>
      <c r="L31" s="151">
        <f t="shared" si="4"/>
        <v>643.76873908076868</v>
      </c>
      <c r="M31" s="151">
        <f t="shared" si="5"/>
        <v>11.280638050686282</v>
      </c>
      <c r="N31" s="43">
        <v>50042983</v>
      </c>
      <c r="O31" s="151">
        <f t="shared" si="6"/>
        <v>210.16573293240157</v>
      </c>
      <c r="P31" s="151">
        <f t="shared" si="7"/>
        <v>3.6826944521302294</v>
      </c>
      <c r="Q31" s="43">
        <f t="shared" si="8"/>
        <v>1358868721</v>
      </c>
      <c r="R31" s="43">
        <v>16228776</v>
      </c>
      <c r="S31" s="43">
        <v>10973196</v>
      </c>
      <c r="T31" s="43">
        <f t="shared" si="9"/>
        <v>1386070693</v>
      </c>
      <c r="U31" s="114"/>
      <c r="V31" s="43">
        <v>1098954804</v>
      </c>
      <c r="W31" s="151">
        <f t="shared" si="10"/>
        <v>4615.2852607176455</v>
      </c>
      <c r="X31" s="151">
        <f t="shared" si="11"/>
        <v>86.854803205234433</v>
      </c>
      <c r="Y31" s="43">
        <v>0</v>
      </c>
      <c r="Z31" s="43">
        <v>104284069</v>
      </c>
      <c r="AA31" s="43">
        <v>0</v>
      </c>
    </row>
    <row r="32" spans="1:27" x14ac:dyDescent="0.25">
      <c r="A32" s="117">
        <v>25</v>
      </c>
      <c r="B32" s="51">
        <v>0</v>
      </c>
      <c r="C32" s="325" t="s">
        <v>368</v>
      </c>
      <c r="D32" s="117" t="s">
        <v>53</v>
      </c>
      <c r="E32" s="51">
        <v>0</v>
      </c>
      <c r="F32" s="152">
        <f t="shared" si="0"/>
        <v>0</v>
      </c>
      <c r="G32" s="158">
        <f t="shared" si="1"/>
        <v>0</v>
      </c>
      <c r="H32" s="51">
        <v>0</v>
      </c>
      <c r="I32" s="152">
        <f t="shared" si="2"/>
        <v>0</v>
      </c>
      <c r="J32" s="158">
        <f t="shared" si="3"/>
        <v>0</v>
      </c>
      <c r="K32" s="51">
        <v>0</v>
      </c>
      <c r="L32" s="152">
        <f t="shared" si="4"/>
        <v>0</v>
      </c>
      <c r="M32" s="158">
        <f t="shared" si="5"/>
        <v>0</v>
      </c>
      <c r="N32" s="51">
        <v>0</v>
      </c>
      <c r="O32" s="152">
        <f t="shared" si="6"/>
        <v>0</v>
      </c>
      <c r="P32" s="158">
        <f t="shared" si="7"/>
        <v>0</v>
      </c>
      <c r="Q32" s="51">
        <f t="shared" si="8"/>
        <v>0</v>
      </c>
      <c r="R32" s="51">
        <v>0</v>
      </c>
      <c r="S32" s="51">
        <v>0</v>
      </c>
      <c r="T32" s="51">
        <f t="shared" si="9"/>
        <v>0</v>
      </c>
      <c r="U32" s="117"/>
      <c r="V32" s="51">
        <v>0</v>
      </c>
      <c r="W32" s="152">
        <f t="shared" si="10"/>
        <v>0</v>
      </c>
      <c r="X32" s="158">
        <f t="shared" si="11"/>
        <v>0</v>
      </c>
      <c r="Y32" s="51">
        <v>0</v>
      </c>
      <c r="Z32" s="51">
        <v>0</v>
      </c>
      <c r="AA32" s="51">
        <v>0</v>
      </c>
    </row>
    <row r="33" spans="1:27" x14ac:dyDescent="0.25">
      <c r="A33" s="114">
        <v>26</v>
      </c>
      <c r="B33" s="43">
        <v>34157</v>
      </c>
      <c r="D33" s="114" t="s">
        <v>55</v>
      </c>
      <c r="E33" s="43">
        <v>79264733</v>
      </c>
      <c r="F33" s="151">
        <f t="shared" si="0"/>
        <v>2320.5999648681091</v>
      </c>
      <c r="G33" s="160">
        <f t="shared" si="1"/>
        <v>40.442303501160147</v>
      </c>
      <c r="H33" s="43">
        <v>84580656</v>
      </c>
      <c r="I33" s="151">
        <f t="shared" si="2"/>
        <v>2476.231987586732</v>
      </c>
      <c r="J33" s="160">
        <f t="shared" si="3"/>
        <v>43.154583770303269</v>
      </c>
      <c r="K33" s="43">
        <v>32149216</v>
      </c>
      <c r="L33" s="151">
        <f t="shared" si="4"/>
        <v>941.21895951049567</v>
      </c>
      <c r="M33" s="160">
        <f t="shared" si="5"/>
        <v>16.403112728536584</v>
      </c>
      <c r="N33" s="43">
        <v>0</v>
      </c>
      <c r="O33" s="151">
        <f t="shared" si="6"/>
        <v>0</v>
      </c>
      <c r="P33" s="160">
        <f t="shared" si="7"/>
        <v>0</v>
      </c>
      <c r="Q33" s="43">
        <f t="shared" si="8"/>
        <v>195994605</v>
      </c>
      <c r="R33" s="43">
        <v>0</v>
      </c>
      <c r="S33" s="43">
        <v>0</v>
      </c>
      <c r="T33" s="43">
        <f t="shared" si="9"/>
        <v>195994605</v>
      </c>
      <c r="U33" s="114"/>
      <c r="V33" s="43">
        <v>176842493</v>
      </c>
      <c r="W33" s="151">
        <f t="shared" si="10"/>
        <v>5177.3426530432998</v>
      </c>
      <c r="X33" s="160">
        <f t="shared" si="11"/>
        <v>97.432130811827733</v>
      </c>
      <c r="Y33" s="43">
        <v>0</v>
      </c>
      <c r="Z33" s="43">
        <v>0</v>
      </c>
      <c r="AA33" s="43">
        <v>0</v>
      </c>
    </row>
    <row r="34" spans="1:27" x14ac:dyDescent="0.25">
      <c r="A34" s="117">
        <v>27</v>
      </c>
      <c r="B34" s="51">
        <v>12648</v>
      </c>
      <c r="C34" s="325"/>
      <c r="D34" s="117" t="s">
        <v>57</v>
      </c>
      <c r="E34" s="51">
        <v>38664800</v>
      </c>
      <c r="F34" s="152">
        <f t="shared" si="0"/>
        <v>3056.989247311828</v>
      </c>
      <c r="G34" s="158">
        <f t="shared" si="1"/>
        <v>56.439738914095564</v>
      </c>
      <c r="H34" s="51">
        <v>23334377</v>
      </c>
      <c r="I34" s="152">
        <f t="shared" si="2"/>
        <v>1844.9064674256799</v>
      </c>
      <c r="J34" s="158">
        <f t="shared" si="3"/>
        <v>34.061630878811641</v>
      </c>
      <c r="K34" s="51">
        <v>1491772</v>
      </c>
      <c r="L34" s="152">
        <f t="shared" si="4"/>
        <v>117.94528779253636</v>
      </c>
      <c r="M34" s="158">
        <f t="shared" si="5"/>
        <v>2.1775677670480169</v>
      </c>
      <c r="N34" s="51">
        <v>5015392</v>
      </c>
      <c r="O34" s="152">
        <f t="shared" si="6"/>
        <v>396.53636938646429</v>
      </c>
      <c r="P34" s="158">
        <f t="shared" si="7"/>
        <v>7.3210624400447832</v>
      </c>
      <c r="Q34" s="51">
        <f t="shared" si="8"/>
        <v>68506341</v>
      </c>
      <c r="R34" s="51">
        <v>272787</v>
      </c>
      <c r="S34" s="51">
        <v>300000</v>
      </c>
      <c r="T34" s="51">
        <f t="shared" si="9"/>
        <v>69079128</v>
      </c>
      <c r="U34" s="117"/>
      <c r="V34" s="51">
        <v>54990253</v>
      </c>
      <c r="W34" s="152">
        <f t="shared" si="10"/>
        <v>4347.7429633143583</v>
      </c>
      <c r="X34" s="158">
        <f t="shared" si="11"/>
        <v>81.819939209324971</v>
      </c>
      <c r="Y34" s="51">
        <v>1116854</v>
      </c>
      <c r="Z34" s="51">
        <v>4083415</v>
      </c>
      <c r="AA34" s="51">
        <v>0</v>
      </c>
    </row>
    <row r="35" spans="1:27" x14ac:dyDescent="0.25">
      <c r="A35" s="114">
        <v>28</v>
      </c>
      <c r="B35" s="43">
        <v>96085</v>
      </c>
      <c r="D35" s="114" t="s">
        <v>59</v>
      </c>
      <c r="E35" s="43">
        <v>273644446</v>
      </c>
      <c r="F35" s="151">
        <f t="shared" si="0"/>
        <v>2847.9413644169226</v>
      </c>
      <c r="G35" s="160">
        <f t="shared" si="1"/>
        <v>45.110437182650635</v>
      </c>
      <c r="H35" s="43">
        <v>228715252</v>
      </c>
      <c r="I35" s="151">
        <f t="shared" si="2"/>
        <v>2380.3429463495863</v>
      </c>
      <c r="J35" s="160">
        <f t="shared" si="3"/>
        <v>37.703834880902761</v>
      </c>
      <c r="K35" s="43">
        <v>62591943</v>
      </c>
      <c r="L35" s="151">
        <f t="shared" si="4"/>
        <v>651.42262580007286</v>
      </c>
      <c r="M35" s="160">
        <f t="shared" si="5"/>
        <v>10.318316173102776</v>
      </c>
      <c r="N35" s="43">
        <v>41658410</v>
      </c>
      <c r="O35" s="151">
        <f t="shared" si="6"/>
        <v>433.55789145027842</v>
      </c>
      <c r="P35" s="160">
        <f t="shared" si="7"/>
        <v>6.8674117633438296</v>
      </c>
      <c r="Q35" s="43">
        <f t="shared" si="8"/>
        <v>606610051</v>
      </c>
      <c r="R35" s="43">
        <v>3939542</v>
      </c>
      <c r="S35" s="43">
        <v>7020214</v>
      </c>
      <c r="T35" s="43">
        <f t="shared" si="9"/>
        <v>617569807</v>
      </c>
      <c r="U35" s="114"/>
      <c r="V35" s="43">
        <v>507093980</v>
      </c>
      <c r="W35" s="151">
        <f t="shared" si="10"/>
        <v>5277.5561221834832</v>
      </c>
      <c r="X35" s="160">
        <f t="shared" si="11"/>
        <v>99.318042656707078</v>
      </c>
      <c r="Y35" s="43">
        <v>0</v>
      </c>
      <c r="Z35" s="43">
        <v>0</v>
      </c>
      <c r="AA35" s="43">
        <v>493314</v>
      </c>
    </row>
    <row r="36" spans="1:27" x14ac:dyDescent="0.25">
      <c r="A36" s="117">
        <v>29</v>
      </c>
      <c r="B36" s="51">
        <v>16854</v>
      </c>
      <c r="C36" s="325"/>
      <c r="D36" s="117" t="s">
        <v>61</v>
      </c>
      <c r="E36" s="51">
        <v>30955777</v>
      </c>
      <c r="F36" s="152">
        <f t="shared" si="0"/>
        <v>1836.7020885249792</v>
      </c>
      <c r="G36" s="158">
        <f t="shared" si="1"/>
        <v>39.664892795872817</v>
      </c>
      <c r="H36" s="51">
        <v>40893494</v>
      </c>
      <c r="I36" s="152">
        <f t="shared" si="2"/>
        <v>2426.3376053162456</v>
      </c>
      <c r="J36" s="158">
        <f t="shared" si="3"/>
        <v>52.398492712964952</v>
      </c>
      <c r="K36" s="51">
        <v>6007670</v>
      </c>
      <c r="L36" s="152">
        <f t="shared" si="4"/>
        <v>356.45366085202323</v>
      </c>
      <c r="M36" s="158">
        <f t="shared" si="5"/>
        <v>7.6978712730415788</v>
      </c>
      <c r="N36" s="51">
        <v>186323</v>
      </c>
      <c r="O36" s="152">
        <f t="shared" si="6"/>
        <v>11.055120446184882</v>
      </c>
      <c r="P36" s="158">
        <f t="shared" si="7"/>
        <v>0.23874321812065677</v>
      </c>
      <c r="Q36" s="51">
        <f t="shared" si="8"/>
        <v>78043264</v>
      </c>
      <c r="R36" s="51">
        <v>59003</v>
      </c>
      <c r="S36" s="51">
        <v>3980258</v>
      </c>
      <c r="T36" s="51">
        <f t="shared" si="9"/>
        <v>82082525</v>
      </c>
      <c r="U36" s="117"/>
      <c r="V36" s="51">
        <v>80808350</v>
      </c>
      <c r="W36" s="152">
        <f t="shared" si="10"/>
        <v>4794.6095882283134</v>
      </c>
      <c r="X36" s="158">
        <f t="shared" si="11"/>
        <v>90.229498006532197</v>
      </c>
      <c r="Y36" s="51">
        <v>2473787</v>
      </c>
      <c r="Z36" s="51">
        <v>2734803</v>
      </c>
      <c r="AA36" s="51">
        <v>0</v>
      </c>
    </row>
    <row r="37" spans="1:27" x14ac:dyDescent="0.25">
      <c r="A37" s="114">
        <v>30</v>
      </c>
      <c r="B37" s="43">
        <v>229035</v>
      </c>
      <c r="D37" s="114" t="s">
        <v>63</v>
      </c>
      <c r="E37" s="43">
        <v>964019504</v>
      </c>
      <c r="F37" s="151">
        <f t="shared" si="0"/>
        <v>4209.048852795424</v>
      </c>
      <c r="G37" s="160">
        <f t="shared" si="1"/>
        <v>58.826054121226612</v>
      </c>
      <c r="H37" s="43">
        <v>407629829</v>
      </c>
      <c r="I37" s="151">
        <f t="shared" si="2"/>
        <v>1779.7709040103041</v>
      </c>
      <c r="J37" s="160">
        <f t="shared" si="3"/>
        <v>24.874241944984913</v>
      </c>
      <c r="K37" s="43">
        <v>139157470</v>
      </c>
      <c r="L37" s="151">
        <f t="shared" si="4"/>
        <v>607.58167965594782</v>
      </c>
      <c r="M37" s="160">
        <f t="shared" si="5"/>
        <v>8.4916174700060516</v>
      </c>
      <c r="N37" s="43">
        <v>127956018</v>
      </c>
      <c r="O37" s="151">
        <f t="shared" si="6"/>
        <v>558.67451699521905</v>
      </c>
      <c r="P37" s="160">
        <f t="shared" si="7"/>
        <v>7.8080864637824234</v>
      </c>
      <c r="Q37" s="43">
        <f t="shared" si="8"/>
        <v>1638762821</v>
      </c>
      <c r="R37" s="43">
        <v>886037</v>
      </c>
      <c r="S37" s="43">
        <v>8459758</v>
      </c>
      <c r="T37" s="43">
        <f t="shared" si="9"/>
        <v>1648108616</v>
      </c>
      <c r="U37" s="114"/>
      <c r="V37" s="43">
        <v>1606950956</v>
      </c>
      <c r="W37" s="151">
        <f t="shared" si="10"/>
        <v>7016.1807409347912</v>
      </c>
      <c r="X37" s="160">
        <f t="shared" si="11"/>
        <v>132.03712513568257</v>
      </c>
      <c r="Y37" s="43">
        <v>0</v>
      </c>
      <c r="Z37" s="43">
        <v>0</v>
      </c>
      <c r="AA37" s="43">
        <v>0</v>
      </c>
    </row>
    <row r="38" spans="1:27" x14ac:dyDescent="0.25">
      <c r="A38" s="117">
        <v>31</v>
      </c>
      <c r="B38" s="51">
        <v>99045</v>
      </c>
      <c r="C38" s="325"/>
      <c r="D38" s="117" t="s">
        <v>65</v>
      </c>
      <c r="E38" s="51">
        <v>303320158</v>
      </c>
      <c r="F38" s="152">
        <f t="shared" si="0"/>
        <v>3062.4479579988893</v>
      </c>
      <c r="G38" s="158">
        <f t="shared" si="1"/>
        <v>47.342339501406499</v>
      </c>
      <c r="H38" s="51">
        <v>255720237.37</v>
      </c>
      <c r="I38" s="152">
        <f t="shared" si="2"/>
        <v>2581.8591283759906</v>
      </c>
      <c r="J38" s="158">
        <f t="shared" si="3"/>
        <v>39.912923607770232</v>
      </c>
      <c r="K38" s="51">
        <v>68508227</v>
      </c>
      <c r="L38" s="152">
        <f t="shared" si="4"/>
        <v>691.68788934322788</v>
      </c>
      <c r="M38" s="158">
        <f t="shared" si="5"/>
        <v>10.692793260622736</v>
      </c>
      <c r="N38" s="51">
        <v>13146707</v>
      </c>
      <c r="O38" s="152">
        <f t="shared" si="6"/>
        <v>132.73468625372305</v>
      </c>
      <c r="P38" s="158">
        <f t="shared" si="7"/>
        <v>2.0519436302005265</v>
      </c>
      <c r="Q38" s="51">
        <f t="shared" si="8"/>
        <v>640695329.37</v>
      </c>
      <c r="R38" s="51">
        <v>5951659</v>
      </c>
      <c r="S38" s="51">
        <v>2313257</v>
      </c>
      <c r="T38" s="51">
        <f t="shared" si="9"/>
        <v>648960245.37</v>
      </c>
      <c r="U38" s="117"/>
      <c r="V38" s="51">
        <v>602320259</v>
      </c>
      <c r="W38" s="152">
        <f t="shared" si="10"/>
        <v>6081.2788025644904</v>
      </c>
      <c r="X38" s="158">
        <f t="shared" si="11"/>
        <v>114.44325622264415</v>
      </c>
      <c r="Y38" s="51">
        <v>11060047</v>
      </c>
      <c r="Z38" s="51">
        <v>27147542</v>
      </c>
      <c r="AA38" s="51">
        <v>5611731</v>
      </c>
    </row>
    <row r="39" spans="1:27" x14ac:dyDescent="0.25">
      <c r="A39" s="114">
        <v>32</v>
      </c>
      <c r="B39" s="43">
        <v>24985</v>
      </c>
      <c r="D39" s="114" t="s">
        <v>67</v>
      </c>
      <c r="E39" s="43">
        <v>100577836</v>
      </c>
      <c r="F39" s="151">
        <f t="shared" si="0"/>
        <v>4025.5287572543525</v>
      </c>
      <c r="G39" s="151">
        <f t="shared" si="1"/>
        <v>61.269919068785384</v>
      </c>
      <c r="H39" s="43">
        <v>52065597</v>
      </c>
      <c r="I39" s="151">
        <f t="shared" si="2"/>
        <v>2083.8742045227136</v>
      </c>
      <c r="J39" s="151">
        <f t="shared" si="3"/>
        <v>31.717275309621844</v>
      </c>
      <c r="K39" s="43">
        <v>5508189</v>
      </c>
      <c r="L39" s="151">
        <f t="shared" si="4"/>
        <v>220.45983590154091</v>
      </c>
      <c r="M39" s="151">
        <f t="shared" si="5"/>
        <v>3.3554738068293086</v>
      </c>
      <c r="N39" s="43">
        <v>6003705</v>
      </c>
      <c r="O39" s="151">
        <f t="shared" si="6"/>
        <v>240.29237542525516</v>
      </c>
      <c r="P39" s="151">
        <f t="shared" si="7"/>
        <v>3.6573318147634648</v>
      </c>
      <c r="Q39" s="43">
        <f t="shared" si="8"/>
        <v>164155327</v>
      </c>
      <c r="R39" s="43">
        <v>720018</v>
      </c>
      <c r="S39" s="43">
        <v>3305679</v>
      </c>
      <c r="T39" s="43">
        <f t="shared" si="9"/>
        <v>168181024</v>
      </c>
      <c r="U39" s="114"/>
      <c r="V39" s="43">
        <v>135074034</v>
      </c>
      <c r="W39" s="151">
        <f t="shared" si="10"/>
        <v>5406.2050830498301</v>
      </c>
      <c r="X39" s="151">
        <f t="shared" si="11"/>
        <v>101.73908047937614</v>
      </c>
      <c r="Y39" s="43">
        <v>9256901</v>
      </c>
      <c r="Z39" s="43">
        <v>5631928</v>
      </c>
      <c r="AA39" s="43">
        <v>6065084</v>
      </c>
    </row>
    <row r="40" spans="1:27" x14ac:dyDescent="0.25">
      <c r="A40" s="117">
        <v>33</v>
      </c>
      <c r="B40" s="51">
        <v>25669</v>
      </c>
      <c r="C40" s="325"/>
      <c r="D40" s="117" t="s">
        <v>69</v>
      </c>
      <c r="E40" s="51">
        <v>71678429</v>
      </c>
      <c r="F40" s="152">
        <f t="shared" si="0"/>
        <v>2792.4122092796761</v>
      </c>
      <c r="G40" s="152">
        <f t="shared" si="1"/>
        <v>55.868329273294627</v>
      </c>
      <c r="H40" s="51">
        <v>48283220</v>
      </c>
      <c r="I40" s="152">
        <f t="shared" si="2"/>
        <v>1880.9934161829444</v>
      </c>
      <c r="J40" s="152">
        <f t="shared" si="3"/>
        <v>37.633397815330532</v>
      </c>
      <c r="K40" s="51">
        <v>7554591</v>
      </c>
      <c r="L40" s="152">
        <f t="shared" si="4"/>
        <v>294.30795901671274</v>
      </c>
      <c r="M40" s="152">
        <f t="shared" si="5"/>
        <v>5.8882760601947366</v>
      </c>
      <c r="N40" s="51">
        <v>782619</v>
      </c>
      <c r="O40" s="152">
        <f t="shared" si="6"/>
        <v>30.48887763450076</v>
      </c>
      <c r="P40" s="152">
        <f t="shared" si="7"/>
        <v>0.60999685118010283</v>
      </c>
      <c r="Q40" s="51">
        <f t="shared" si="8"/>
        <v>128298859</v>
      </c>
      <c r="R40" s="51">
        <v>578891</v>
      </c>
      <c r="S40" s="51">
        <v>8482298</v>
      </c>
      <c r="T40" s="51">
        <f t="shared" si="9"/>
        <v>137360048</v>
      </c>
      <c r="U40" s="117"/>
      <c r="V40" s="51">
        <v>115288659</v>
      </c>
      <c r="W40" s="152">
        <f t="shared" si="10"/>
        <v>4491.3576298258604</v>
      </c>
      <c r="X40" s="152">
        <f t="shared" si="11"/>
        <v>84.522615835493554</v>
      </c>
      <c r="Y40" s="51">
        <v>12464503</v>
      </c>
      <c r="Z40" s="51">
        <v>6023490</v>
      </c>
      <c r="AA40" s="51">
        <v>0</v>
      </c>
    </row>
    <row r="41" spans="1:27" x14ac:dyDescent="0.25">
      <c r="A41" s="114">
        <v>34</v>
      </c>
      <c r="B41" s="43">
        <v>100690</v>
      </c>
      <c r="D41" s="114" t="s">
        <v>71</v>
      </c>
      <c r="E41" s="43">
        <v>379365755</v>
      </c>
      <c r="F41" s="151">
        <f t="shared" si="0"/>
        <v>3767.6606912305097</v>
      </c>
      <c r="G41" s="151">
        <f t="shared" si="1"/>
        <v>60.272746021447432</v>
      </c>
      <c r="H41" s="43">
        <v>205137293</v>
      </c>
      <c r="I41" s="151">
        <f t="shared" si="2"/>
        <v>2037.315453371735</v>
      </c>
      <c r="J41" s="151">
        <f t="shared" si="3"/>
        <v>32.591734487252936</v>
      </c>
      <c r="K41" s="43">
        <v>42062444</v>
      </c>
      <c r="L41" s="151">
        <f t="shared" si="4"/>
        <v>417.74202006157515</v>
      </c>
      <c r="M41" s="151">
        <f t="shared" si="5"/>
        <v>6.6827829629834552</v>
      </c>
      <c r="N41" s="43">
        <v>2849592</v>
      </c>
      <c r="O41" s="151">
        <f t="shared" si="6"/>
        <v>28.300645545734433</v>
      </c>
      <c r="P41" s="151">
        <f t="shared" si="7"/>
        <v>0.45273652831618511</v>
      </c>
      <c r="Q41" s="43">
        <f t="shared" si="8"/>
        <v>629415084</v>
      </c>
      <c r="R41" s="43">
        <v>23819302</v>
      </c>
      <c r="S41" s="43">
        <v>1052235</v>
      </c>
      <c r="T41" s="43">
        <f t="shared" si="9"/>
        <v>654286621</v>
      </c>
      <c r="U41" s="114"/>
      <c r="V41" s="43">
        <v>517492442</v>
      </c>
      <c r="W41" s="151">
        <f t="shared" si="10"/>
        <v>5139.4621312940708</v>
      </c>
      <c r="X41" s="151">
        <f t="shared" si="11"/>
        <v>96.719259325888572</v>
      </c>
      <c r="Y41" s="43">
        <v>30695368</v>
      </c>
      <c r="Z41" s="43">
        <v>31006181</v>
      </c>
      <c r="AA41" s="43">
        <v>921171</v>
      </c>
    </row>
    <row r="42" spans="1:27" x14ac:dyDescent="0.25">
      <c r="A42" s="117">
        <v>35</v>
      </c>
      <c r="B42" s="51">
        <v>453605</v>
      </c>
      <c r="C42" s="325"/>
      <c r="D42" s="117" t="s">
        <v>73</v>
      </c>
      <c r="E42" s="51">
        <v>1524028455</v>
      </c>
      <c r="F42" s="152">
        <f t="shared" si="0"/>
        <v>3359.8140562824483</v>
      </c>
      <c r="G42" s="158">
        <f t="shared" si="1"/>
        <v>61.402369165292555</v>
      </c>
      <c r="H42" s="51">
        <v>724366750</v>
      </c>
      <c r="I42" s="152">
        <f t="shared" si="2"/>
        <v>1596.9108585663739</v>
      </c>
      <c r="J42" s="158">
        <f t="shared" si="3"/>
        <v>29.184385927074558</v>
      </c>
      <c r="K42" s="51">
        <v>147293060</v>
      </c>
      <c r="L42" s="152">
        <f t="shared" si="4"/>
        <v>324.7165705845394</v>
      </c>
      <c r="M42" s="158">
        <f t="shared" si="5"/>
        <v>5.9343661307200373</v>
      </c>
      <c r="N42" s="51">
        <v>86346998</v>
      </c>
      <c r="O42" s="152">
        <f t="shared" si="6"/>
        <v>190.35724473936574</v>
      </c>
      <c r="P42" s="158">
        <f t="shared" si="7"/>
        <v>3.4788787769128486</v>
      </c>
      <c r="Q42" s="51">
        <f t="shared" si="8"/>
        <v>2482035263</v>
      </c>
      <c r="R42" s="51">
        <v>0</v>
      </c>
      <c r="S42" s="51">
        <v>1978174</v>
      </c>
      <c r="T42" s="51">
        <f t="shared" si="9"/>
        <v>2484013437</v>
      </c>
      <c r="U42" s="117"/>
      <c r="V42" s="51">
        <v>2081891529</v>
      </c>
      <c r="W42" s="152">
        <f t="shared" si="10"/>
        <v>4589.657364887953</v>
      </c>
      <c r="X42" s="158">
        <f t="shared" si="11"/>
        <v>86.372513222468314</v>
      </c>
      <c r="Y42" s="51">
        <v>217218202</v>
      </c>
      <c r="Z42" s="51">
        <v>137710860</v>
      </c>
      <c r="AA42" s="51">
        <v>72000</v>
      </c>
    </row>
    <row r="43" spans="1:27" x14ac:dyDescent="0.25">
      <c r="A43" s="114">
        <v>36</v>
      </c>
      <c r="B43" s="43">
        <v>22651</v>
      </c>
      <c r="D43" s="114" t="s">
        <v>75</v>
      </c>
      <c r="E43" s="43">
        <v>69831765</v>
      </c>
      <c r="F43" s="151">
        <f t="shared" si="0"/>
        <v>3082.9440201315615</v>
      </c>
      <c r="G43" s="160">
        <f t="shared" si="1"/>
        <v>54.353183382686488</v>
      </c>
      <c r="H43" s="43">
        <v>47006289</v>
      </c>
      <c r="I43" s="151">
        <f t="shared" si="2"/>
        <v>2075.2412255529557</v>
      </c>
      <c r="J43" s="160">
        <f t="shared" si="3"/>
        <v>36.587095373524619</v>
      </c>
      <c r="K43" s="43">
        <v>8283638</v>
      </c>
      <c r="L43" s="151">
        <f t="shared" si="4"/>
        <v>365.70738598737364</v>
      </c>
      <c r="M43" s="160">
        <f t="shared" si="5"/>
        <v>6.4475256395107623</v>
      </c>
      <c r="N43" s="43">
        <v>3356091</v>
      </c>
      <c r="O43" s="151">
        <f t="shared" si="6"/>
        <v>148.16524656748047</v>
      </c>
      <c r="P43" s="160">
        <f t="shared" si="7"/>
        <v>2.6121956042781345</v>
      </c>
      <c r="Q43" s="43">
        <f t="shared" si="8"/>
        <v>128477783</v>
      </c>
      <c r="R43" s="43">
        <v>212905</v>
      </c>
      <c r="S43" s="43">
        <v>683649</v>
      </c>
      <c r="T43" s="43">
        <f t="shared" si="9"/>
        <v>129374337</v>
      </c>
      <c r="U43" s="114"/>
      <c r="V43" s="43">
        <v>112714142</v>
      </c>
      <c r="W43" s="151">
        <f t="shared" si="10"/>
        <v>4976.1221138139599</v>
      </c>
      <c r="X43" s="160">
        <f t="shared" si="11"/>
        <v>93.645372388817947</v>
      </c>
      <c r="Y43" s="43">
        <v>0</v>
      </c>
      <c r="Z43" s="43">
        <v>0</v>
      </c>
      <c r="AA43" s="43">
        <v>0</v>
      </c>
    </row>
    <row r="44" spans="1:27" x14ac:dyDescent="0.25">
      <c r="A44" s="117">
        <v>37</v>
      </c>
      <c r="B44" s="51">
        <v>15675</v>
      </c>
      <c r="C44" s="325"/>
      <c r="D44" s="117" t="s">
        <v>77</v>
      </c>
      <c r="E44" s="51">
        <v>57219662</v>
      </c>
      <c r="F44" s="152">
        <f t="shared" si="0"/>
        <v>3650.3771610845297</v>
      </c>
      <c r="G44" s="158">
        <f t="shared" si="1"/>
        <v>78.024924678980838</v>
      </c>
      <c r="H44" s="51">
        <v>13142535</v>
      </c>
      <c r="I44" s="152">
        <f t="shared" si="2"/>
        <v>838.43923444976076</v>
      </c>
      <c r="J44" s="158">
        <f t="shared" si="3"/>
        <v>17.921205187578167</v>
      </c>
      <c r="K44" s="51">
        <v>2775431</v>
      </c>
      <c r="L44" s="152">
        <f t="shared" si="4"/>
        <v>177.06098883572568</v>
      </c>
      <c r="M44" s="158">
        <f t="shared" si="5"/>
        <v>3.7845871009637988</v>
      </c>
      <c r="N44" s="51">
        <v>197479</v>
      </c>
      <c r="O44" s="152">
        <f t="shared" si="6"/>
        <v>12.598341307814993</v>
      </c>
      <c r="P44" s="158">
        <f t="shared" si="7"/>
        <v>0.26928303247720087</v>
      </c>
      <c r="Q44" s="51">
        <f t="shared" si="8"/>
        <v>73335107</v>
      </c>
      <c r="R44" s="51">
        <v>1516959</v>
      </c>
      <c r="S44" s="51">
        <v>0</v>
      </c>
      <c r="T44" s="51">
        <f t="shared" si="9"/>
        <v>74852066</v>
      </c>
      <c r="U44" s="117"/>
      <c r="V44" s="51">
        <v>63321836</v>
      </c>
      <c r="W44" s="152">
        <f t="shared" si="10"/>
        <v>4039.670558213716</v>
      </c>
      <c r="X44" s="158">
        <f t="shared" si="11"/>
        <v>76.022341313107631</v>
      </c>
      <c r="Y44" s="51">
        <v>4043249</v>
      </c>
      <c r="Z44" s="51">
        <v>0</v>
      </c>
      <c r="AA44" s="51">
        <v>0</v>
      </c>
    </row>
    <row r="45" spans="1:27" x14ac:dyDescent="0.25">
      <c r="A45" s="114">
        <v>38</v>
      </c>
      <c r="B45" s="110">
        <v>28734</v>
      </c>
      <c r="D45" s="114" t="s">
        <v>79</v>
      </c>
      <c r="E45" s="110">
        <v>111641898</v>
      </c>
      <c r="F45" s="151">
        <f t="shared" si="0"/>
        <v>3885.3587387763623</v>
      </c>
      <c r="G45" s="160">
        <f t="shared" si="1"/>
        <v>56.005378913164471</v>
      </c>
      <c r="H45" s="110">
        <v>59288558</v>
      </c>
      <c r="I45" s="151">
        <f t="shared" si="2"/>
        <v>2063.3590171921765</v>
      </c>
      <c r="J45" s="160">
        <f t="shared" si="3"/>
        <v>29.742222368927557</v>
      </c>
      <c r="K45" s="110">
        <v>18284979</v>
      </c>
      <c r="L45" s="151">
        <f t="shared" si="4"/>
        <v>636.35341407391945</v>
      </c>
      <c r="M45" s="160">
        <f t="shared" si="5"/>
        <v>9.1726958754701133</v>
      </c>
      <c r="N45" s="110">
        <v>10125950</v>
      </c>
      <c r="O45" s="151">
        <f t="shared" si="6"/>
        <v>352.40307649474488</v>
      </c>
      <c r="P45" s="160">
        <f t="shared" si="7"/>
        <v>5.079702842437861</v>
      </c>
      <c r="Q45" s="110">
        <f t="shared" si="8"/>
        <v>199341385</v>
      </c>
      <c r="R45" s="110">
        <v>913319</v>
      </c>
      <c r="S45" s="110">
        <v>1370000</v>
      </c>
      <c r="T45" s="110">
        <f t="shared" si="9"/>
        <v>201624704</v>
      </c>
      <c r="U45" s="114"/>
      <c r="V45" s="110">
        <v>181299602</v>
      </c>
      <c r="W45" s="151">
        <f t="shared" si="10"/>
        <v>6309.5845340015312</v>
      </c>
      <c r="X45" s="160">
        <f t="shared" si="11"/>
        <v>118.7397294099825</v>
      </c>
      <c r="Y45" s="110">
        <v>759458</v>
      </c>
      <c r="Z45" s="110">
        <v>0</v>
      </c>
      <c r="AA45" s="110">
        <v>0</v>
      </c>
    </row>
    <row r="46" spans="1:27" ht="13.5" thickBot="1" x14ac:dyDescent="0.3">
      <c r="A46" s="129">
        <f>A45</f>
        <v>38</v>
      </c>
      <c r="B46" s="156">
        <f>SUM(B8:B45)</f>
        <v>2524192</v>
      </c>
      <c r="C46" s="330"/>
      <c r="D46" s="136" t="s">
        <v>247</v>
      </c>
      <c r="E46" s="153">
        <f>SUM(E8:E45)</f>
        <v>8952593650</v>
      </c>
      <c r="F46" s="154">
        <f>(E46/$B46)</f>
        <v>3546.716592874076</v>
      </c>
      <c r="G46" s="155">
        <f t="shared" si="1"/>
        <v>58.559472785507907</v>
      </c>
      <c r="H46" s="153">
        <f>SUM(H8:H45)</f>
        <v>4666505082.3699999</v>
      </c>
      <c r="I46" s="154">
        <f>(H46/$B46)</f>
        <v>1848.7124126730455</v>
      </c>
      <c r="J46" s="155">
        <f t="shared" si="3"/>
        <v>30.523900453638969</v>
      </c>
      <c r="K46" s="153">
        <f>SUM(K8:K45)</f>
        <v>1220610872</v>
      </c>
      <c r="L46" s="154">
        <f>(K46/$B46)</f>
        <v>483.56498713251608</v>
      </c>
      <c r="M46" s="155">
        <f t="shared" si="5"/>
        <v>7.9840917543017351</v>
      </c>
      <c r="N46" s="153">
        <f>SUM(N8:N45)</f>
        <v>448327026</v>
      </c>
      <c r="O46" s="154">
        <f>(N46/$B46)</f>
        <v>177.61209369176353</v>
      </c>
      <c r="P46" s="155">
        <f t="shared" si="7"/>
        <v>2.9325350065513915</v>
      </c>
      <c r="Q46" s="153">
        <f t="shared" si="8"/>
        <v>15288036630.369999</v>
      </c>
      <c r="R46" s="153">
        <f>SUM(R8:R45)</f>
        <v>110837449</v>
      </c>
      <c r="S46" s="153">
        <f>SUM(S8:S45)</f>
        <v>193405752</v>
      </c>
      <c r="T46" s="153">
        <f t="shared" si="9"/>
        <v>15592279831.369999</v>
      </c>
      <c r="U46" s="129"/>
      <c r="V46" s="153">
        <f>SUM(V8:V45)</f>
        <v>13413036128</v>
      </c>
      <c r="W46" s="154">
        <f>(V46/$B46)</f>
        <v>5313.7939300972348</v>
      </c>
      <c r="X46" s="155">
        <f t="shared" si="11"/>
        <v>100</v>
      </c>
      <c r="Y46" s="153">
        <f>SUM(Y8:Y45)</f>
        <v>663102205</v>
      </c>
      <c r="Z46" s="153">
        <f>SUM(Z8:Z45)</f>
        <v>635009137</v>
      </c>
      <c r="AA46" s="153">
        <f>SUM(AA8:AA45)</f>
        <v>49689706</v>
      </c>
    </row>
    <row r="47" spans="1:27" customFormat="1" thickBot="1" x14ac:dyDescent="0.3"/>
    <row r="48" spans="1:27" customFormat="1" x14ac:dyDescent="0.25">
      <c r="A48" s="220" t="s">
        <v>484</v>
      </c>
      <c r="B48" s="327"/>
      <c r="C48" s="327"/>
      <c r="D48" s="327"/>
      <c r="E48" s="327"/>
      <c r="F48" s="327"/>
      <c r="G48" s="327"/>
      <c r="H48" s="327"/>
      <c r="I48" s="327"/>
      <c r="J48" s="327"/>
      <c r="K48" s="327"/>
      <c r="L48" s="327"/>
      <c r="M48" s="327"/>
      <c r="N48" s="328"/>
    </row>
    <row r="49" spans="1:27" customFormat="1" ht="46.5" customHeight="1" thickBot="1" x14ac:dyDescent="0.35">
      <c r="A49" s="404" t="s">
        <v>543</v>
      </c>
      <c r="B49" s="405"/>
      <c r="C49" s="405"/>
      <c r="D49" s="405"/>
      <c r="E49" s="405"/>
      <c r="F49" s="405"/>
      <c r="G49" s="405"/>
      <c r="H49" s="405"/>
      <c r="I49" s="405"/>
      <c r="J49" s="405"/>
      <c r="K49" s="405"/>
      <c r="L49" s="405"/>
      <c r="M49" s="405"/>
      <c r="N49" s="406"/>
    </row>
    <row r="50" spans="1:27" customFormat="1" x14ac:dyDescent="0.3">
      <c r="A50" s="329"/>
      <c r="B50" s="329"/>
      <c r="C50" s="329"/>
      <c r="D50" s="329"/>
      <c r="E50" s="329"/>
      <c r="F50" s="329"/>
      <c r="G50" s="329"/>
      <c r="H50" s="329"/>
      <c r="I50" s="329"/>
      <c r="J50" s="329"/>
      <c r="K50" s="329"/>
      <c r="L50" s="329"/>
      <c r="M50" s="329"/>
      <c r="N50" s="329"/>
    </row>
    <row r="51" spans="1:27" customFormat="1" x14ac:dyDescent="0.3">
      <c r="A51" s="329"/>
      <c r="B51" s="329"/>
      <c r="C51" s="329"/>
      <c r="D51" s="329"/>
      <c r="E51" s="329"/>
      <c r="F51" s="329"/>
      <c r="G51" s="329"/>
      <c r="H51" s="329"/>
      <c r="I51" s="329"/>
      <c r="J51" s="329"/>
      <c r="K51" s="329"/>
      <c r="L51" s="329"/>
      <c r="M51" s="329"/>
      <c r="N51" s="329"/>
    </row>
    <row r="52" spans="1:27" s="94" customFormat="1" ht="15.5" x14ac:dyDescent="0.3">
      <c r="A52" s="311" t="s">
        <v>547</v>
      </c>
      <c r="C52" s="320"/>
    </row>
    <row r="53" spans="1:27" s="94" customFormat="1" ht="15.5" x14ac:dyDescent="0.35">
      <c r="A53" s="312" t="s">
        <v>485</v>
      </c>
      <c r="C53" s="320"/>
    </row>
    <row r="54" spans="1:27" s="94" customFormat="1" ht="15.5" x14ac:dyDescent="0.3">
      <c r="A54" s="313" t="s">
        <v>531</v>
      </c>
      <c r="C54" s="320"/>
    </row>
    <row r="55" spans="1:27" ht="13.5" thickBot="1" x14ac:dyDescent="0.35">
      <c r="D55"/>
      <c r="E55"/>
      <c r="F55"/>
      <c r="G55"/>
      <c r="H55"/>
      <c r="I55"/>
      <c r="J55"/>
      <c r="K55"/>
      <c r="L55"/>
      <c r="M55"/>
      <c r="N55"/>
      <c r="O55"/>
      <c r="P55"/>
      <c r="V55" s="94"/>
      <c r="W55" s="94"/>
      <c r="X55" s="94"/>
      <c r="Y55" s="94"/>
      <c r="Z55" s="94"/>
      <c r="AA55" s="94"/>
    </row>
    <row r="56" spans="1:27" ht="13.5" thickBot="1" x14ac:dyDescent="0.35">
      <c r="E56" s="389" t="s">
        <v>396</v>
      </c>
      <c r="F56" s="390"/>
      <c r="G56" s="390"/>
      <c r="H56" s="390"/>
      <c r="I56" s="390"/>
      <c r="J56" s="390"/>
      <c r="K56" s="390"/>
      <c r="L56" s="390"/>
      <c r="M56" s="390"/>
      <c r="N56" s="390"/>
      <c r="O56" s="390"/>
      <c r="P56" s="391"/>
      <c r="S56" s="75"/>
      <c r="V56" s="392" t="s">
        <v>483</v>
      </c>
      <c r="W56" s="393"/>
      <c r="X56" s="393"/>
      <c r="Y56" s="393"/>
      <c r="Z56" s="393"/>
      <c r="AA56" s="394"/>
    </row>
    <row r="57" spans="1:27" x14ac:dyDescent="0.3">
      <c r="B57" s="75"/>
      <c r="E57" s="395" t="s">
        <v>471</v>
      </c>
      <c r="F57" s="396"/>
      <c r="G57" s="397"/>
      <c r="H57" s="395" t="s">
        <v>472</v>
      </c>
      <c r="I57" s="396"/>
      <c r="J57" s="397"/>
      <c r="K57" s="398" t="s">
        <v>472</v>
      </c>
      <c r="L57" s="399"/>
      <c r="M57" s="399"/>
      <c r="N57" s="399"/>
      <c r="O57" s="399"/>
      <c r="P57" s="400"/>
      <c r="Q57" s="75"/>
      <c r="R57" s="75"/>
      <c r="S57" s="75"/>
      <c r="T57" s="75"/>
      <c r="V57" s="401" t="s">
        <v>479</v>
      </c>
      <c r="W57" s="402"/>
      <c r="X57" s="403"/>
      <c r="Y57" s="401" t="s">
        <v>398</v>
      </c>
      <c r="Z57" s="402"/>
      <c r="AA57" s="403"/>
    </row>
    <row r="58" spans="1:27" ht="44" thickBot="1" x14ac:dyDescent="0.4">
      <c r="A58" s="288" t="s">
        <v>0</v>
      </c>
      <c r="B58" s="266" t="s">
        <v>470</v>
      </c>
      <c r="C58" s="266"/>
      <c r="D58" s="289" t="s">
        <v>332</v>
      </c>
      <c r="E58" s="265" t="s">
        <v>397</v>
      </c>
      <c r="F58" s="266" t="s">
        <v>348</v>
      </c>
      <c r="G58" s="267" t="s">
        <v>463</v>
      </c>
      <c r="H58" s="265" t="s">
        <v>389</v>
      </c>
      <c r="I58" s="266" t="s">
        <v>348</v>
      </c>
      <c r="J58" s="267" t="s">
        <v>463</v>
      </c>
      <c r="K58" s="265" t="s">
        <v>341</v>
      </c>
      <c r="L58" s="266" t="s">
        <v>348</v>
      </c>
      <c r="M58" s="266" t="s">
        <v>463</v>
      </c>
      <c r="N58" s="266" t="s">
        <v>342</v>
      </c>
      <c r="O58" s="266" t="s">
        <v>348</v>
      </c>
      <c r="P58" s="267" t="s">
        <v>463</v>
      </c>
      <c r="Q58" s="266" t="s">
        <v>473</v>
      </c>
      <c r="R58" s="266" t="s">
        <v>474</v>
      </c>
      <c r="S58" s="266" t="s">
        <v>475</v>
      </c>
      <c r="T58" s="266" t="s">
        <v>476</v>
      </c>
      <c r="U58" s="266"/>
      <c r="V58" s="265" t="s">
        <v>477</v>
      </c>
      <c r="W58" s="266" t="s">
        <v>348</v>
      </c>
      <c r="X58" s="267" t="s">
        <v>478</v>
      </c>
      <c r="Y58" s="265" t="s">
        <v>480</v>
      </c>
      <c r="Z58" s="266" t="s">
        <v>481</v>
      </c>
      <c r="AA58" s="267" t="s">
        <v>482</v>
      </c>
    </row>
    <row r="59" spans="1:27" x14ac:dyDescent="0.25">
      <c r="A59" s="117">
        <v>1</v>
      </c>
      <c r="B59" s="34">
        <v>33236</v>
      </c>
      <c r="C59" s="325"/>
      <c r="D59" s="117" t="s">
        <v>81</v>
      </c>
      <c r="E59" s="322">
        <v>71997280</v>
      </c>
      <c r="F59" s="152">
        <f t="shared" ref="F59:F122" si="12">IFERROR(E59/$B59,0)</f>
        <v>2166.243831989409</v>
      </c>
      <c r="G59" s="152">
        <f t="shared" ref="G59:G122" si="13">IF($Q59&lt;&gt;0,(E59/$Q59)*100,0)</f>
        <v>47.376816035947201</v>
      </c>
      <c r="H59" s="322">
        <v>62022531</v>
      </c>
      <c r="I59" s="152">
        <f t="shared" ref="I59:I122" si="14">IFERROR(H59/$B59,0)</f>
        <v>1866.1250150439282</v>
      </c>
      <c r="J59" s="152">
        <f t="shared" ref="J59:J122" si="15">IF($Q59&lt;&gt;0,(H59/$Q59)*100,0)</f>
        <v>40.8130701780794</v>
      </c>
      <c r="K59" s="322">
        <v>17124460</v>
      </c>
      <c r="L59" s="152">
        <f t="shared" ref="L59:L122" si="16">IFERROR(K59/$B59,0)</f>
        <v>515.23829582380552</v>
      </c>
      <c r="M59" s="152">
        <f t="shared" ref="M59:M122" si="17">IF($Q59&lt;&gt;0,(K59/$Q59)*100,0)</f>
        <v>11.268514465198358</v>
      </c>
      <c r="N59" s="322">
        <v>823054</v>
      </c>
      <c r="O59" s="152">
        <f t="shared" ref="O59:O122" si="18">IFERROR(N59/$B59,0)</f>
        <v>24.763930677578529</v>
      </c>
      <c r="P59" s="152">
        <f t="shared" ref="P59:P122" si="19">IF($Q59&lt;&gt;0,(N59/$Q59)*100,0)</f>
        <v>0.54159932077504158</v>
      </c>
      <c r="Q59" s="322">
        <f t="shared" ref="Q59:Q122" si="20">(E59+H59+K59+N59)</f>
        <v>151967325</v>
      </c>
      <c r="R59" s="322">
        <v>593855</v>
      </c>
      <c r="S59" s="322">
        <v>0</v>
      </c>
      <c r="T59" s="322">
        <f t="shared" ref="T59:T122" si="21">(Q59+R59+S59)</f>
        <v>152561180</v>
      </c>
      <c r="U59" s="117"/>
      <c r="V59" s="322">
        <v>141487870</v>
      </c>
      <c r="W59" s="152">
        <f t="shared" ref="W59:W122" si="22">IFERROR(V59/$B59,0)</f>
        <v>4257.066734865808</v>
      </c>
      <c r="X59" s="152">
        <f>IF($W$154&lt;&gt;0,(W59/$W$154)*100,0)</f>
        <v>91.144187780249482</v>
      </c>
      <c r="Y59" s="322">
        <v>0</v>
      </c>
      <c r="Z59" s="322">
        <v>0</v>
      </c>
      <c r="AA59" s="322">
        <v>0</v>
      </c>
    </row>
    <row r="60" spans="1:27" x14ac:dyDescent="0.25">
      <c r="A60" s="114">
        <v>2</v>
      </c>
      <c r="B60" s="43">
        <v>116148</v>
      </c>
      <c r="D60" s="114" t="s">
        <v>82</v>
      </c>
      <c r="E60" s="43">
        <v>404906044</v>
      </c>
      <c r="F60" s="151">
        <f t="shared" si="12"/>
        <v>3486.121534593794</v>
      </c>
      <c r="G60" s="151">
        <f t="shared" si="13"/>
        <v>70.607931774720598</v>
      </c>
      <c r="H60" s="43">
        <v>136183965</v>
      </c>
      <c r="I60" s="151">
        <f t="shared" si="14"/>
        <v>1172.5037452216138</v>
      </c>
      <c r="J60" s="151">
        <f t="shared" si="15"/>
        <v>23.747899672080315</v>
      </c>
      <c r="K60" s="43">
        <v>27670865</v>
      </c>
      <c r="L60" s="151">
        <f t="shared" si="16"/>
        <v>238.23798085201639</v>
      </c>
      <c r="M60" s="151">
        <f t="shared" si="17"/>
        <v>4.8252738555503116</v>
      </c>
      <c r="N60" s="43">
        <v>4696008</v>
      </c>
      <c r="O60" s="151">
        <f t="shared" si="18"/>
        <v>40.431242896993489</v>
      </c>
      <c r="P60" s="151">
        <f t="shared" si="19"/>
        <v>0.81889469764877632</v>
      </c>
      <c r="Q60" s="43">
        <f t="shared" si="20"/>
        <v>573456882</v>
      </c>
      <c r="R60" s="43">
        <v>381544</v>
      </c>
      <c r="S60" s="43">
        <v>0</v>
      </c>
      <c r="T60" s="43">
        <f t="shared" si="21"/>
        <v>573838426</v>
      </c>
      <c r="U60" s="114"/>
      <c r="V60" s="43">
        <v>521466565</v>
      </c>
      <c r="W60" s="151">
        <f t="shared" si="22"/>
        <v>4489.6732186520649</v>
      </c>
      <c r="X60" s="151">
        <f>IF($W$154&lt;&gt;0,(W60/$W$154)*100,0)</f>
        <v>96.124313852383139</v>
      </c>
      <c r="Y60" s="43">
        <v>0</v>
      </c>
      <c r="Z60" s="43">
        <v>24945768</v>
      </c>
      <c r="AA60" s="43">
        <v>0</v>
      </c>
    </row>
    <row r="61" spans="1:27" x14ac:dyDescent="0.25">
      <c r="A61" s="117">
        <v>3</v>
      </c>
      <c r="B61" s="51">
        <v>14943</v>
      </c>
      <c r="C61" s="325"/>
      <c r="D61" s="117" t="s">
        <v>248</v>
      </c>
      <c r="E61" s="51">
        <v>30139098</v>
      </c>
      <c r="F61" s="152">
        <f t="shared" si="12"/>
        <v>2016.9375627384059</v>
      </c>
      <c r="G61" s="152">
        <f t="shared" si="13"/>
        <v>34.406693327286526</v>
      </c>
      <c r="H61" s="51">
        <v>45334605</v>
      </c>
      <c r="I61" s="152">
        <f t="shared" si="14"/>
        <v>3033.8355751857057</v>
      </c>
      <c r="J61" s="152">
        <f t="shared" si="15"/>
        <v>51.753833221839294</v>
      </c>
      <c r="K61" s="51">
        <v>10919341</v>
      </c>
      <c r="L61" s="152">
        <f t="shared" si="16"/>
        <v>730.73285150237564</v>
      </c>
      <c r="M61" s="152">
        <f t="shared" si="17"/>
        <v>12.465483111772826</v>
      </c>
      <c r="N61" s="51">
        <v>1203569</v>
      </c>
      <c r="O61" s="152">
        <f t="shared" si="18"/>
        <v>80.544000535367729</v>
      </c>
      <c r="P61" s="152">
        <f t="shared" si="19"/>
        <v>1.3739903391013533</v>
      </c>
      <c r="Q61" s="51">
        <f t="shared" si="20"/>
        <v>87596613</v>
      </c>
      <c r="R61" s="51">
        <v>556121</v>
      </c>
      <c r="S61" s="51">
        <v>232204</v>
      </c>
      <c r="T61" s="51">
        <f t="shared" si="21"/>
        <v>88384938</v>
      </c>
      <c r="U61" s="117"/>
      <c r="V61" s="51">
        <v>86989106</v>
      </c>
      <c r="W61" s="152">
        <f t="shared" si="22"/>
        <v>5821.3950344642981</v>
      </c>
      <c r="X61" s="152">
        <f>IF($W$154&lt;&gt;0,(W61/$W$154)*100,0)</f>
        <v>124.63659961415922</v>
      </c>
      <c r="Y61" s="51">
        <v>0</v>
      </c>
      <c r="Z61" s="51">
        <v>254123</v>
      </c>
      <c r="AA61" s="51">
        <v>0</v>
      </c>
    </row>
    <row r="62" spans="1:27" x14ac:dyDescent="0.25">
      <c r="A62" s="114">
        <v>4</v>
      </c>
      <c r="B62" s="43">
        <v>13513</v>
      </c>
      <c r="D62" s="114" t="s">
        <v>84</v>
      </c>
      <c r="E62" s="43">
        <v>23099406</v>
      </c>
      <c r="F62" s="151">
        <f t="shared" si="12"/>
        <v>1709.421001998076</v>
      </c>
      <c r="G62" s="151">
        <f t="shared" si="13"/>
        <v>45.996724471101722</v>
      </c>
      <c r="H62" s="43">
        <v>20647378</v>
      </c>
      <c r="I62" s="151">
        <f t="shared" si="14"/>
        <v>1527.964034633316</v>
      </c>
      <c r="J62" s="151">
        <f t="shared" si="15"/>
        <v>41.114120290222502</v>
      </c>
      <c r="K62" s="43">
        <v>4960660</v>
      </c>
      <c r="L62" s="151">
        <f t="shared" si="16"/>
        <v>367.10278990601643</v>
      </c>
      <c r="M62" s="151">
        <f t="shared" si="17"/>
        <v>9.8779211558433797</v>
      </c>
      <c r="N62" s="43">
        <v>1512232</v>
      </c>
      <c r="O62" s="151">
        <f t="shared" si="18"/>
        <v>111.90942055798121</v>
      </c>
      <c r="P62" s="151">
        <f t="shared" si="19"/>
        <v>3.0112340828323942</v>
      </c>
      <c r="Q62" s="43">
        <f t="shared" si="20"/>
        <v>50219676</v>
      </c>
      <c r="R62" s="43">
        <v>0</v>
      </c>
      <c r="S62" s="43">
        <v>62491</v>
      </c>
      <c r="T62" s="43">
        <f t="shared" si="21"/>
        <v>50282167</v>
      </c>
      <c r="U62" s="114"/>
      <c r="V62" s="43">
        <v>48919821</v>
      </c>
      <c r="W62" s="151">
        <f t="shared" si="22"/>
        <v>3620.2043217642272</v>
      </c>
      <c r="X62" s="151">
        <f>IF($W$154&lt;&gt;0,(W62/$W$154)*100,0)</f>
        <v>77.508905322845607</v>
      </c>
      <c r="Y62" s="43">
        <v>1241221</v>
      </c>
      <c r="Z62" s="43">
        <v>0</v>
      </c>
      <c r="AA62" s="43">
        <v>0</v>
      </c>
    </row>
    <row r="63" spans="1:27" x14ac:dyDescent="0.25">
      <c r="A63" s="117">
        <v>5</v>
      </c>
      <c r="B63" s="51">
        <v>31223</v>
      </c>
      <c r="C63" s="325"/>
      <c r="D63" s="117" t="s">
        <v>85</v>
      </c>
      <c r="E63" s="51">
        <v>52051673</v>
      </c>
      <c r="F63" s="152">
        <f t="shared" si="12"/>
        <v>1667.0939051340358</v>
      </c>
      <c r="G63" s="158">
        <f t="shared" si="13"/>
        <v>42.342139423489911</v>
      </c>
      <c r="H63" s="51">
        <v>50358508</v>
      </c>
      <c r="I63" s="152">
        <f t="shared" si="14"/>
        <v>1612.8657720270314</v>
      </c>
      <c r="J63" s="158">
        <f t="shared" si="15"/>
        <v>40.964811388385769</v>
      </c>
      <c r="K63" s="51">
        <v>9556475</v>
      </c>
      <c r="L63" s="152">
        <f t="shared" si="16"/>
        <v>306.0716459020594</v>
      </c>
      <c r="M63" s="158">
        <f t="shared" si="17"/>
        <v>7.7738442114453408</v>
      </c>
      <c r="N63" s="51">
        <v>10964480</v>
      </c>
      <c r="O63" s="152">
        <f t="shared" si="18"/>
        <v>351.1667680876277</v>
      </c>
      <c r="P63" s="158">
        <f t="shared" si="19"/>
        <v>8.9192049766789747</v>
      </c>
      <c r="Q63" s="51">
        <f t="shared" si="20"/>
        <v>122931136</v>
      </c>
      <c r="R63" s="51">
        <v>343176</v>
      </c>
      <c r="S63" s="51">
        <v>0</v>
      </c>
      <c r="T63" s="51">
        <f t="shared" si="21"/>
        <v>123274312</v>
      </c>
      <c r="U63" s="117"/>
      <c r="V63" s="51">
        <v>113441124</v>
      </c>
      <c r="W63" s="152">
        <f t="shared" si="22"/>
        <v>3633.2551004067514</v>
      </c>
      <c r="X63" s="158">
        <f>IF($W$154&lt;&gt;0,(W63/$W$154)*100,0)</f>
        <v>77.788323686088674</v>
      </c>
      <c r="Y63" s="51">
        <v>0</v>
      </c>
      <c r="Z63" s="51">
        <v>0</v>
      </c>
      <c r="AA63" s="51">
        <v>0</v>
      </c>
    </row>
    <row r="64" spans="1:27" x14ac:dyDescent="0.25">
      <c r="A64" s="114">
        <v>6</v>
      </c>
      <c r="B64" s="43">
        <v>16728</v>
      </c>
      <c r="D64" s="114" t="s">
        <v>86</v>
      </c>
      <c r="E64" s="43">
        <v>24783400</v>
      </c>
      <c r="F64" s="151">
        <f t="shared" si="12"/>
        <v>1481.5518890483022</v>
      </c>
      <c r="G64" s="160">
        <f t="shared" si="13"/>
        <v>39.713848258019091</v>
      </c>
      <c r="H64" s="43">
        <v>31091115</v>
      </c>
      <c r="I64" s="151">
        <f t="shared" si="14"/>
        <v>1858.6271520803443</v>
      </c>
      <c r="J64" s="160">
        <f t="shared" si="15"/>
        <v>49.821566987686168</v>
      </c>
      <c r="K64" s="43">
        <v>6397246</v>
      </c>
      <c r="L64" s="151">
        <f t="shared" si="16"/>
        <v>382.42742706838834</v>
      </c>
      <c r="M64" s="160">
        <f t="shared" si="17"/>
        <v>10.251186556857398</v>
      </c>
      <c r="N64" s="43">
        <v>133171</v>
      </c>
      <c r="O64" s="151">
        <f t="shared" si="18"/>
        <v>7.9609636537541846</v>
      </c>
      <c r="P64" s="160">
        <f t="shared" si="19"/>
        <v>0.21339819743734356</v>
      </c>
      <c r="Q64" s="43">
        <f t="shared" si="20"/>
        <v>62404932</v>
      </c>
      <c r="R64" s="43">
        <v>0</v>
      </c>
      <c r="S64" s="43">
        <v>20157</v>
      </c>
      <c r="T64" s="43">
        <f t="shared" si="21"/>
        <v>62425089</v>
      </c>
      <c r="U64" s="114"/>
      <c r="V64" s="43">
        <v>53084626</v>
      </c>
      <c r="W64" s="151">
        <f t="shared" si="22"/>
        <v>3173.3994500239119</v>
      </c>
      <c r="X64" s="160">
        <f>IF($W$154&lt;&gt;0,(W64/$W$154)*100,0)</f>
        <v>67.942772192373724</v>
      </c>
      <c r="Y64" s="43">
        <v>0</v>
      </c>
      <c r="Z64" s="43">
        <v>0</v>
      </c>
      <c r="AA64" s="43">
        <v>0</v>
      </c>
    </row>
    <row r="65" spans="1:27" x14ac:dyDescent="0.25">
      <c r="A65" s="117">
        <v>7</v>
      </c>
      <c r="B65" s="51">
        <v>242479</v>
      </c>
      <c r="C65" s="325"/>
      <c r="D65" s="117" t="s">
        <v>87</v>
      </c>
      <c r="E65" s="51">
        <v>1524817469</v>
      </c>
      <c r="F65" s="152">
        <f t="shared" si="12"/>
        <v>6288.4516556072895</v>
      </c>
      <c r="G65" s="158">
        <f t="shared" si="13"/>
        <v>81.026798910828006</v>
      </c>
      <c r="H65" s="51">
        <v>254101441</v>
      </c>
      <c r="I65" s="152">
        <f t="shared" si="14"/>
        <v>1047.9317425426532</v>
      </c>
      <c r="J65" s="158">
        <f t="shared" si="15"/>
        <v>13.502617055116273</v>
      </c>
      <c r="K65" s="51">
        <v>62640101</v>
      </c>
      <c r="L65" s="152">
        <f t="shared" si="16"/>
        <v>258.33206586962172</v>
      </c>
      <c r="M65" s="158">
        <f t="shared" si="17"/>
        <v>3.3286127491768376</v>
      </c>
      <c r="N65" s="51">
        <v>40309074</v>
      </c>
      <c r="O65" s="152">
        <f t="shared" si="18"/>
        <v>166.23738138148045</v>
      </c>
      <c r="P65" s="158">
        <f t="shared" si="19"/>
        <v>2.1419712848788763</v>
      </c>
      <c r="Q65" s="51">
        <f t="shared" si="20"/>
        <v>1881868085</v>
      </c>
      <c r="R65" s="51">
        <v>8301043</v>
      </c>
      <c r="S65" s="51">
        <v>-65487472</v>
      </c>
      <c r="T65" s="51">
        <f t="shared" si="21"/>
        <v>1824681656</v>
      </c>
      <c r="U65" s="117"/>
      <c r="V65" s="51">
        <v>1616194792</v>
      </c>
      <c r="W65" s="152">
        <f t="shared" si="22"/>
        <v>6665.2979928158729</v>
      </c>
      <c r="X65" s="158">
        <f>IF($W$154&lt;&gt;0,(W65/$W$154)*100,0)</f>
        <v>142.70463906356395</v>
      </c>
      <c r="Y65" s="51">
        <v>8188902</v>
      </c>
      <c r="Z65" s="51">
        <v>155407088</v>
      </c>
      <c r="AA65" s="51">
        <v>210509</v>
      </c>
    </row>
    <row r="66" spans="1:27" x14ac:dyDescent="0.25">
      <c r="A66" s="114">
        <v>8</v>
      </c>
      <c r="B66" s="43">
        <v>77913</v>
      </c>
      <c r="D66" s="114" t="s">
        <v>88</v>
      </c>
      <c r="E66" s="43">
        <v>136501175</v>
      </c>
      <c r="F66" s="151">
        <f t="shared" si="12"/>
        <v>1751.9691835765534</v>
      </c>
      <c r="G66" s="160">
        <f t="shared" si="13"/>
        <v>47.979110546089601</v>
      </c>
      <c r="H66" s="43">
        <v>113506697</v>
      </c>
      <c r="I66" s="151">
        <f t="shared" si="14"/>
        <v>1456.8389999101562</v>
      </c>
      <c r="J66" s="160">
        <f t="shared" si="15"/>
        <v>39.896728823649298</v>
      </c>
      <c r="K66" s="43">
        <v>30185325</v>
      </c>
      <c r="L66" s="151">
        <f t="shared" si="16"/>
        <v>387.42347233452699</v>
      </c>
      <c r="M66" s="160">
        <f t="shared" si="17"/>
        <v>10.609908999278886</v>
      </c>
      <c r="N66" s="43">
        <v>4308065</v>
      </c>
      <c r="O66" s="151">
        <f t="shared" si="18"/>
        <v>55.293275833301244</v>
      </c>
      <c r="P66" s="160">
        <f t="shared" si="19"/>
        <v>1.5142516309822205</v>
      </c>
      <c r="Q66" s="43">
        <f t="shared" si="20"/>
        <v>284501262</v>
      </c>
      <c r="R66" s="43">
        <v>582787</v>
      </c>
      <c r="S66" s="43">
        <v>120426</v>
      </c>
      <c r="T66" s="43">
        <f t="shared" si="21"/>
        <v>285204475</v>
      </c>
      <c r="U66" s="114"/>
      <c r="V66" s="43">
        <v>251218797</v>
      </c>
      <c r="W66" s="151">
        <f t="shared" si="22"/>
        <v>3224.3501982981015</v>
      </c>
      <c r="X66" s="160">
        <f>IF($W$154&lt;&gt;0,(W66/$W$154)*100,0)</f>
        <v>69.033632368516436</v>
      </c>
      <c r="Y66" s="43">
        <v>20315444</v>
      </c>
      <c r="Z66" s="43">
        <v>7329606</v>
      </c>
      <c r="AA66" s="43">
        <v>0</v>
      </c>
    </row>
    <row r="67" spans="1:27" x14ac:dyDescent="0.25">
      <c r="A67" s="117">
        <v>9</v>
      </c>
      <c r="B67" s="51">
        <v>4230</v>
      </c>
      <c r="C67" s="325"/>
      <c r="D67" s="117" t="s">
        <v>89</v>
      </c>
      <c r="E67" s="51">
        <v>20147218</v>
      </c>
      <c r="F67" s="152">
        <f t="shared" si="12"/>
        <v>4762.9356973995273</v>
      </c>
      <c r="G67" s="158">
        <f t="shared" si="13"/>
        <v>73.541990244393887</v>
      </c>
      <c r="H67" s="51">
        <v>5115556</v>
      </c>
      <c r="I67" s="152">
        <f t="shared" si="14"/>
        <v>1209.3513002364066</v>
      </c>
      <c r="J67" s="158">
        <f t="shared" si="15"/>
        <v>18.672958690706114</v>
      </c>
      <c r="K67" s="51">
        <v>1560334</v>
      </c>
      <c r="L67" s="152">
        <f t="shared" si="16"/>
        <v>368.87328605200946</v>
      </c>
      <c r="M67" s="158">
        <f t="shared" si="17"/>
        <v>5.6955788042793847</v>
      </c>
      <c r="N67" s="51">
        <v>572422</v>
      </c>
      <c r="O67" s="152">
        <f t="shared" si="18"/>
        <v>135.32434988179668</v>
      </c>
      <c r="P67" s="158">
        <f t="shared" si="19"/>
        <v>2.0894722606206195</v>
      </c>
      <c r="Q67" s="51">
        <f t="shared" si="20"/>
        <v>27395530</v>
      </c>
      <c r="R67" s="51">
        <v>96744</v>
      </c>
      <c r="S67" s="51">
        <v>0</v>
      </c>
      <c r="T67" s="51">
        <f t="shared" si="21"/>
        <v>27492274</v>
      </c>
      <c r="U67" s="117"/>
      <c r="V67" s="51">
        <v>25742545</v>
      </c>
      <c r="W67" s="152">
        <f t="shared" si="22"/>
        <v>6085.7080378250594</v>
      </c>
      <c r="X67" s="158">
        <f>IF($W$154&lt;&gt;0,(W67/$W$154)*100,0)</f>
        <v>130.29556516754616</v>
      </c>
      <c r="Y67" s="51">
        <v>0</v>
      </c>
      <c r="Z67" s="51">
        <v>0</v>
      </c>
      <c r="AA67" s="51">
        <v>0</v>
      </c>
    </row>
    <row r="68" spans="1:27" x14ac:dyDescent="0.25">
      <c r="A68" s="114">
        <v>10</v>
      </c>
      <c r="B68" s="43">
        <v>80759</v>
      </c>
      <c r="D68" s="114" t="s">
        <v>90</v>
      </c>
      <c r="E68" s="43">
        <v>122388610</v>
      </c>
      <c r="F68" s="151">
        <f t="shared" si="12"/>
        <v>1515.4795131192809</v>
      </c>
      <c r="G68" s="160">
        <f t="shared" si="13"/>
        <v>49.022687047187389</v>
      </c>
      <c r="H68" s="43">
        <v>106757983</v>
      </c>
      <c r="I68" s="151">
        <f t="shared" si="14"/>
        <v>1321.9329486496861</v>
      </c>
      <c r="J68" s="160">
        <f t="shared" si="15"/>
        <v>42.761848430159894</v>
      </c>
      <c r="K68" s="43">
        <v>16918178</v>
      </c>
      <c r="L68" s="151">
        <f t="shared" si="16"/>
        <v>209.48969155140603</v>
      </c>
      <c r="M68" s="160">
        <f t="shared" si="17"/>
        <v>6.7765664264232655</v>
      </c>
      <c r="N68" s="43">
        <v>3592311</v>
      </c>
      <c r="O68" s="151">
        <f t="shared" si="18"/>
        <v>44.481865798239205</v>
      </c>
      <c r="P68" s="160">
        <f t="shared" si="19"/>
        <v>1.4388980962294513</v>
      </c>
      <c r="Q68" s="43">
        <f t="shared" si="20"/>
        <v>249657082</v>
      </c>
      <c r="R68" s="43">
        <v>2620626</v>
      </c>
      <c r="S68" s="43">
        <v>0</v>
      </c>
      <c r="T68" s="43">
        <f t="shared" si="21"/>
        <v>252277708</v>
      </c>
      <c r="U68" s="114"/>
      <c r="V68" s="43">
        <v>224654611</v>
      </c>
      <c r="W68" s="151">
        <f t="shared" si="22"/>
        <v>2781.7904010698498</v>
      </c>
      <c r="X68" s="160">
        <f>IF($W$154&lt;&gt;0,(W68/$W$154)*100,0)</f>
        <v>59.558386671238814</v>
      </c>
      <c r="Y68" s="43">
        <v>0</v>
      </c>
      <c r="Z68" s="43">
        <v>0</v>
      </c>
      <c r="AA68" s="43">
        <v>0</v>
      </c>
    </row>
    <row r="69" spans="1:27" x14ac:dyDescent="0.25">
      <c r="A69" s="117">
        <v>11</v>
      </c>
      <c r="B69" s="51">
        <v>6217</v>
      </c>
      <c r="C69" s="325"/>
      <c r="D69" s="117" t="s">
        <v>249</v>
      </c>
      <c r="E69" s="51">
        <v>15117029</v>
      </c>
      <c r="F69" s="152">
        <f t="shared" si="12"/>
        <v>2431.5632941933409</v>
      </c>
      <c r="G69" s="158">
        <f t="shared" si="13"/>
        <v>48.713722694128904</v>
      </c>
      <c r="H69" s="51">
        <v>12929135</v>
      </c>
      <c r="I69" s="152">
        <f t="shared" si="14"/>
        <v>2079.6421103426092</v>
      </c>
      <c r="J69" s="158">
        <f t="shared" si="15"/>
        <v>41.663365008094935</v>
      </c>
      <c r="K69" s="51">
        <v>2373883</v>
      </c>
      <c r="L69" s="152">
        <f t="shared" si="16"/>
        <v>381.83738137365287</v>
      </c>
      <c r="M69" s="158">
        <f t="shared" si="17"/>
        <v>7.649696125495745</v>
      </c>
      <c r="N69" s="51">
        <v>612336</v>
      </c>
      <c r="O69" s="152">
        <f t="shared" si="18"/>
        <v>98.493807302557499</v>
      </c>
      <c r="P69" s="158">
        <f t="shared" si="19"/>
        <v>1.9732161722804207</v>
      </c>
      <c r="Q69" s="51">
        <f t="shared" si="20"/>
        <v>31032383</v>
      </c>
      <c r="R69" s="51">
        <v>0</v>
      </c>
      <c r="S69" s="51">
        <v>76101</v>
      </c>
      <c r="T69" s="51">
        <f t="shared" si="21"/>
        <v>31108484</v>
      </c>
      <c r="U69" s="117"/>
      <c r="V69" s="51">
        <v>28236706</v>
      </c>
      <c r="W69" s="152">
        <f t="shared" si="22"/>
        <v>4541.8539488499273</v>
      </c>
      <c r="X69" s="158">
        <f>IF($W$154&lt;&gt;0,(W69/$W$154)*100,0)</f>
        <v>97.241508053900489</v>
      </c>
      <c r="Y69" s="51">
        <v>728</v>
      </c>
      <c r="Z69" s="51">
        <v>203423</v>
      </c>
      <c r="AA69" s="51">
        <v>445606</v>
      </c>
    </row>
    <row r="70" spans="1:27" x14ac:dyDescent="0.25">
      <c r="A70" s="114">
        <v>12</v>
      </c>
      <c r="B70" s="43">
        <v>33466</v>
      </c>
      <c r="D70" s="114" t="s">
        <v>92</v>
      </c>
      <c r="E70" s="43">
        <v>75818720</v>
      </c>
      <c r="F70" s="151">
        <f t="shared" si="12"/>
        <v>2265.5447319667724</v>
      </c>
      <c r="G70" s="160">
        <f t="shared" si="13"/>
        <v>54.500172934225276</v>
      </c>
      <c r="H70" s="43">
        <v>48166729</v>
      </c>
      <c r="I70" s="151">
        <f t="shared" si="14"/>
        <v>1439.2735612263193</v>
      </c>
      <c r="J70" s="160">
        <f t="shared" si="15"/>
        <v>34.623310182181442</v>
      </c>
      <c r="K70" s="43">
        <v>10085282</v>
      </c>
      <c r="L70" s="151">
        <f t="shared" si="16"/>
        <v>301.35905097711111</v>
      </c>
      <c r="M70" s="160">
        <f t="shared" si="17"/>
        <v>7.2495237731582565</v>
      </c>
      <c r="N70" s="43">
        <v>5045745</v>
      </c>
      <c r="O70" s="151">
        <f t="shared" si="18"/>
        <v>150.77227634016614</v>
      </c>
      <c r="P70" s="160">
        <f t="shared" si="19"/>
        <v>3.6269931104350284</v>
      </c>
      <c r="Q70" s="43">
        <f t="shared" si="20"/>
        <v>139116476</v>
      </c>
      <c r="R70" s="43">
        <v>0</v>
      </c>
      <c r="S70" s="43">
        <v>0</v>
      </c>
      <c r="T70" s="43">
        <f t="shared" si="21"/>
        <v>139116476</v>
      </c>
      <c r="U70" s="114"/>
      <c r="V70" s="43">
        <v>127237640</v>
      </c>
      <c r="W70" s="151">
        <f t="shared" si="22"/>
        <v>3801.9972509412537</v>
      </c>
      <c r="X70" s="160">
        <f>IF($W$154&lt;&gt;0,(W70/$W$154)*100,0)</f>
        <v>81.401108547739327</v>
      </c>
      <c r="Y70" s="43">
        <v>3664579</v>
      </c>
      <c r="Z70" s="43">
        <v>6634428</v>
      </c>
      <c r="AA70" s="43">
        <v>0</v>
      </c>
    </row>
    <row r="71" spans="1:27" x14ac:dyDescent="0.25">
      <c r="A71" s="117">
        <v>13</v>
      </c>
      <c r="B71" s="51">
        <v>15057</v>
      </c>
      <c r="C71" s="325"/>
      <c r="D71" s="117" t="s">
        <v>93</v>
      </c>
      <c r="E71" s="51">
        <v>29945249</v>
      </c>
      <c r="F71" s="152">
        <f t="shared" si="12"/>
        <v>1988.7925217506806</v>
      </c>
      <c r="G71" s="158">
        <f t="shared" si="13"/>
        <v>44.750618956661853</v>
      </c>
      <c r="H71" s="51">
        <v>26927736</v>
      </c>
      <c r="I71" s="152">
        <f t="shared" si="14"/>
        <v>1788.3865311815102</v>
      </c>
      <c r="J71" s="158">
        <f t="shared" si="15"/>
        <v>40.241203307462428</v>
      </c>
      <c r="K71" s="51">
        <v>9980109</v>
      </c>
      <c r="L71" s="152">
        <f t="shared" si="16"/>
        <v>662.82187686790201</v>
      </c>
      <c r="M71" s="158">
        <f t="shared" si="17"/>
        <v>14.914421149243125</v>
      </c>
      <c r="N71" s="51">
        <v>62738</v>
      </c>
      <c r="O71" s="152">
        <f t="shared" si="18"/>
        <v>4.1666998738128447</v>
      </c>
      <c r="P71" s="158">
        <f t="shared" si="19"/>
        <v>9.3756586632592426E-2</v>
      </c>
      <c r="Q71" s="51">
        <f t="shared" si="20"/>
        <v>66915832</v>
      </c>
      <c r="R71" s="51">
        <v>0</v>
      </c>
      <c r="S71" s="51">
        <v>0</v>
      </c>
      <c r="T71" s="51">
        <f t="shared" si="21"/>
        <v>66915832</v>
      </c>
      <c r="U71" s="117"/>
      <c r="V71" s="51">
        <v>62801356</v>
      </c>
      <c r="W71" s="152">
        <f t="shared" si="22"/>
        <v>4170.9076177193328</v>
      </c>
      <c r="X71" s="158">
        <f>IF($W$154&lt;&gt;0,(W71/$W$154)*100,0)</f>
        <v>89.299513209408758</v>
      </c>
      <c r="Y71" s="51">
        <v>219066</v>
      </c>
      <c r="Z71" s="51">
        <v>576639</v>
      </c>
      <c r="AA71" s="51">
        <v>0</v>
      </c>
    </row>
    <row r="72" spans="1:27" x14ac:dyDescent="0.25">
      <c r="A72" s="114">
        <v>14</v>
      </c>
      <c r="B72" s="43">
        <v>19191</v>
      </c>
      <c r="D72" s="114" t="s">
        <v>94</v>
      </c>
      <c r="E72" s="43">
        <v>46693596</v>
      </c>
      <c r="F72" s="151">
        <f t="shared" si="12"/>
        <v>2433.0986399874942</v>
      </c>
      <c r="G72" s="160">
        <f t="shared" si="13"/>
        <v>40.888329812426598</v>
      </c>
      <c r="H72" s="43">
        <v>46671462</v>
      </c>
      <c r="I72" s="151">
        <f t="shared" si="14"/>
        <v>2431.9452868532126</v>
      </c>
      <c r="J72" s="160">
        <f t="shared" si="15"/>
        <v>40.868947662204796</v>
      </c>
      <c r="K72" s="43">
        <v>17960563</v>
      </c>
      <c r="L72" s="151">
        <f t="shared" si="16"/>
        <v>935.88468552967538</v>
      </c>
      <c r="M72" s="160">
        <f t="shared" si="17"/>
        <v>15.727583361985358</v>
      </c>
      <c r="N72" s="43">
        <v>2872235</v>
      </c>
      <c r="O72" s="151">
        <f t="shared" si="18"/>
        <v>149.66572872700746</v>
      </c>
      <c r="P72" s="160">
        <f t="shared" si="19"/>
        <v>2.5151391633832425</v>
      </c>
      <c r="Q72" s="43">
        <f t="shared" si="20"/>
        <v>114197856</v>
      </c>
      <c r="R72" s="43">
        <v>0</v>
      </c>
      <c r="S72" s="43">
        <v>0</v>
      </c>
      <c r="T72" s="43">
        <f t="shared" si="21"/>
        <v>114197856</v>
      </c>
      <c r="U72" s="114"/>
      <c r="V72" s="43">
        <v>105315145</v>
      </c>
      <c r="W72" s="151">
        <f t="shared" si="22"/>
        <v>5487.7361784169661</v>
      </c>
      <c r="X72" s="160">
        <f>IF($W$154&lt;&gt;0,(W72/$W$154)*100,0)</f>
        <v>117.49293301831952</v>
      </c>
      <c r="Y72" s="43">
        <v>0</v>
      </c>
      <c r="Z72" s="43">
        <v>816000</v>
      </c>
      <c r="AA72" s="43">
        <v>1695518</v>
      </c>
    </row>
    <row r="73" spans="1:27" x14ac:dyDescent="0.25">
      <c r="A73" s="117">
        <v>15</v>
      </c>
      <c r="B73" s="51">
        <v>16673</v>
      </c>
      <c r="C73" s="325"/>
      <c r="D73" s="117" t="s">
        <v>95</v>
      </c>
      <c r="E73" s="51">
        <v>25013379</v>
      </c>
      <c r="F73" s="152">
        <f t="shared" si="12"/>
        <v>1500.2326515923949</v>
      </c>
      <c r="G73" s="158">
        <f t="shared" si="13"/>
        <v>41.507905441070776</v>
      </c>
      <c r="H73" s="51">
        <v>28124132</v>
      </c>
      <c r="I73" s="152">
        <f t="shared" si="14"/>
        <v>1686.8069333653211</v>
      </c>
      <c r="J73" s="158">
        <f t="shared" si="15"/>
        <v>46.669976562070751</v>
      </c>
      <c r="K73" s="51">
        <v>6767265</v>
      </c>
      <c r="L73" s="152">
        <f t="shared" si="16"/>
        <v>405.88166496731242</v>
      </c>
      <c r="M73" s="158">
        <f t="shared" si="17"/>
        <v>11.229790094119945</v>
      </c>
      <c r="N73" s="51">
        <v>356947</v>
      </c>
      <c r="O73" s="152">
        <f t="shared" si="18"/>
        <v>21.408684699814071</v>
      </c>
      <c r="P73" s="158">
        <f t="shared" si="19"/>
        <v>0.59232790273852609</v>
      </c>
      <c r="Q73" s="51">
        <f t="shared" si="20"/>
        <v>60261723</v>
      </c>
      <c r="R73" s="51">
        <v>0</v>
      </c>
      <c r="S73" s="51">
        <v>200000</v>
      </c>
      <c r="T73" s="51">
        <f t="shared" si="21"/>
        <v>60461723</v>
      </c>
      <c r="U73" s="117"/>
      <c r="V73" s="51">
        <v>56757230</v>
      </c>
      <c r="W73" s="152">
        <f t="shared" si="22"/>
        <v>3404.1402267138487</v>
      </c>
      <c r="X73" s="158">
        <f>IF($W$154&lt;&gt;0,(W73/$W$154)*100,0)</f>
        <v>72.882953305097374</v>
      </c>
      <c r="Y73" s="51">
        <v>79964</v>
      </c>
      <c r="Z73" s="51">
        <v>3020537</v>
      </c>
      <c r="AA73" s="51">
        <v>184576</v>
      </c>
    </row>
    <row r="74" spans="1:27" x14ac:dyDescent="0.25">
      <c r="A74" s="114">
        <v>16</v>
      </c>
      <c r="B74" s="43">
        <v>56028</v>
      </c>
      <c r="D74" s="114" t="s">
        <v>96</v>
      </c>
      <c r="E74" s="43">
        <v>91107694</v>
      </c>
      <c r="F74" s="151">
        <f t="shared" si="12"/>
        <v>1626.1100521167987</v>
      </c>
      <c r="G74" s="160">
        <f t="shared" si="13"/>
        <v>44.069693425246726</v>
      </c>
      <c r="H74" s="43">
        <v>96683165</v>
      </c>
      <c r="I74" s="151">
        <f t="shared" si="14"/>
        <v>1725.6222781466411</v>
      </c>
      <c r="J74" s="160">
        <f t="shared" si="15"/>
        <v>46.766603937232176</v>
      </c>
      <c r="K74" s="43">
        <v>18653301</v>
      </c>
      <c r="L74" s="151">
        <f t="shared" si="16"/>
        <v>332.9281966159777</v>
      </c>
      <c r="M74" s="160">
        <f t="shared" si="17"/>
        <v>9.0227863350250992</v>
      </c>
      <c r="N74" s="43">
        <v>291324</v>
      </c>
      <c r="O74" s="151">
        <f t="shared" si="18"/>
        <v>5.1996144784750484</v>
      </c>
      <c r="P74" s="160">
        <f t="shared" si="19"/>
        <v>0.14091630249599532</v>
      </c>
      <c r="Q74" s="43">
        <f t="shared" si="20"/>
        <v>206735484</v>
      </c>
      <c r="R74" s="43">
        <v>111490</v>
      </c>
      <c r="S74" s="43">
        <v>1362396</v>
      </c>
      <c r="T74" s="43">
        <f t="shared" si="21"/>
        <v>208209370</v>
      </c>
      <c r="U74" s="114"/>
      <c r="V74" s="43">
        <v>188038932</v>
      </c>
      <c r="W74" s="151">
        <f t="shared" si="22"/>
        <v>3356.1599914328549</v>
      </c>
      <c r="X74" s="160">
        <f>IF($W$154&lt;&gt;0,(W74/$W$154)*100,0)</f>
        <v>71.855692083567732</v>
      </c>
      <c r="Y74" s="43">
        <v>4907426</v>
      </c>
      <c r="Z74" s="43">
        <v>7319307</v>
      </c>
      <c r="AA74" s="43">
        <v>0</v>
      </c>
    </row>
    <row r="75" spans="1:27" x14ac:dyDescent="0.25">
      <c r="A75" s="117">
        <v>17</v>
      </c>
      <c r="B75" s="51">
        <v>33063</v>
      </c>
      <c r="C75" s="325"/>
      <c r="D75" s="117" t="s">
        <v>97</v>
      </c>
      <c r="E75" s="51">
        <v>68036308</v>
      </c>
      <c r="F75" s="152">
        <f t="shared" si="12"/>
        <v>2057.7778181048302</v>
      </c>
      <c r="G75" s="158">
        <f t="shared" si="13"/>
        <v>49.111102878964765</v>
      </c>
      <c r="H75" s="51">
        <v>51327283</v>
      </c>
      <c r="I75" s="152">
        <f t="shared" si="14"/>
        <v>1552.4085231225238</v>
      </c>
      <c r="J75" s="158">
        <f t="shared" si="15"/>
        <v>37.049915699581163</v>
      </c>
      <c r="K75" s="51">
        <v>14590108</v>
      </c>
      <c r="L75" s="152">
        <f t="shared" si="16"/>
        <v>441.28203732268702</v>
      </c>
      <c r="M75" s="158">
        <f t="shared" si="17"/>
        <v>10.531675160903893</v>
      </c>
      <c r="N75" s="51">
        <v>4581793</v>
      </c>
      <c r="O75" s="152">
        <f t="shared" si="18"/>
        <v>138.57765478026798</v>
      </c>
      <c r="P75" s="158">
        <f t="shared" si="19"/>
        <v>3.3073062605501842</v>
      </c>
      <c r="Q75" s="51">
        <f t="shared" si="20"/>
        <v>138535492</v>
      </c>
      <c r="R75" s="51">
        <v>430720</v>
      </c>
      <c r="S75" s="51">
        <v>0</v>
      </c>
      <c r="T75" s="51">
        <f t="shared" si="21"/>
        <v>138966212</v>
      </c>
      <c r="U75" s="117"/>
      <c r="V75" s="51">
        <v>123714526</v>
      </c>
      <c r="W75" s="152">
        <f t="shared" si="22"/>
        <v>3741.7816290112814</v>
      </c>
      <c r="X75" s="158">
        <f>IF($W$154&lt;&gt;0,(W75/$W$154)*100,0)</f>
        <v>80.111886580054374</v>
      </c>
      <c r="Y75" s="51">
        <v>0</v>
      </c>
      <c r="Z75" s="51">
        <v>0</v>
      </c>
      <c r="AA75" s="51">
        <v>0</v>
      </c>
    </row>
    <row r="76" spans="1:27" x14ac:dyDescent="0.25">
      <c r="A76" s="114">
        <v>18</v>
      </c>
      <c r="B76" s="43">
        <v>28848</v>
      </c>
      <c r="D76" s="114" t="s">
        <v>98</v>
      </c>
      <c r="E76" s="43">
        <v>49869284</v>
      </c>
      <c r="F76" s="151">
        <f t="shared" si="12"/>
        <v>1728.6912090959511</v>
      </c>
      <c r="G76" s="160">
        <f t="shared" si="13"/>
        <v>37.974089846341776</v>
      </c>
      <c r="H76" s="43">
        <v>56531038</v>
      </c>
      <c r="I76" s="151">
        <f t="shared" si="14"/>
        <v>1959.6172351636162</v>
      </c>
      <c r="J76" s="160">
        <f t="shared" si="15"/>
        <v>43.046832517566543</v>
      </c>
      <c r="K76" s="43">
        <v>16700290</v>
      </c>
      <c r="L76" s="151">
        <f t="shared" si="16"/>
        <v>578.90633666112035</v>
      </c>
      <c r="M76" s="160">
        <f t="shared" si="17"/>
        <v>12.716812074541977</v>
      </c>
      <c r="N76" s="43">
        <v>8223889</v>
      </c>
      <c r="O76" s="151">
        <f t="shared" si="18"/>
        <v>285.07657376594562</v>
      </c>
      <c r="P76" s="160">
        <f t="shared" si="19"/>
        <v>6.2622655615497074</v>
      </c>
      <c r="Q76" s="43">
        <f t="shared" si="20"/>
        <v>131324501</v>
      </c>
      <c r="R76" s="43">
        <v>275736</v>
      </c>
      <c r="S76" s="43">
        <v>0</v>
      </c>
      <c r="T76" s="43">
        <f t="shared" si="21"/>
        <v>131600237</v>
      </c>
      <c r="U76" s="114"/>
      <c r="V76" s="43">
        <v>121748080</v>
      </c>
      <c r="W76" s="151">
        <f t="shared" si="22"/>
        <v>4220.3300055463114</v>
      </c>
      <c r="X76" s="160">
        <f>IF($W$154&lt;&gt;0,(W76/$W$154)*100,0)</f>
        <v>90.35765104872371</v>
      </c>
      <c r="Y76" s="43">
        <v>440770</v>
      </c>
      <c r="Z76" s="43">
        <v>0</v>
      </c>
      <c r="AA76" s="43">
        <v>1425000</v>
      </c>
    </row>
    <row r="77" spans="1:27" x14ac:dyDescent="0.25">
      <c r="A77" s="117">
        <v>19</v>
      </c>
      <c r="B77" s="51">
        <v>6428</v>
      </c>
      <c r="C77" s="325"/>
      <c r="D77" s="117" t="s">
        <v>99</v>
      </c>
      <c r="E77" s="51">
        <v>19157319</v>
      </c>
      <c r="F77" s="152">
        <f t="shared" si="12"/>
        <v>2980.2923148724331</v>
      </c>
      <c r="G77" s="158">
        <f t="shared" si="13"/>
        <v>64.794763796290979</v>
      </c>
      <c r="H77" s="51">
        <v>7642662</v>
      </c>
      <c r="I77" s="152">
        <f t="shared" si="14"/>
        <v>1188.9642190416926</v>
      </c>
      <c r="J77" s="158">
        <f t="shared" si="15"/>
        <v>25.849362275842918</v>
      </c>
      <c r="K77" s="51">
        <v>2577664</v>
      </c>
      <c r="L77" s="152">
        <f t="shared" si="16"/>
        <v>401.005600497822</v>
      </c>
      <c r="M77" s="158">
        <f t="shared" si="17"/>
        <v>8.718293516237976</v>
      </c>
      <c r="N77" s="51">
        <v>188508</v>
      </c>
      <c r="O77" s="152">
        <f t="shared" si="18"/>
        <v>29.326073428749222</v>
      </c>
      <c r="P77" s="158">
        <f t="shared" si="19"/>
        <v>0.63758041162812085</v>
      </c>
      <c r="Q77" s="51">
        <f t="shared" si="20"/>
        <v>29566153</v>
      </c>
      <c r="R77" s="51">
        <v>0</v>
      </c>
      <c r="S77" s="51">
        <v>0</v>
      </c>
      <c r="T77" s="51">
        <f t="shared" si="21"/>
        <v>29566153</v>
      </c>
      <c r="U77" s="117"/>
      <c r="V77" s="51">
        <v>30803403</v>
      </c>
      <c r="W77" s="152">
        <f t="shared" si="22"/>
        <v>4792.0664281269446</v>
      </c>
      <c r="X77" s="158">
        <f>IF($W$154&lt;&gt;0,(W77/$W$154)*100,0)</f>
        <v>102.59858009822803</v>
      </c>
      <c r="Y77" s="51">
        <v>168272</v>
      </c>
      <c r="Z77" s="51">
        <v>0</v>
      </c>
      <c r="AA77" s="51">
        <v>61200</v>
      </c>
    </row>
    <row r="78" spans="1:27" x14ac:dyDescent="0.25">
      <c r="A78" s="114">
        <v>20</v>
      </c>
      <c r="B78" s="43">
        <v>11448</v>
      </c>
      <c r="D78" s="114" t="s">
        <v>100</v>
      </c>
      <c r="E78" s="43">
        <v>22001490</v>
      </c>
      <c r="F78" s="151">
        <f t="shared" si="12"/>
        <v>1921.8632075471698</v>
      </c>
      <c r="G78" s="160">
        <f t="shared" si="13"/>
        <v>39.739762642164109</v>
      </c>
      <c r="H78" s="43">
        <v>25284355</v>
      </c>
      <c r="I78" s="151">
        <f t="shared" si="14"/>
        <v>2208.6263976240393</v>
      </c>
      <c r="J78" s="160">
        <f t="shared" si="15"/>
        <v>45.669373586071465</v>
      </c>
      <c r="K78" s="43">
        <v>7903036</v>
      </c>
      <c r="L78" s="151">
        <f t="shared" si="16"/>
        <v>690.34206848357792</v>
      </c>
      <c r="M78" s="160">
        <f t="shared" si="17"/>
        <v>14.27470479465155</v>
      </c>
      <c r="N78" s="43">
        <v>175038</v>
      </c>
      <c r="O78" s="151">
        <f t="shared" si="18"/>
        <v>15.289832285115304</v>
      </c>
      <c r="P78" s="160">
        <f t="shared" si="19"/>
        <v>0.31615897711287383</v>
      </c>
      <c r="Q78" s="43">
        <f t="shared" si="20"/>
        <v>55363919</v>
      </c>
      <c r="R78" s="43">
        <v>0</v>
      </c>
      <c r="S78" s="43">
        <v>0</v>
      </c>
      <c r="T78" s="43">
        <f t="shared" si="21"/>
        <v>55363919</v>
      </c>
      <c r="U78" s="114"/>
      <c r="V78" s="43">
        <v>52062132</v>
      </c>
      <c r="W78" s="151">
        <f t="shared" si="22"/>
        <v>4547.7054507337525</v>
      </c>
      <c r="X78" s="160">
        <f>IF($W$154&lt;&gt;0,(W78/$W$154)*100,0)</f>
        <v>97.366789243910461</v>
      </c>
      <c r="Y78" s="43">
        <v>0</v>
      </c>
      <c r="Z78" s="43">
        <v>0</v>
      </c>
      <c r="AA78" s="43">
        <v>0</v>
      </c>
    </row>
    <row r="79" spans="1:27" x14ac:dyDescent="0.25">
      <c r="A79" s="117">
        <v>21</v>
      </c>
      <c r="B79" s="51">
        <v>387703</v>
      </c>
      <c r="C79" s="325"/>
      <c r="D79" s="117" t="s">
        <v>101</v>
      </c>
      <c r="E79" s="51">
        <v>1022922894</v>
      </c>
      <c r="F79" s="152">
        <f t="shared" si="12"/>
        <v>2638.4188257506389</v>
      </c>
      <c r="G79" s="158">
        <f t="shared" si="13"/>
        <v>56.768217664602652</v>
      </c>
      <c r="H79" s="51">
        <v>661334196</v>
      </c>
      <c r="I79" s="152">
        <f t="shared" si="14"/>
        <v>1705.7752867530041</v>
      </c>
      <c r="J79" s="158">
        <f t="shared" si="15"/>
        <v>36.701459912356782</v>
      </c>
      <c r="K79" s="51">
        <v>102160515</v>
      </c>
      <c r="L79" s="152">
        <f t="shared" si="16"/>
        <v>263.50199766315967</v>
      </c>
      <c r="M79" s="158">
        <f t="shared" si="17"/>
        <v>5.6695088029263552</v>
      </c>
      <c r="N79" s="51">
        <v>15511249</v>
      </c>
      <c r="O79" s="152">
        <f t="shared" si="18"/>
        <v>40.008070610751012</v>
      </c>
      <c r="P79" s="158">
        <f t="shared" si="19"/>
        <v>0.86081362011421569</v>
      </c>
      <c r="Q79" s="51">
        <f t="shared" si="20"/>
        <v>1801928854</v>
      </c>
      <c r="R79" s="51">
        <v>7882235</v>
      </c>
      <c r="S79" s="51">
        <v>62482</v>
      </c>
      <c r="T79" s="51">
        <f t="shared" si="21"/>
        <v>1809873571</v>
      </c>
      <c r="U79" s="117"/>
      <c r="V79" s="51">
        <v>1576399339</v>
      </c>
      <c r="W79" s="152">
        <f t="shared" si="22"/>
        <v>4065.997268527713</v>
      </c>
      <c r="X79" s="158">
        <f>IF($W$154&lt;&gt;0,(W79/$W$154)*100,0)</f>
        <v>87.053373047099569</v>
      </c>
      <c r="Y79" s="51">
        <v>115381106</v>
      </c>
      <c r="Z79" s="51">
        <v>99943687</v>
      </c>
      <c r="AA79" s="51">
        <v>165000</v>
      </c>
    </row>
    <row r="80" spans="1:27" x14ac:dyDescent="0.25">
      <c r="A80" s="114">
        <v>22</v>
      </c>
      <c r="B80" s="43">
        <v>15442</v>
      </c>
      <c r="D80" s="114" t="s">
        <v>102</v>
      </c>
      <c r="E80" s="43">
        <v>32479133</v>
      </c>
      <c r="F80" s="151">
        <f t="shared" si="12"/>
        <v>2103.2983421836548</v>
      </c>
      <c r="G80" s="160">
        <f t="shared" si="13"/>
        <v>59.632510353346746</v>
      </c>
      <c r="H80" s="43">
        <v>18819325</v>
      </c>
      <c r="I80" s="151">
        <f t="shared" si="14"/>
        <v>1218.710335448776</v>
      </c>
      <c r="J80" s="160">
        <f t="shared" si="15"/>
        <v>34.552757085772498</v>
      </c>
      <c r="K80" s="43">
        <v>3004575</v>
      </c>
      <c r="L80" s="151">
        <f t="shared" si="16"/>
        <v>194.57162284678151</v>
      </c>
      <c r="M80" s="160">
        <f t="shared" si="17"/>
        <v>5.516475756754553</v>
      </c>
      <c r="N80" s="43">
        <v>162447</v>
      </c>
      <c r="O80" s="151">
        <f t="shared" si="18"/>
        <v>10.519816085999222</v>
      </c>
      <c r="P80" s="160">
        <f t="shared" si="19"/>
        <v>0.29825680412620986</v>
      </c>
      <c r="Q80" s="43">
        <f t="shared" si="20"/>
        <v>54465480</v>
      </c>
      <c r="R80" s="43">
        <v>104956</v>
      </c>
      <c r="S80" s="43">
        <v>0</v>
      </c>
      <c r="T80" s="43">
        <f t="shared" si="21"/>
        <v>54570436</v>
      </c>
      <c r="U80" s="114"/>
      <c r="V80" s="43">
        <v>54891497</v>
      </c>
      <c r="W80" s="151">
        <f t="shared" si="22"/>
        <v>3554.6883175754438</v>
      </c>
      <c r="X80" s="160">
        <f>IF($W$154&lt;&gt;0,(W80/$W$154)*100,0)</f>
        <v>76.106201686680436</v>
      </c>
      <c r="Y80" s="43">
        <v>0</v>
      </c>
      <c r="Z80" s="43">
        <v>2357964</v>
      </c>
      <c r="AA80" s="43">
        <v>207000</v>
      </c>
    </row>
    <row r="81" spans="1:27" x14ac:dyDescent="0.25">
      <c r="A81" s="117">
        <v>23</v>
      </c>
      <c r="B81" s="51">
        <v>4855</v>
      </c>
      <c r="C81" s="325"/>
      <c r="D81" s="117" t="s">
        <v>103</v>
      </c>
      <c r="E81" s="51">
        <v>7394865</v>
      </c>
      <c r="F81" s="152">
        <f t="shared" si="12"/>
        <v>1523.1441812564367</v>
      </c>
      <c r="G81" s="158">
        <f t="shared" si="13"/>
        <v>39.015836445160303</v>
      </c>
      <c r="H81" s="51">
        <v>8701440</v>
      </c>
      <c r="I81" s="152">
        <f t="shared" si="14"/>
        <v>1792.2636457260555</v>
      </c>
      <c r="J81" s="158">
        <f t="shared" si="15"/>
        <v>45.90941956038084</v>
      </c>
      <c r="K81" s="51">
        <v>2410413</v>
      </c>
      <c r="L81" s="152">
        <f t="shared" si="16"/>
        <v>496.48053553038108</v>
      </c>
      <c r="M81" s="158">
        <f t="shared" si="17"/>
        <v>12.717511323504645</v>
      </c>
      <c r="N81" s="51">
        <v>446778</v>
      </c>
      <c r="O81" s="152">
        <f t="shared" si="18"/>
        <v>92.024304840370746</v>
      </c>
      <c r="P81" s="158">
        <f t="shared" si="19"/>
        <v>2.3572326709542133</v>
      </c>
      <c r="Q81" s="51">
        <f t="shared" si="20"/>
        <v>18953496</v>
      </c>
      <c r="R81" s="51">
        <v>0</v>
      </c>
      <c r="S81" s="51">
        <v>0</v>
      </c>
      <c r="T81" s="51">
        <f t="shared" si="21"/>
        <v>18953496</v>
      </c>
      <c r="U81" s="117"/>
      <c r="V81" s="51">
        <v>16668414</v>
      </c>
      <c r="W81" s="152">
        <f t="shared" si="22"/>
        <v>3433.2469618949535</v>
      </c>
      <c r="X81" s="158">
        <f>IF($W$154&lt;&gt;0,(W81/$W$154)*100,0)</f>
        <v>73.506131164934303</v>
      </c>
      <c r="Y81" s="51">
        <v>0</v>
      </c>
      <c r="Z81" s="51">
        <v>0</v>
      </c>
      <c r="AA81" s="51">
        <v>0</v>
      </c>
    </row>
    <row r="82" spans="1:27" x14ac:dyDescent="0.25">
      <c r="A82" s="114">
        <v>24</v>
      </c>
      <c r="B82" s="43">
        <v>54831</v>
      </c>
      <c r="D82" s="114" t="s">
        <v>104</v>
      </c>
      <c r="E82" s="43">
        <v>115813508</v>
      </c>
      <c r="F82" s="151">
        <f t="shared" si="12"/>
        <v>2112.1903302876112</v>
      </c>
      <c r="G82" s="160">
        <f t="shared" si="13"/>
        <v>50.559634898285985</v>
      </c>
      <c r="H82" s="43">
        <v>91618708</v>
      </c>
      <c r="I82" s="151">
        <f t="shared" si="14"/>
        <v>1670.929000018238</v>
      </c>
      <c r="J82" s="160">
        <f t="shared" si="15"/>
        <v>39.997134240443472</v>
      </c>
      <c r="K82" s="43">
        <v>21630965</v>
      </c>
      <c r="L82" s="151">
        <f t="shared" si="16"/>
        <v>394.50247122977879</v>
      </c>
      <c r="M82" s="160">
        <f t="shared" si="17"/>
        <v>9.4432308612705427</v>
      </c>
      <c r="N82" s="43">
        <v>0</v>
      </c>
      <c r="O82" s="151">
        <f t="shared" si="18"/>
        <v>0</v>
      </c>
      <c r="P82" s="160">
        <f t="shared" si="19"/>
        <v>0</v>
      </c>
      <c r="Q82" s="43">
        <f t="shared" si="20"/>
        <v>229063181</v>
      </c>
      <c r="R82" s="43">
        <v>0</v>
      </c>
      <c r="S82" s="43">
        <v>0</v>
      </c>
      <c r="T82" s="43">
        <f t="shared" si="21"/>
        <v>229063181</v>
      </c>
      <c r="U82" s="114"/>
      <c r="V82" s="43">
        <v>202338349</v>
      </c>
      <c r="W82" s="151">
        <f t="shared" si="22"/>
        <v>3690.2181065455675</v>
      </c>
      <c r="X82" s="160">
        <f>IF($W$154&lt;&gt;0,(W82/$W$154)*100,0)</f>
        <v>79.007906852479266</v>
      </c>
      <c r="Y82" s="43">
        <v>0</v>
      </c>
      <c r="Z82" s="43">
        <v>0</v>
      </c>
      <c r="AA82" s="43">
        <v>0</v>
      </c>
    </row>
    <row r="83" spans="1:27" x14ac:dyDescent="0.25">
      <c r="A83" s="117">
        <v>25</v>
      </c>
      <c r="B83" s="51">
        <v>9839</v>
      </c>
      <c r="C83" s="325"/>
      <c r="D83" s="117" t="s">
        <v>105</v>
      </c>
      <c r="E83" s="51">
        <v>19200754</v>
      </c>
      <c r="F83" s="152">
        <f t="shared" si="12"/>
        <v>1951.494460819189</v>
      </c>
      <c r="G83" s="158">
        <f t="shared" si="13"/>
        <v>43.611659509979098</v>
      </c>
      <c r="H83" s="51">
        <v>19661357</v>
      </c>
      <c r="I83" s="152">
        <f t="shared" si="14"/>
        <v>1998.3084663075515</v>
      </c>
      <c r="J83" s="158">
        <f t="shared" si="15"/>
        <v>44.657850779617519</v>
      </c>
      <c r="K83" s="51">
        <v>5146125</v>
      </c>
      <c r="L83" s="152">
        <f t="shared" si="16"/>
        <v>523.03333672121153</v>
      </c>
      <c r="M83" s="158">
        <f t="shared" si="17"/>
        <v>11.68865823163982</v>
      </c>
      <c r="N83" s="51">
        <v>18417</v>
      </c>
      <c r="O83" s="152">
        <f t="shared" si="18"/>
        <v>1.8718365687569876</v>
      </c>
      <c r="P83" s="158">
        <f t="shared" si="19"/>
        <v>4.1831478763557153E-2</v>
      </c>
      <c r="Q83" s="51">
        <f t="shared" si="20"/>
        <v>44026653</v>
      </c>
      <c r="R83" s="51">
        <v>109405</v>
      </c>
      <c r="S83" s="51">
        <v>0</v>
      </c>
      <c r="T83" s="51">
        <f t="shared" si="21"/>
        <v>44136058</v>
      </c>
      <c r="U83" s="117"/>
      <c r="V83" s="51">
        <v>40856927</v>
      </c>
      <c r="W83" s="152">
        <f t="shared" si="22"/>
        <v>4152.5487346275031</v>
      </c>
      <c r="X83" s="158">
        <f>IF($W$154&lt;&gt;0,(W83/$W$154)*100,0)</f>
        <v>88.906447844881384</v>
      </c>
      <c r="Y83" s="51">
        <v>1433116</v>
      </c>
      <c r="Z83" s="51">
        <v>0</v>
      </c>
      <c r="AA83" s="51">
        <v>325242</v>
      </c>
    </row>
    <row r="84" spans="1:27" x14ac:dyDescent="0.25">
      <c r="A84" s="114">
        <v>26</v>
      </c>
      <c r="B84" s="43">
        <v>13603</v>
      </c>
      <c r="D84" s="114" t="s">
        <v>106</v>
      </c>
      <c r="E84" s="43">
        <v>27596393</v>
      </c>
      <c r="F84" s="151">
        <f t="shared" si="12"/>
        <v>2028.6990369771374</v>
      </c>
      <c r="G84" s="160">
        <f t="shared" si="13"/>
        <v>39.853695579724011</v>
      </c>
      <c r="H84" s="43">
        <v>31657475</v>
      </c>
      <c r="I84" s="151">
        <f t="shared" si="14"/>
        <v>2327.2421524663678</v>
      </c>
      <c r="J84" s="160">
        <f t="shared" si="15"/>
        <v>45.718560808752194</v>
      </c>
      <c r="K84" s="43">
        <v>9511039</v>
      </c>
      <c r="L84" s="151">
        <f t="shared" si="16"/>
        <v>699.18687054326256</v>
      </c>
      <c r="M84" s="160">
        <f t="shared" si="17"/>
        <v>13.73549264039263</v>
      </c>
      <c r="N84" s="43">
        <v>479344</v>
      </c>
      <c r="O84" s="151">
        <f t="shared" si="18"/>
        <v>35.238109240608686</v>
      </c>
      <c r="P84" s="160">
        <f t="shared" si="19"/>
        <v>0.69225097113116296</v>
      </c>
      <c r="Q84" s="43">
        <f t="shared" si="20"/>
        <v>69244251</v>
      </c>
      <c r="R84" s="43">
        <v>0</v>
      </c>
      <c r="S84" s="43">
        <v>0</v>
      </c>
      <c r="T84" s="43">
        <f t="shared" si="21"/>
        <v>69244251</v>
      </c>
      <c r="U84" s="114"/>
      <c r="V84" s="43">
        <v>64261171</v>
      </c>
      <c r="W84" s="151">
        <f t="shared" si="22"/>
        <v>4724.0440344041754</v>
      </c>
      <c r="X84" s="160">
        <f>IF($W$154&lt;&gt;0,(W84/$W$154)*100,0)</f>
        <v>101.14221443312044</v>
      </c>
      <c r="Y84" s="43">
        <v>574580</v>
      </c>
      <c r="Z84" s="43">
        <v>1497799</v>
      </c>
      <c r="AA84" s="43">
        <v>0</v>
      </c>
    </row>
    <row r="85" spans="1:27" x14ac:dyDescent="0.25">
      <c r="A85" s="117">
        <v>27</v>
      </c>
      <c r="B85" s="51">
        <v>28177</v>
      </c>
      <c r="C85" s="325"/>
      <c r="D85" s="117" t="s">
        <v>107</v>
      </c>
      <c r="E85" s="51">
        <v>58111652</v>
      </c>
      <c r="F85" s="152">
        <f t="shared" si="12"/>
        <v>2062.3789615643964</v>
      </c>
      <c r="G85" s="158">
        <f t="shared" si="13"/>
        <v>45.01558691072875</v>
      </c>
      <c r="H85" s="51">
        <v>62319759</v>
      </c>
      <c r="I85" s="152">
        <f t="shared" si="14"/>
        <v>2211.7244206267524</v>
      </c>
      <c r="J85" s="158">
        <f t="shared" si="15"/>
        <v>48.275353237594594</v>
      </c>
      <c r="K85" s="51">
        <v>8516491</v>
      </c>
      <c r="L85" s="152">
        <f t="shared" si="16"/>
        <v>302.24974269794512</v>
      </c>
      <c r="M85" s="158">
        <f t="shared" si="17"/>
        <v>6.5972111889873526</v>
      </c>
      <c r="N85" s="51">
        <v>144388</v>
      </c>
      <c r="O85" s="152">
        <f t="shared" si="18"/>
        <v>5.1243212549242294</v>
      </c>
      <c r="P85" s="158">
        <f t="shared" si="19"/>
        <v>0.11184866268930545</v>
      </c>
      <c r="Q85" s="51">
        <f t="shared" si="20"/>
        <v>129092290</v>
      </c>
      <c r="R85" s="51">
        <v>47534</v>
      </c>
      <c r="S85" s="51">
        <v>1567796</v>
      </c>
      <c r="T85" s="51">
        <f t="shared" si="21"/>
        <v>130707620</v>
      </c>
      <c r="U85" s="117"/>
      <c r="V85" s="51">
        <v>113698378</v>
      </c>
      <c r="W85" s="152">
        <f t="shared" si="22"/>
        <v>4035.148454413174</v>
      </c>
      <c r="X85" s="158">
        <f>IF($W$154&lt;&gt;0,(W85/$W$154)*100,0)</f>
        <v>86.39289711811648</v>
      </c>
      <c r="Y85" s="51">
        <v>6233725</v>
      </c>
      <c r="Z85" s="51">
        <v>7616085</v>
      </c>
      <c r="AA85" s="51">
        <v>0</v>
      </c>
    </row>
    <row r="86" spans="1:27" x14ac:dyDescent="0.25">
      <c r="A86" s="114">
        <v>28</v>
      </c>
      <c r="B86" s="43">
        <v>10454</v>
      </c>
      <c r="D86" s="114" t="s">
        <v>108</v>
      </c>
      <c r="E86" s="43">
        <v>24578118</v>
      </c>
      <c r="F86" s="151">
        <f t="shared" si="12"/>
        <v>2351.0730820738472</v>
      </c>
      <c r="G86" s="160">
        <f t="shared" si="13"/>
        <v>53.487698726205423</v>
      </c>
      <c r="H86" s="43">
        <v>16666306</v>
      </c>
      <c r="I86" s="151">
        <f t="shared" si="14"/>
        <v>1594.2515783432179</v>
      </c>
      <c r="J86" s="160">
        <f t="shared" si="15"/>
        <v>36.269756464134069</v>
      </c>
      <c r="K86" s="43">
        <v>4706549</v>
      </c>
      <c r="L86" s="151">
        <f t="shared" si="16"/>
        <v>450.21513296345898</v>
      </c>
      <c r="M86" s="160">
        <f t="shared" si="17"/>
        <v>10.242544809660505</v>
      </c>
      <c r="N86" s="43">
        <v>0</v>
      </c>
      <c r="O86" s="151">
        <f t="shared" si="18"/>
        <v>0</v>
      </c>
      <c r="P86" s="160">
        <f t="shared" si="19"/>
        <v>0</v>
      </c>
      <c r="Q86" s="43">
        <f t="shared" si="20"/>
        <v>45950973</v>
      </c>
      <c r="R86" s="43">
        <v>0</v>
      </c>
      <c r="S86" s="43">
        <v>0</v>
      </c>
      <c r="T86" s="43">
        <f t="shared" si="21"/>
        <v>45950973</v>
      </c>
      <c r="U86" s="114"/>
      <c r="V86" s="43">
        <v>40885238</v>
      </c>
      <c r="W86" s="151">
        <f t="shared" si="22"/>
        <v>3910.965946049359</v>
      </c>
      <c r="X86" s="160">
        <f>IF($W$154&lt;&gt;0,(W86/$W$154)*100,0)</f>
        <v>83.734138266949259</v>
      </c>
      <c r="Y86" s="43">
        <v>0</v>
      </c>
      <c r="Z86" s="43">
        <v>0</v>
      </c>
      <c r="AA86" s="43">
        <v>0</v>
      </c>
    </row>
    <row r="87" spans="1:27" x14ac:dyDescent="0.25">
      <c r="A87" s="117">
        <v>29</v>
      </c>
      <c r="B87" s="51">
        <v>1139398</v>
      </c>
      <c r="C87" s="325"/>
      <c r="D87" s="117" t="s">
        <v>23</v>
      </c>
      <c r="E87" s="51">
        <v>5646769177</v>
      </c>
      <c r="F87" s="152">
        <f t="shared" si="12"/>
        <v>4955.9233709379869</v>
      </c>
      <c r="G87" s="158">
        <f t="shared" si="13"/>
        <v>73.049676096287698</v>
      </c>
      <c r="H87" s="51">
        <v>1513325266</v>
      </c>
      <c r="I87" s="152">
        <f t="shared" si="14"/>
        <v>1328.179675583071</v>
      </c>
      <c r="J87" s="158">
        <f t="shared" si="15"/>
        <v>19.577198402212716</v>
      </c>
      <c r="K87" s="51">
        <v>258355603</v>
      </c>
      <c r="L87" s="152">
        <f t="shared" si="16"/>
        <v>226.74746050107163</v>
      </c>
      <c r="M87" s="158">
        <f t="shared" si="17"/>
        <v>3.3422285425942944</v>
      </c>
      <c r="N87" s="51">
        <v>311589947</v>
      </c>
      <c r="O87" s="152">
        <f t="shared" si="18"/>
        <v>273.46892569584992</v>
      </c>
      <c r="P87" s="158">
        <f t="shared" si="19"/>
        <v>4.0308969589052941</v>
      </c>
      <c r="Q87" s="51">
        <f t="shared" si="20"/>
        <v>7730039993</v>
      </c>
      <c r="R87" s="51">
        <v>146362019</v>
      </c>
      <c r="S87" s="51">
        <v>18757939</v>
      </c>
      <c r="T87" s="51">
        <f t="shared" si="21"/>
        <v>7895159951</v>
      </c>
      <c r="U87" s="117"/>
      <c r="V87" s="51">
        <v>6674467930</v>
      </c>
      <c r="W87" s="152">
        <f t="shared" si="22"/>
        <v>5857.8898067224973</v>
      </c>
      <c r="X87" s="158">
        <f>IF($W$154&lt;&gt;0,(W87/$W$154)*100,0)</f>
        <v>125.41795602289395</v>
      </c>
      <c r="Y87" s="51">
        <v>226188656</v>
      </c>
      <c r="Z87" s="51">
        <v>523001835</v>
      </c>
      <c r="AA87" s="51">
        <v>81202499</v>
      </c>
    </row>
    <row r="88" spans="1:27" x14ac:dyDescent="0.25">
      <c r="A88" s="114">
        <v>30</v>
      </c>
      <c r="B88" s="43">
        <v>73731</v>
      </c>
      <c r="D88" s="114" t="s">
        <v>109</v>
      </c>
      <c r="E88" s="43">
        <v>255258759</v>
      </c>
      <c r="F88" s="151">
        <f t="shared" si="12"/>
        <v>3462.0276274565649</v>
      </c>
      <c r="G88" s="160">
        <f t="shared" si="13"/>
        <v>66.829352659430938</v>
      </c>
      <c r="H88" s="43">
        <v>103803750</v>
      </c>
      <c r="I88" s="151">
        <f t="shared" si="14"/>
        <v>1407.8711803718925</v>
      </c>
      <c r="J88" s="160">
        <f t="shared" si="15"/>
        <v>27.176882953197325</v>
      </c>
      <c r="K88" s="43">
        <v>17054285</v>
      </c>
      <c r="L88" s="151">
        <f t="shared" si="16"/>
        <v>231.304132590091</v>
      </c>
      <c r="M88" s="160">
        <f t="shared" si="17"/>
        <v>4.4649861618242968</v>
      </c>
      <c r="N88" s="43">
        <v>5839261</v>
      </c>
      <c r="O88" s="151">
        <f t="shared" si="18"/>
        <v>79.196823588449902</v>
      </c>
      <c r="P88" s="160">
        <f t="shared" si="19"/>
        <v>1.5287782255474389</v>
      </c>
      <c r="Q88" s="43">
        <f t="shared" si="20"/>
        <v>381956055</v>
      </c>
      <c r="R88" s="43">
        <v>1353774</v>
      </c>
      <c r="S88" s="43">
        <v>24375341</v>
      </c>
      <c r="T88" s="43">
        <f t="shared" si="21"/>
        <v>407685170</v>
      </c>
      <c r="U88" s="114"/>
      <c r="V88" s="43">
        <v>351196331</v>
      </c>
      <c r="W88" s="151">
        <f t="shared" si="22"/>
        <v>4763.2112815505016</v>
      </c>
      <c r="X88" s="160">
        <f>IF($W$154&lt;&gt;0,(W88/$W$154)*100,0)</f>
        <v>101.98078877340564</v>
      </c>
      <c r="Y88" s="43">
        <v>24511721</v>
      </c>
      <c r="Z88" s="43">
        <v>0</v>
      </c>
      <c r="AA88" s="43">
        <v>1508560</v>
      </c>
    </row>
    <row r="89" spans="1:27" x14ac:dyDescent="0.25">
      <c r="A89" s="117">
        <v>31</v>
      </c>
      <c r="B89" s="51">
        <v>15025</v>
      </c>
      <c r="C89" s="325"/>
      <c r="D89" s="117" t="s">
        <v>110</v>
      </c>
      <c r="E89" s="51">
        <v>26049913</v>
      </c>
      <c r="F89" s="152">
        <f t="shared" si="12"/>
        <v>1733.7712479201332</v>
      </c>
      <c r="G89" s="158">
        <f t="shared" si="13"/>
        <v>45.872231163570724</v>
      </c>
      <c r="H89" s="51">
        <v>22662949</v>
      </c>
      <c r="I89" s="152">
        <f t="shared" si="14"/>
        <v>1508.3493510815308</v>
      </c>
      <c r="J89" s="158">
        <f t="shared" si="15"/>
        <v>39.908004121787819</v>
      </c>
      <c r="K89" s="51">
        <v>5991895</v>
      </c>
      <c r="L89" s="152">
        <f t="shared" si="16"/>
        <v>398.79500831946757</v>
      </c>
      <c r="M89" s="158">
        <f t="shared" si="17"/>
        <v>10.551343973695559</v>
      </c>
      <c r="N89" s="51">
        <v>2083222</v>
      </c>
      <c r="O89" s="152">
        <f t="shared" si="18"/>
        <v>138.65038269550749</v>
      </c>
      <c r="P89" s="158">
        <f t="shared" si="19"/>
        <v>3.6684207409458964</v>
      </c>
      <c r="Q89" s="51">
        <f t="shared" si="20"/>
        <v>56787979</v>
      </c>
      <c r="R89" s="51">
        <v>799</v>
      </c>
      <c r="S89" s="51">
        <v>0</v>
      </c>
      <c r="T89" s="51">
        <f t="shared" si="21"/>
        <v>56788778</v>
      </c>
      <c r="U89" s="117"/>
      <c r="V89" s="51">
        <v>49252555</v>
      </c>
      <c r="W89" s="152">
        <f t="shared" si="22"/>
        <v>3278.0402662229617</v>
      </c>
      <c r="X89" s="158">
        <f>IF($W$154&lt;&gt;0,(W89/$W$154)*100,0)</f>
        <v>70.183141628683586</v>
      </c>
      <c r="Y89" s="51">
        <v>0</v>
      </c>
      <c r="Z89" s="51">
        <v>0</v>
      </c>
      <c r="AA89" s="51">
        <v>0</v>
      </c>
    </row>
    <row r="90" spans="1:27" x14ac:dyDescent="0.25">
      <c r="A90" s="114">
        <v>32</v>
      </c>
      <c r="B90" s="43">
        <v>28214</v>
      </c>
      <c r="D90" s="114" t="s">
        <v>111</v>
      </c>
      <c r="E90" s="43">
        <v>57793307</v>
      </c>
      <c r="F90" s="151">
        <f t="shared" si="12"/>
        <v>2048.3911178847379</v>
      </c>
      <c r="G90" s="160">
        <f t="shared" si="13"/>
        <v>52.233292403477869</v>
      </c>
      <c r="H90" s="43">
        <v>41770361</v>
      </c>
      <c r="I90" s="151">
        <f t="shared" si="14"/>
        <v>1480.4834833770469</v>
      </c>
      <c r="J90" s="160">
        <f t="shared" si="15"/>
        <v>37.751836556295842</v>
      </c>
      <c r="K90" s="43">
        <v>6743901</v>
      </c>
      <c r="L90" s="151">
        <f t="shared" si="16"/>
        <v>239.02675976465585</v>
      </c>
      <c r="M90" s="160">
        <f t="shared" si="17"/>
        <v>6.095102896138247</v>
      </c>
      <c r="N90" s="43">
        <v>4337011</v>
      </c>
      <c r="O90" s="151">
        <f t="shared" si="18"/>
        <v>153.71840221166798</v>
      </c>
      <c r="P90" s="160">
        <f t="shared" si="19"/>
        <v>3.9197681440880339</v>
      </c>
      <c r="Q90" s="43">
        <f t="shared" si="20"/>
        <v>110644580</v>
      </c>
      <c r="R90" s="43">
        <v>0</v>
      </c>
      <c r="S90" s="43">
        <v>0</v>
      </c>
      <c r="T90" s="43">
        <f t="shared" si="21"/>
        <v>110644580</v>
      </c>
      <c r="U90" s="114"/>
      <c r="V90" s="43">
        <v>94045416</v>
      </c>
      <c r="W90" s="151">
        <f t="shared" si="22"/>
        <v>3333.2890054582831</v>
      </c>
      <c r="X90" s="160">
        <f>IF($W$154&lt;&gt;0,(W90/$W$154)*100,0)</f>
        <v>71.366022184030314</v>
      </c>
      <c r="Y90" s="43">
        <v>1971644</v>
      </c>
      <c r="Z90" s="43">
        <v>0</v>
      </c>
      <c r="AA90" s="43">
        <v>1106531</v>
      </c>
    </row>
    <row r="91" spans="1:27" x14ac:dyDescent="0.25">
      <c r="A91" s="117">
        <v>33</v>
      </c>
      <c r="B91" s="51">
        <v>54182</v>
      </c>
      <c r="C91" s="325"/>
      <c r="D91" s="117" t="s">
        <v>27</v>
      </c>
      <c r="E91" s="51">
        <v>105379129</v>
      </c>
      <c r="F91" s="152">
        <f t="shared" si="12"/>
        <v>1944.910283858108</v>
      </c>
      <c r="G91" s="158">
        <f t="shared" si="13"/>
        <v>49.542867595530865</v>
      </c>
      <c r="H91" s="51">
        <v>79806590</v>
      </c>
      <c r="I91" s="152">
        <f t="shared" si="14"/>
        <v>1472.9354767265881</v>
      </c>
      <c r="J91" s="158">
        <f t="shared" si="15"/>
        <v>37.520212580432485</v>
      </c>
      <c r="K91" s="51">
        <v>27057663</v>
      </c>
      <c r="L91" s="152">
        <f t="shared" si="16"/>
        <v>499.38472186334945</v>
      </c>
      <c r="M91" s="158">
        <f t="shared" si="17"/>
        <v>12.720870139793</v>
      </c>
      <c r="N91" s="51">
        <v>459544</v>
      </c>
      <c r="O91" s="152">
        <f t="shared" si="18"/>
        <v>8.481488317153298</v>
      </c>
      <c r="P91" s="158">
        <f t="shared" si="19"/>
        <v>0.21604968424364787</v>
      </c>
      <c r="Q91" s="51">
        <f t="shared" si="20"/>
        <v>212702926</v>
      </c>
      <c r="R91" s="51">
        <v>67435</v>
      </c>
      <c r="S91" s="51">
        <v>0</v>
      </c>
      <c r="T91" s="51">
        <f t="shared" si="21"/>
        <v>212770361</v>
      </c>
      <c r="U91" s="117"/>
      <c r="V91" s="51">
        <v>182452020</v>
      </c>
      <c r="W91" s="152">
        <f t="shared" si="22"/>
        <v>3367.3917537189473</v>
      </c>
      <c r="X91" s="158">
        <f>IF($W$154&lt;&gt;0,(W91/$W$154)*100,0)</f>
        <v>72.096165140408118</v>
      </c>
      <c r="Y91" s="51">
        <v>0</v>
      </c>
      <c r="Z91" s="51">
        <v>0</v>
      </c>
      <c r="AA91" s="51">
        <v>15000</v>
      </c>
    </row>
    <row r="92" spans="1:27" x14ac:dyDescent="0.25">
      <c r="A92" s="114">
        <v>34</v>
      </c>
      <c r="B92" s="43">
        <v>96359</v>
      </c>
      <c r="D92" s="114" t="s">
        <v>112</v>
      </c>
      <c r="E92" s="43">
        <v>251775015</v>
      </c>
      <c r="F92" s="151">
        <f t="shared" si="12"/>
        <v>2612.8853039155656</v>
      </c>
      <c r="G92" s="160">
        <f t="shared" si="13"/>
        <v>59.274423328110103</v>
      </c>
      <c r="H92" s="43">
        <v>145663673</v>
      </c>
      <c r="I92" s="151">
        <f t="shared" si="14"/>
        <v>1511.6768853973163</v>
      </c>
      <c r="J92" s="160">
        <f t="shared" si="15"/>
        <v>34.293038238640968</v>
      </c>
      <c r="K92" s="43">
        <v>27296941</v>
      </c>
      <c r="L92" s="151">
        <f t="shared" si="16"/>
        <v>283.28377214375411</v>
      </c>
      <c r="M92" s="160">
        <f t="shared" si="17"/>
        <v>6.4264138218657045</v>
      </c>
      <c r="N92" s="43">
        <v>26015</v>
      </c>
      <c r="O92" s="151">
        <f t="shared" si="18"/>
        <v>0.26997997073444102</v>
      </c>
      <c r="P92" s="160">
        <f t="shared" si="19"/>
        <v>6.1246113832255531E-3</v>
      </c>
      <c r="Q92" s="43">
        <f t="shared" si="20"/>
        <v>424761644</v>
      </c>
      <c r="R92" s="43">
        <v>0</v>
      </c>
      <c r="S92" s="43">
        <v>0</v>
      </c>
      <c r="T92" s="43">
        <f t="shared" si="21"/>
        <v>424761644</v>
      </c>
      <c r="U92" s="114"/>
      <c r="V92" s="43">
        <v>370970342</v>
      </c>
      <c r="W92" s="151">
        <f t="shared" si="22"/>
        <v>3849.8774582550668</v>
      </c>
      <c r="X92" s="160">
        <f>IF($W$154&lt;&gt;0,(W92/$W$154)*100,0)</f>
        <v>82.426228161351645</v>
      </c>
      <c r="Y92" s="43">
        <v>0</v>
      </c>
      <c r="Z92" s="43">
        <v>0</v>
      </c>
      <c r="AA92" s="43">
        <v>0</v>
      </c>
    </row>
    <row r="93" spans="1:27" x14ac:dyDescent="0.25">
      <c r="A93" s="117">
        <v>35</v>
      </c>
      <c r="B93" s="51">
        <v>16610</v>
      </c>
      <c r="C93" s="325"/>
      <c r="D93" s="117" t="s">
        <v>113</v>
      </c>
      <c r="E93" s="51">
        <v>31489353</v>
      </c>
      <c r="F93" s="152">
        <f t="shared" si="12"/>
        <v>1895.8069235400362</v>
      </c>
      <c r="G93" s="158">
        <f t="shared" si="13"/>
        <v>35.559041570073816</v>
      </c>
      <c r="H93" s="51">
        <v>46100272</v>
      </c>
      <c r="I93" s="152">
        <f t="shared" si="14"/>
        <v>2775.4528597230583</v>
      </c>
      <c r="J93" s="158">
        <f t="shared" si="15"/>
        <v>52.058277870609473</v>
      </c>
      <c r="K93" s="51">
        <v>9981182</v>
      </c>
      <c r="L93" s="152">
        <f t="shared" si="16"/>
        <v>600.91402769416015</v>
      </c>
      <c r="M93" s="158">
        <f t="shared" si="17"/>
        <v>11.271151416050769</v>
      </c>
      <c r="N93" s="51">
        <v>984316</v>
      </c>
      <c r="O93" s="152">
        <f t="shared" si="18"/>
        <v>59.260445514750153</v>
      </c>
      <c r="P93" s="158">
        <f t="shared" si="19"/>
        <v>1.1115291432659409</v>
      </c>
      <c r="Q93" s="51">
        <f t="shared" si="20"/>
        <v>88555123</v>
      </c>
      <c r="R93" s="51">
        <v>2681957</v>
      </c>
      <c r="S93" s="51">
        <v>0</v>
      </c>
      <c r="T93" s="51">
        <f t="shared" si="21"/>
        <v>91237080</v>
      </c>
      <c r="U93" s="117"/>
      <c r="V93" s="51">
        <v>82878091</v>
      </c>
      <c r="W93" s="152">
        <f t="shared" si="22"/>
        <v>4989.6502709211318</v>
      </c>
      <c r="X93" s="158">
        <f>IF($W$154&lt;&gt;0,(W93/$W$154)*100,0)</f>
        <v>106.82886822654987</v>
      </c>
      <c r="Y93" s="51">
        <v>0</v>
      </c>
      <c r="Z93" s="51">
        <v>0</v>
      </c>
      <c r="AA93" s="51">
        <v>0</v>
      </c>
    </row>
    <row r="94" spans="1:27" x14ac:dyDescent="0.25">
      <c r="A94" s="114">
        <v>36</v>
      </c>
      <c r="B94" s="43">
        <v>39161</v>
      </c>
      <c r="D94" s="114" t="s">
        <v>114</v>
      </c>
      <c r="E94" s="43">
        <v>84303697</v>
      </c>
      <c r="F94" s="151">
        <f t="shared" si="12"/>
        <v>2152.746278184929</v>
      </c>
      <c r="G94" s="160">
        <f t="shared" si="13"/>
        <v>55.638326531400715</v>
      </c>
      <c r="H94" s="43">
        <v>55305273</v>
      </c>
      <c r="I94" s="151">
        <f t="shared" si="14"/>
        <v>1412.2538494931182</v>
      </c>
      <c r="J94" s="160">
        <f t="shared" si="15"/>
        <v>36.500093680141447</v>
      </c>
      <c r="K94" s="43">
        <v>11553964</v>
      </c>
      <c r="L94" s="151">
        <f t="shared" si="16"/>
        <v>295.03751181021937</v>
      </c>
      <c r="M94" s="160">
        <f t="shared" si="17"/>
        <v>7.6253265828193602</v>
      </c>
      <c r="N94" s="43">
        <v>357973</v>
      </c>
      <c r="O94" s="151">
        <f t="shared" si="18"/>
        <v>9.141058706366028</v>
      </c>
      <c r="P94" s="160">
        <f t="shared" si="19"/>
        <v>0.23625320563847996</v>
      </c>
      <c r="Q94" s="43">
        <f t="shared" si="20"/>
        <v>151520907</v>
      </c>
      <c r="R94" s="43">
        <v>3652705</v>
      </c>
      <c r="S94" s="43">
        <v>0</v>
      </c>
      <c r="T94" s="43">
        <f t="shared" si="21"/>
        <v>155173612</v>
      </c>
      <c r="U94" s="114"/>
      <c r="V94" s="43">
        <v>147865772</v>
      </c>
      <c r="W94" s="151">
        <f t="shared" si="22"/>
        <v>3775.8425985036133</v>
      </c>
      <c r="X94" s="160">
        <f>IF($W$154&lt;&gt;0,(W94/$W$154)*100,0)</f>
        <v>80.841135049184672</v>
      </c>
      <c r="Y94" s="43">
        <v>2856999</v>
      </c>
      <c r="Z94" s="43">
        <v>6650594</v>
      </c>
      <c r="AA94" s="43">
        <v>20124</v>
      </c>
    </row>
    <row r="95" spans="1:27" x14ac:dyDescent="0.25">
      <c r="A95" s="117">
        <v>37</v>
      </c>
      <c r="B95" s="51">
        <v>26629</v>
      </c>
      <c r="C95" s="325"/>
      <c r="D95" s="117" t="s">
        <v>115</v>
      </c>
      <c r="E95" s="51">
        <v>86540618</v>
      </c>
      <c r="F95" s="152">
        <f t="shared" si="12"/>
        <v>3249.8636073453754</v>
      </c>
      <c r="G95" s="158">
        <f t="shared" si="13"/>
        <v>76.354191560199325</v>
      </c>
      <c r="H95" s="51">
        <v>20470050</v>
      </c>
      <c r="I95" s="152">
        <f t="shared" si="14"/>
        <v>768.71268166284881</v>
      </c>
      <c r="J95" s="158">
        <f t="shared" si="15"/>
        <v>18.060584209681267</v>
      </c>
      <c r="K95" s="51">
        <v>6329519</v>
      </c>
      <c r="L95" s="152">
        <f t="shared" si="16"/>
        <v>237.69270344361411</v>
      </c>
      <c r="M95" s="158">
        <f t="shared" si="17"/>
        <v>5.5844910445395861</v>
      </c>
      <c r="N95" s="51">
        <v>831</v>
      </c>
      <c r="O95" s="152">
        <f t="shared" si="18"/>
        <v>3.120657929325172E-2</v>
      </c>
      <c r="P95" s="158">
        <f t="shared" si="19"/>
        <v>7.3318557982247868E-4</v>
      </c>
      <c r="Q95" s="51">
        <f t="shared" si="20"/>
        <v>113341018</v>
      </c>
      <c r="R95" s="51">
        <v>0</v>
      </c>
      <c r="S95" s="51">
        <v>0</v>
      </c>
      <c r="T95" s="51">
        <f t="shared" si="21"/>
        <v>113341018</v>
      </c>
      <c r="U95" s="117"/>
      <c r="V95" s="51">
        <v>103120468</v>
      </c>
      <c r="W95" s="152">
        <f t="shared" si="22"/>
        <v>3872.4874385068911</v>
      </c>
      <c r="X95" s="158">
        <f>IF($W$154&lt;&gt;0,(W95/$W$154)*100,0)</f>
        <v>82.910309904515799</v>
      </c>
      <c r="Y95" s="51">
        <v>13028187</v>
      </c>
      <c r="Z95" s="51">
        <v>2739308</v>
      </c>
      <c r="AA95" s="51">
        <v>0</v>
      </c>
    </row>
    <row r="96" spans="1:27" x14ac:dyDescent="0.25">
      <c r="A96" s="114">
        <v>38</v>
      </c>
      <c r="B96" s="43">
        <v>15152</v>
      </c>
      <c r="D96" s="114" t="s">
        <v>116</v>
      </c>
      <c r="E96" s="43">
        <v>28195255</v>
      </c>
      <c r="F96" s="151">
        <f t="shared" si="12"/>
        <v>1860.8272835269272</v>
      </c>
      <c r="G96" s="160">
        <f t="shared" si="13"/>
        <v>44.149312988411552</v>
      </c>
      <c r="H96" s="43">
        <v>25858847</v>
      </c>
      <c r="I96" s="151">
        <f t="shared" si="14"/>
        <v>1706.6292898627244</v>
      </c>
      <c r="J96" s="160">
        <f t="shared" si="15"/>
        <v>40.490867336452432</v>
      </c>
      <c r="K96" s="43">
        <v>8613995</v>
      </c>
      <c r="L96" s="151">
        <f t="shared" si="16"/>
        <v>568.5054778247096</v>
      </c>
      <c r="M96" s="160">
        <f t="shared" si="17"/>
        <v>13.488154703180097</v>
      </c>
      <c r="N96" s="43">
        <v>1195309</v>
      </c>
      <c r="O96" s="151">
        <f t="shared" si="18"/>
        <v>78.887869588173174</v>
      </c>
      <c r="P96" s="160">
        <f t="shared" si="19"/>
        <v>1.8716649719559271</v>
      </c>
      <c r="Q96" s="43">
        <f t="shared" si="20"/>
        <v>63863406</v>
      </c>
      <c r="R96" s="43">
        <v>122058</v>
      </c>
      <c r="S96" s="43">
        <v>0</v>
      </c>
      <c r="T96" s="43">
        <f t="shared" si="21"/>
        <v>63985464</v>
      </c>
      <c r="U96" s="114"/>
      <c r="V96" s="43">
        <v>60943712</v>
      </c>
      <c r="W96" s="151">
        <f t="shared" si="22"/>
        <v>4022.1562829989439</v>
      </c>
      <c r="X96" s="160">
        <f>IF($W$154&lt;&gt;0,(W96/$W$154)*100,0)</f>
        <v>86.114733540986379</v>
      </c>
      <c r="Y96" s="43">
        <v>0</v>
      </c>
      <c r="Z96" s="43">
        <v>976236</v>
      </c>
      <c r="AA96" s="43">
        <v>275000</v>
      </c>
    </row>
    <row r="97" spans="1:27" x14ac:dyDescent="0.25">
      <c r="A97" s="117">
        <v>39</v>
      </c>
      <c r="B97" s="51">
        <v>21370</v>
      </c>
      <c r="C97" s="325"/>
      <c r="D97" s="117" t="s">
        <v>118</v>
      </c>
      <c r="E97" s="51">
        <v>47616400</v>
      </c>
      <c r="F97" s="152">
        <f t="shared" si="12"/>
        <v>2228.189050070192</v>
      </c>
      <c r="G97" s="158">
        <f t="shared" si="13"/>
        <v>50.534933932411796</v>
      </c>
      <c r="H97" s="51">
        <v>36776904</v>
      </c>
      <c r="I97" s="152">
        <f t="shared" si="14"/>
        <v>1720.9594759007955</v>
      </c>
      <c r="J97" s="158">
        <f t="shared" si="15"/>
        <v>39.031056818210764</v>
      </c>
      <c r="K97" s="51">
        <v>7662031</v>
      </c>
      <c r="L97" s="152">
        <f t="shared" si="16"/>
        <v>358.5414599906411</v>
      </c>
      <c r="M97" s="158">
        <f t="shared" si="17"/>
        <v>8.1316569579617752</v>
      </c>
      <c r="N97" s="51">
        <v>2169385</v>
      </c>
      <c r="O97" s="152">
        <f t="shared" si="18"/>
        <v>101.51544220870379</v>
      </c>
      <c r="P97" s="158">
        <f t="shared" si="19"/>
        <v>2.3023522914156711</v>
      </c>
      <c r="Q97" s="51">
        <f t="shared" si="20"/>
        <v>94224720</v>
      </c>
      <c r="R97" s="51">
        <v>2150000</v>
      </c>
      <c r="S97" s="51">
        <v>0</v>
      </c>
      <c r="T97" s="51">
        <f t="shared" si="21"/>
        <v>96374720</v>
      </c>
      <c r="U97" s="117"/>
      <c r="V97" s="51">
        <v>84320584</v>
      </c>
      <c r="W97" s="152">
        <f t="shared" si="22"/>
        <v>3945.7456247075338</v>
      </c>
      <c r="X97" s="158">
        <f>IF($W$154&lt;&gt;0,(W97/$W$154)*100,0)</f>
        <v>84.478774364991864</v>
      </c>
      <c r="Y97" s="51">
        <v>0</v>
      </c>
      <c r="Z97" s="51">
        <v>0</v>
      </c>
      <c r="AA97" s="51">
        <v>3202831</v>
      </c>
    </row>
    <row r="98" spans="1:27" x14ac:dyDescent="0.25">
      <c r="A98" s="114">
        <v>40</v>
      </c>
      <c r="B98" s="43">
        <v>10868</v>
      </c>
      <c r="D98" s="114" t="s">
        <v>120</v>
      </c>
      <c r="E98" s="43">
        <v>25026005</v>
      </c>
      <c r="F98" s="151">
        <f t="shared" si="12"/>
        <v>2302.7240522635261</v>
      </c>
      <c r="G98" s="160">
        <f t="shared" si="13"/>
        <v>49.32569894812859</v>
      </c>
      <c r="H98" s="110">
        <v>18910171</v>
      </c>
      <c r="I98" s="151">
        <f t="shared" si="14"/>
        <v>1739.9862900257638</v>
      </c>
      <c r="J98" s="160">
        <f t="shared" si="15"/>
        <v>37.271526230560248</v>
      </c>
      <c r="K98" s="43">
        <v>6800064</v>
      </c>
      <c r="L98" s="151">
        <f t="shared" si="16"/>
        <v>625.69598822230398</v>
      </c>
      <c r="M98" s="160">
        <f t="shared" si="17"/>
        <v>13.402774821311159</v>
      </c>
      <c r="N98" s="110">
        <v>0</v>
      </c>
      <c r="O98" s="151">
        <f t="shared" si="18"/>
        <v>0</v>
      </c>
      <c r="P98" s="160">
        <f t="shared" si="19"/>
        <v>0</v>
      </c>
      <c r="Q98" s="43">
        <f t="shared" si="20"/>
        <v>50736240</v>
      </c>
      <c r="R98" s="43">
        <v>0</v>
      </c>
      <c r="S98" s="43">
        <v>0</v>
      </c>
      <c r="T98" s="43">
        <f t="shared" si="21"/>
        <v>50736240</v>
      </c>
      <c r="U98" s="114"/>
      <c r="V98" s="43">
        <v>46410518</v>
      </c>
      <c r="W98" s="151">
        <f t="shared" si="22"/>
        <v>4270.3825910931173</v>
      </c>
      <c r="X98" s="160">
        <f>IF($W$154&lt;&gt;0,(W98/$W$154)*100,0)</f>
        <v>91.429281478804086</v>
      </c>
      <c r="Y98" s="43">
        <v>0</v>
      </c>
      <c r="Z98" s="43">
        <v>0</v>
      </c>
      <c r="AA98" s="43">
        <v>0</v>
      </c>
    </row>
    <row r="99" spans="1:27" x14ac:dyDescent="0.25">
      <c r="A99" s="117">
        <v>41</v>
      </c>
      <c r="B99" s="51">
        <v>33056</v>
      </c>
      <c r="C99" s="325"/>
      <c r="D99" s="117" t="s">
        <v>250</v>
      </c>
      <c r="E99" s="51">
        <v>60728924</v>
      </c>
      <c r="F99" s="152">
        <f t="shared" si="12"/>
        <v>1837.1528315585672</v>
      </c>
      <c r="G99" s="158">
        <f t="shared" si="13"/>
        <v>39.881779720589066</v>
      </c>
      <c r="H99" s="111">
        <v>73249741</v>
      </c>
      <c r="I99" s="152">
        <f t="shared" si="14"/>
        <v>2215.9287572604067</v>
      </c>
      <c r="J99" s="158">
        <f t="shared" si="15"/>
        <v>48.104426074669156</v>
      </c>
      <c r="K99" s="51">
        <v>18208224</v>
      </c>
      <c r="L99" s="152">
        <f t="shared" si="16"/>
        <v>550.82962245885767</v>
      </c>
      <c r="M99" s="158">
        <f t="shared" si="17"/>
        <v>11.957669111198859</v>
      </c>
      <c r="N99" s="51">
        <v>85463</v>
      </c>
      <c r="O99" s="152">
        <f t="shared" si="18"/>
        <v>2.5854005324298162</v>
      </c>
      <c r="P99" s="158">
        <f t="shared" si="19"/>
        <v>5.6125093542917101E-2</v>
      </c>
      <c r="Q99" s="51">
        <f t="shared" si="20"/>
        <v>152272352</v>
      </c>
      <c r="R99" s="51">
        <v>427774</v>
      </c>
      <c r="S99" s="51">
        <v>0</v>
      </c>
      <c r="T99" s="51">
        <f t="shared" si="21"/>
        <v>152700126</v>
      </c>
      <c r="U99" s="117"/>
      <c r="V99" s="51">
        <v>127243533</v>
      </c>
      <c r="W99" s="152">
        <f t="shared" si="22"/>
        <v>3849.3324358664086</v>
      </c>
      <c r="X99" s="158">
        <f>IF($W$154&lt;&gt;0,(W99/$W$154)*100,0)</f>
        <v>82.414559182209388</v>
      </c>
      <c r="Y99" s="51">
        <v>1000000</v>
      </c>
      <c r="Z99" s="51">
        <v>0</v>
      </c>
      <c r="AA99" s="51">
        <v>0</v>
      </c>
    </row>
    <row r="100" spans="1:27" x14ac:dyDescent="0.25">
      <c r="A100" s="114">
        <v>42</v>
      </c>
      <c r="B100" s="43">
        <v>113026</v>
      </c>
      <c r="D100" s="114" t="s">
        <v>124</v>
      </c>
      <c r="E100" s="43">
        <v>351430223</v>
      </c>
      <c r="F100" s="151">
        <f t="shared" si="12"/>
        <v>3109.2865623838761</v>
      </c>
      <c r="G100" s="160">
        <f t="shared" si="13"/>
        <v>65.092692116273682</v>
      </c>
      <c r="H100" s="110">
        <v>162083840</v>
      </c>
      <c r="I100" s="151">
        <f t="shared" si="14"/>
        <v>1434.0403093093626</v>
      </c>
      <c r="J100" s="160">
        <f t="shared" si="15"/>
        <v>30.021531455316421</v>
      </c>
      <c r="K100" s="43">
        <v>23503362</v>
      </c>
      <c r="L100" s="151">
        <f t="shared" si="16"/>
        <v>207.94650788314192</v>
      </c>
      <c r="M100" s="160">
        <f t="shared" si="17"/>
        <v>4.3533452908611281</v>
      </c>
      <c r="N100" s="43">
        <v>2874553</v>
      </c>
      <c r="O100" s="151">
        <f t="shared" si="18"/>
        <v>25.432670359032436</v>
      </c>
      <c r="P100" s="160">
        <f t="shared" si="19"/>
        <v>0.53243113754877835</v>
      </c>
      <c r="Q100" s="43">
        <f t="shared" si="20"/>
        <v>539891978</v>
      </c>
      <c r="R100" s="43">
        <v>1603536</v>
      </c>
      <c r="S100" s="43">
        <v>28819690</v>
      </c>
      <c r="T100" s="43">
        <f t="shared" si="21"/>
        <v>570315204</v>
      </c>
      <c r="U100" s="114"/>
      <c r="V100" s="43">
        <v>453976275</v>
      </c>
      <c r="W100" s="151">
        <f t="shared" si="22"/>
        <v>4016.5649938952101</v>
      </c>
      <c r="X100" s="160">
        <f>IF($W$154&lt;&gt;0,(W100/$W$154)*100,0)</f>
        <v>85.995023530374951</v>
      </c>
      <c r="Y100" s="43">
        <v>22371225</v>
      </c>
      <c r="Z100" s="43">
        <v>19671670</v>
      </c>
      <c r="AA100" s="43">
        <v>132995</v>
      </c>
    </row>
    <row r="101" spans="1:27" x14ac:dyDescent="0.25">
      <c r="A101" s="117">
        <v>43</v>
      </c>
      <c r="B101" s="51">
        <v>339918</v>
      </c>
      <c r="C101" s="325"/>
      <c r="D101" s="117" t="s">
        <v>126</v>
      </c>
      <c r="E101" s="51">
        <v>1012932091</v>
      </c>
      <c r="F101" s="152">
        <f t="shared" si="12"/>
        <v>2979.9307215269564</v>
      </c>
      <c r="G101" s="158">
        <f t="shared" si="13"/>
        <v>59.016975587702589</v>
      </c>
      <c r="H101" s="111">
        <v>597720760</v>
      </c>
      <c r="I101" s="152">
        <f t="shared" si="14"/>
        <v>1758.426326349296</v>
      </c>
      <c r="J101" s="158">
        <f t="shared" si="15"/>
        <v>34.825307456058312</v>
      </c>
      <c r="K101" s="51">
        <v>95508425</v>
      </c>
      <c r="L101" s="152">
        <f t="shared" si="16"/>
        <v>280.97489688689626</v>
      </c>
      <c r="M101" s="158">
        <f t="shared" si="17"/>
        <v>5.564655752075411</v>
      </c>
      <c r="N101" s="51">
        <v>10178948</v>
      </c>
      <c r="O101" s="152">
        <f t="shared" si="18"/>
        <v>29.945304455780512</v>
      </c>
      <c r="P101" s="158">
        <f t="shared" si="19"/>
        <v>0.5930612041636798</v>
      </c>
      <c r="Q101" s="51">
        <f t="shared" si="20"/>
        <v>1716340224</v>
      </c>
      <c r="R101" s="51">
        <v>27199271</v>
      </c>
      <c r="S101" s="51">
        <v>0</v>
      </c>
      <c r="T101" s="51">
        <f t="shared" si="21"/>
        <v>1743539495</v>
      </c>
      <c r="U101" s="117"/>
      <c r="V101" s="51">
        <v>1481898187</v>
      </c>
      <c r="W101" s="152">
        <f t="shared" si="22"/>
        <v>4359.5755064456725</v>
      </c>
      <c r="X101" s="158">
        <f>IF($W$154&lt;&gt;0,(W101/$W$154)*100,0)</f>
        <v>93.338909946448339</v>
      </c>
      <c r="Y101" s="51">
        <v>113477209</v>
      </c>
      <c r="Z101" s="51">
        <v>98463497</v>
      </c>
      <c r="AA101" s="51">
        <v>0</v>
      </c>
    </row>
    <row r="102" spans="1:27" x14ac:dyDescent="0.25">
      <c r="A102" s="114">
        <v>44</v>
      </c>
      <c r="B102" s="43">
        <v>48568</v>
      </c>
      <c r="D102" s="114" t="s">
        <v>128</v>
      </c>
      <c r="E102" s="43">
        <v>88161153</v>
      </c>
      <c r="F102" s="151">
        <f t="shared" si="12"/>
        <v>1815.2106942843025</v>
      </c>
      <c r="G102" s="160">
        <f t="shared" si="13"/>
        <v>39.679282620194719</v>
      </c>
      <c r="H102" s="110">
        <v>104543518</v>
      </c>
      <c r="I102" s="151">
        <f t="shared" si="14"/>
        <v>2152.5184895404382</v>
      </c>
      <c r="J102" s="160">
        <f t="shared" si="15"/>
        <v>47.052603733885086</v>
      </c>
      <c r="K102" s="43">
        <v>28899180</v>
      </c>
      <c r="L102" s="151">
        <f t="shared" si="16"/>
        <v>595.02511942019441</v>
      </c>
      <c r="M102" s="160">
        <f t="shared" si="17"/>
        <v>13.006848160344262</v>
      </c>
      <c r="N102" s="43">
        <v>580491</v>
      </c>
      <c r="O102" s="151">
        <f t="shared" si="18"/>
        <v>11.952128973809916</v>
      </c>
      <c r="P102" s="160">
        <f t="shared" si="19"/>
        <v>0.26126548557593676</v>
      </c>
      <c r="Q102" s="43">
        <f t="shared" si="20"/>
        <v>222184342</v>
      </c>
      <c r="R102" s="43">
        <v>0</v>
      </c>
      <c r="S102" s="43">
        <v>0</v>
      </c>
      <c r="T102" s="43">
        <f t="shared" si="21"/>
        <v>222184342</v>
      </c>
      <c r="U102" s="114"/>
      <c r="V102" s="43">
        <v>191327646</v>
      </c>
      <c r="W102" s="151">
        <f t="shared" si="22"/>
        <v>3939.3766677647832</v>
      </c>
      <c r="X102" s="160">
        <f>IF($W$154&lt;&gt;0,(W102/$W$154)*100,0)</f>
        <v>84.342414414888168</v>
      </c>
      <c r="Y102" s="43">
        <v>0</v>
      </c>
      <c r="Z102" s="43">
        <v>0</v>
      </c>
      <c r="AA102" s="43">
        <v>0</v>
      </c>
    </row>
    <row r="103" spans="1:27" x14ac:dyDescent="0.25">
      <c r="A103" s="117">
        <v>45</v>
      </c>
      <c r="B103" s="51">
        <v>2251</v>
      </c>
      <c r="C103" s="325"/>
      <c r="D103" s="117" t="s">
        <v>130</v>
      </c>
      <c r="E103" s="51">
        <v>6579393</v>
      </c>
      <c r="F103" s="152">
        <f t="shared" si="12"/>
        <v>2922.8756108396269</v>
      </c>
      <c r="G103" s="158">
        <f t="shared" si="13"/>
        <v>52.112092839684379</v>
      </c>
      <c r="H103" s="111">
        <v>4699564</v>
      </c>
      <c r="I103" s="152">
        <f t="shared" si="14"/>
        <v>2087.7672145713018</v>
      </c>
      <c r="J103" s="158">
        <f t="shared" si="15"/>
        <v>37.222904221413508</v>
      </c>
      <c r="K103" s="51">
        <v>953233</v>
      </c>
      <c r="L103" s="152">
        <f t="shared" si="16"/>
        <v>423.47090182141272</v>
      </c>
      <c r="M103" s="158">
        <f t="shared" si="17"/>
        <v>7.5500835098087098</v>
      </c>
      <c r="N103" s="51">
        <v>393273</v>
      </c>
      <c r="O103" s="152">
        <f t="shared" si="18"/>
        <v>174.71035095513105</v>
      </c>
      <c r="P103" s="158">
        <f t="shared" si="19"/>
        <v>3.1149194290934124</v>
      </c>
      <c r="Q103" s="51">
        <f t="shared" si="20"/>
        <v>12625463</v>
      </c>
      <c r="R103" s="51">
        <v>0</v>
      </c>
      <c r="S103" s="51">
        <v>0</v>
      </c>
      <c r="T103" s="51">
        <f t="shared" si="21"/>
        <v>12625463</v>
      </c>
      <c r="U103" s="117"/>
      <c r="V103" s="51">
        <v>12130262</v>
      </c>
      <c r="W103" s="152">
        <f t="shared" si="22"/>
        <v>5388.8325188804974</v>
      </c>
      <c r="X103" s="158">
        <f>IF($W$154&lt;&gt;0,(W103/$W$154)*100,0)</f>
        <v>115.37539663038456</v>
      </c>
      <c r="Y103" s="51">
        <v>0</v>
      </c>
      <c r="Z103" s="51">
        <v>0</v>
      </c>
      <c r="AA103" s="51">
        <v>0</v>
      </c>
    </row>
    <row r="104" spans="1:27" x14ac:dyDescent="0.25">
      <c r="A104" s="114">
        <v>46</v>
      </c>
      <c r="B104" s="43">
        <v>40873</v>
      </c>
      <c r="D104" s="114" t="s">
        <v>132</v>
      </c>
      <c r="E104" s="43">
        <v>102032724</v>
      </c>
      <c r="F104" s="151">
        <f t="shared" si="12"/>
        <v>2496.335576052651</v>
      </c>
      <c r="G104" s="160">
        <f t="shared" si="13"/>
        <v>56.935894739964645</v>
      </c>
      <c r="H104" s="110">
        <v>68842741</v>
      </c>
      <c r="I104" s="151">
        <f t="shared" si="14"/>
        <v>1684.3084921586378</v>
      </c>
      <c r="J104" s="160">
        <f t="shared" si="15"/>
        <v>38.415352462673134</v>
      </c>
      <c r="K104" s="43">
        <v>8067363</v>
      </c>
      <c r="L104" s="151">
        <f t="shared" si="16"/>
        <v>197.3763364568297</v>
      </c>
      <c r="M104" s="160">
        <f t="shared" si="17"/>
        <v>4.5017178076818309</v>
      </c>
      <c r="N104" s="43">
        <v>263496</v>
      </c>
      <c r="O104" s="151">
        <f t="shared" si="18"/>
        <v>6.4467007560002934</v>
      </c>
      <c r="P104" s="160">
        <f t="shared" si="19"/>
        <v>0.1470349896803865</v>
      </c>
      <c r="Q104" s="43">
        <f t="shared" si="20"/>
        <v>179206324</v>
      </c>
      <c r="R104" s="43">
        <v>4573442</v>
      </c>
      <c r="S104" s="43">
        <v>948240</v>
      </c>
      <c r="T104" s="43">
        <f t="shared" si="21"/>
        <v>184728006</v>
      </c>
      <c r="U104" s="114"/>
      <c r="V104" s="43">
        <v>159767219</v>
      </c>
      <c r="W104" s="151">
        <f t="shared" si="22"/>
        <v>3908.8694003376313</v>
      </c>
      <c r="X104" s="160">
        <f>IF($W$154&lt;&gt;0,(W104/$W$154)*100,0)</f>
        <v>83.689251031690631</v>
      </c>
      <c r="Y104" s="43">
        <v>2281750</v>
      </c>
      <c r="Z104" s="43">
        <v>204468</v>
      </c>
      <c r="AA104" s="43">
        <v>4567798</v>
      </c>
    </row>
    <row r="105" spans="1:27" x14ac:dyDescent="0.25">
      <c r="A105" s="117">
        <v>47</v>
      </c>
      <c r="B105" s="51">
        <v>80678</v>
      </c>
      <c r="C105" s="325"/>
      <c r="D105" s="117" t="s">
        <v>134</v>
      </c>
      <c r="E105" s="51">
        <v>242324263</v>
      </c>
      <c r="F105" s="152">
        <f t="shared" si="12"/>
        <v>3003.5977961773965</v>
      </c>
      <c r="G105" s="158">
        <f t="shared" si="13"/>
        <v>66.452144624614078</v>
      </c>
      <c r="H105" s="111">
        <v>98785375</v>
      </c>
      <c r="I105" s="152">
        <f t="shared" si="14"/>
        <v>1224.4400580083791</v>
      </c>
      <c r="J105" s="158">
        <f t="shared" si="15"/>
        <v>27.089734824848037</v>
      </c>
      <c r="K105" s="51">
        <v>17737831</v>
      </c>
      <c r="L105" s="152">
        <f t="shared" si="16"/>
        <v>219.85957758000941</v>
      </c>
      <c r="M105" s="158">
        <f t="shared" si="17"/>
        <v>4.8642133327728843</v>
      </c>
      <c r="N105" s="51">
        <v>5812339</v>
      </c>
      <c r="O105" s="152">
        <f t="shared" si="18"/>
        <v>72.043667418627138</v>
      </c>
      <c r="P105" s="158">
        <f t="shared" si="19"/>
        <v>1.5939072177650024</v>
      </c>
      <c r="Q105" s="51">
        <f t="shared" si="20"/>
        <v>364659808</v>
      </c>
      <c r="R105" s="51">
        <v>1493559</v>
      </c>
      <c r="S105" s="51">
        <v>0</v>
      </c>
      <c r="T105" s="51">
        <f t="shared" si="21"/>
        <v>366153367</v>
      </c>
      <c r="U105" s="117"/>
      <c r="V105" s="51">
        <v>313019982</v>
      </c>
      <c r="W105" s="152">
        <f t="shared" si="22"/>
        <v>3879.8678945933216</v>
      </c>
      <c r="X105" s="158">
        <f>IF($W$154&lt;&gt;0,(W105/$W$154)*100,0)</f>
        <v>83.068326143710763</v>
      </c>
      <c r="Y105" s="51">
        <v>28503235</v>
      </c>
      <c r="Z105" s="51">
        <v>16388325</v>
      </c>
      <c r="AA105" s="51">
        <v>0</v>
      </c>
    </row>
    <row r="106" spans="1:27" x14ac:dyDescent="0.25">
      <c r="A106" s="114">
        <v>48</v>
      </c>
      <c r="B106" s="43">
        <v>6675</v>
      </c>
      <c r="D106" s="114" t="s">
        <v>136</v>
      </c>
      <c r="E106" s="43">
        <v>16809232</v>
      </c>
      <c r="F106" s="151">
        <f t="shared" si="12"/>
        <v>2518.2370037453184</v>
      </c>
      <c r="G106" s="160">
        <f t="shared" si="13"/>
        <v>50.680827474520797</v>
      </c>
      <c r="H106" s="110">
        <v>12849206</v>
      </c>
      <c r="I106" s="151">
        <f t="shared" si="14"/>
        <v>1924.9746816479401</v>
      </c>
      <c r="J106" s="160">
        <f t="shared" si="15"/>
        <v>38.741115148543216</v>
      </c>
      <c r="K106" s="43">
        <v>3475624</v>
      </c>
      <c r="L106" s="151">
        <f t="shared" si="16"/>
        <v>520.69273408239701</v>
      </c>
      <c r="M106" s="160">
        <f t="shared" si="17"/>
        <v>10.479211680242372</v>
      </c>
      <c r="N106" s="43">
        <v>32784</v>
      </c>
      <c r="O106" s="151">
        <f t="shared" si="18"/>
        <v>4.9114606741573033</v>
      </c>
      <c r="P106" s="160">
        <f t="shared" si="19"/>
        <v>9.8845696693619881E-2</v>
      </c>
      <c r="Q106" s="43">
        <f t="shared" si="20"/>
        <v>33166846</v>
      </c>
      <c r="R106" s="43">
        <v>0</v>
      </c>
      <c r="S106" s="43">
        <v>54159</v>
      </c>
      <c r="T106" s="43">
        <f t="shared" si="21"/>
        <v>33221005</v>
      </c>
      <c r="U106" s="114"/>
      <c r="V106" s="43">
        <v>32192106</v>
      </c>
      <c r="W106" s="151">
        <f t="shared" si="22"/>
        <v>4822.7874157303368</v>
      </c>
      <c r="X106" s="160">
        <f>IF($W$154&lt;&gt;0,(W106/$W$154)*100,0)</f>
        <v>103.2563192499274</v>
      </c>
      <c r="Y106" s="43">
        <v>3425500</v>
      </c>
      <c r="Z106" s="43">
        <v>0</v>
      </c>
      <c r="AA106" s="43">
        <v>0</v>
      </c>
    </row>
    <row r="107" spans="1:27" x14ac:dyDescent="0.25">
      <c r="A107" s="117">
        <v>49</v>
      </c>
      <c r="B107" s="51">
        <v>27719</v>
      </c>
      <c r="C107" s="325"/>
      <c r="D107" s="117" t="s">
        <v>138</v>
      </c>
      <c r="E107" s="51">
        <v>69874145</v>
      </c>
      <c r="F107" s="152">
        <f t="shared" si="12"/>
        <v>2520.8032396551102</v>
      </c>
      <c r="G107" s="158">
        <f t="shared" si="13"/>
        <v>56.088816778948292</v>
      </c>
      <c r="H107" s="111">
        <v>46393342</v>
      </c>
      <c r="I107" s="152">
        <f t="shared" si="14"/>
        <v>1673.7018651466503</v>
      </c>
      <c r="J107" s="158">
        <f t="shared" si="15"/>
        <v>37.240493736289523</v>
      </c>
      <c r="K107" s="51">
        <v>8058763</v>
      </c>
      <c r="L107" s="152">
        <f t="shared" si="16"/>
        <v>290.7306540639994</v>
      </c>
      <c r="M107" s="158">
        <f t="shared" si="17"/>
        <v>6.4688660071900355</v>
      </c>
      <c r="N107" s="51">
        <v>251427</v>
      </c>
      <c r="O107" s="152">
        <f t="shared" si="18"/>
        <v>9.0705653162090982</v>
      </c>
      <c r="P107" s="158">
        <f t="shared" si="19"/>
        <v>0.20182347757214963</v>
      </c>
      <c r="Q107" s="51">
        <f t="shared" si="20"/>
        <v>124577677</v>
      </c>
      <c r="R107" s="51">
        <v>405694</v>
      </c>
      <c r="S107" s="51">
        <v>8545285</v>
      </c>
      <c r="T107" s="51">
        <f t="shared" si="21"/>
        <v>133528656</v>
      </c>
      <c r="U107" s="117"/>
      <c r="V107" s="51">
        <v>121426453</v>
      </c>
      <c r="W107" s="152">
        <f t="shared" si="22"/>
        <v>4380.6217035246582</v>
      </c>
      <c r="X107" s="158">
        <f>IF($W$154&lt;&gt;0,(W107/$W$154)*100,0)</f>
        <v>93.789510948992344</v>
      </c>
      <c r="Y107" s="51">
        <v>0</v>
      </c>
      <c r="Z107" s="51">
        <v>0</v>
      </c>
      <c r="AA107" s="51">
        <v>0</v>
      </c>
    </row>
    <row r="108" spans="1:27" x14ac:dyDescent="0.25">
      <c r="A108" s="114">
        <v>50</v>
      </c>
      <c r="B108" s="43">
        <v>18365</v>
      </c>
      <c r="D108" s="114" t="s">
        <v>140</v>
      </c>
      <c r="E108" s="43">
        <v>33462789</v>
      </c>
      <c r="F108" s="151">
        <f t="shared" si="12"/>
        <v>1822.0957800163353</v>
      </c>
      <c r="G108" s="160">
        <f t="shared" si="13"/>
        <v>52.331013143122462</v>
      </c>
      <c r="H108" s="110">
        <v>25804841</v>
      </c>
      <c r="I108" s="151">
        <f t="shared" si="14"/>
        <v>1405.1097740266812</v>
      </c>
      <c r="J108" s="160">
        <f t="shared" si="15"/>
        <v>40.355078398491692</v>
      </c>
      <c r="K108" s="43">
        <v>3750852</v>
      </c>
      <c r="L108" s="151">
        <f t="shared" si="16"/>
        <v>204.23915055812688</v>
      </c>
      <c r="M108" s="160">
        <f t="shared" si="17"/>
        <v>5.8657957443387989</v>
      </c>
      <c r="N108" s="43">
        <v>925988</v>
      </c>
      <c r="O108" s="151">
        <f t="shared" si="18"/>
        <v>50.421344949632456</v>
      </c>
      <c r="P108" s="160">
        <f t="shared" si="19"/>
        <v>1.4481127140470473</v>
      </c>
      <c r="Q108" s="43">
        <f t="shared" si="20"/>
        <v>63944470</v>
      </c>
      <c r="R108" s="43">
        <v>0</v>
      </c>
      <c r="S108" s="43">
        <v>772010</v>
      </c>
      <c r="T108" s="43">
        <f t="shared" si="21"/>
        <v>64716480</v>
      </c>
      <c r="U108" s="114"/>
      <c r="V108" s="43">
        <v>55466002</v>
      </c>
      <c r="W108" s="151">
        <f t="shared" si="22"/>
        <v>3020.2015790906617</v>
      </c>
      <c r="X108" s="160">
        <f>IF($W$154&lt;&gt;0,(W108/$W$154)*100,0)</f>
        <v>64.662791777334562</v>
      </c>
      <c r="Y108" s="43">
        <v>0</v>
      </c>
      <c r="Z108" s="43">
        <v>0</v>
      </c>
      <c r="AA108" s="43">
        <v>0</v>
      </c>
    </row>
    <row r="109" spans="1:27" x14ac:dyDescent="0.25">
      <c r="A109" s="117">
        <v>51</v>
      </c>
      <c r="B109" s="51">
        <v>10815</v>
      </c>
      <c r="C109" s="325"/>
      <c r="D109" s="117" t="s">
        <v>142</v>
      </c>
      <c r="E109" s="51">
        <v>27215331</v>
      </c>
      <c r="F109" s="152">
        <f t="shared" si="12"/>
        <v>2516.4429958391124</v>
      </c>
      <c r="G109" s="158">
        <f t="shared" si="13"/>
        <v>65.505085361607513</v>
      </c>
      <c r="H109" s="111">
        <v>10535909</v>
      </c>
      <c r="I109" s="152">
        <f t="shared" si="14"/>
        <v>974.19408229311136</v>
      </c>
      <c r="J109" s="158">
        <f t="shared" si="15"/>
        <v>25.359074942249599</v>
      </c>
      <c r="K109" s="51">
        <v>3360139</v>
      </c>
      <c r="L109" s="152">
        <f t="shared" si="16"/>
        <v>310.69246417013409</v>
      </c>
      <c r="M109" s="158">
        <f t="shared" si="17"/>
        <v>8.0875809308314679</v>
      </c>
      <c r="N109" s="51">
        <v>435519</v>
      </c>
      <c r="O109" s="152">
        <f t="shared" si="18"/>
        <v>40.269902912621362</v>
      </c>
      <c r="P109" s="158">
        <f t="shared" si="19"/>
        <v>1.0482587653114319</v>
      </c>
      <c r="Q109" s="51">
        <f t="shared" si="20"/>
        <v>41546898</v>
      </c>
      <c r="R109" s="51">
        <v>156964</v>
      </c>
      <c r="S109" s="51">
        <v>0</v>
      </c>
      <c r="T109" s="51">
        <f t="shared" si="21"/>
        <v>41703862</v>
      </c>
      <c r="U109" s="117"/>
      <c r="V109" s="51">
        <v>40953095</v>
      </c>
      <c r="W109" s="152">
        <f t="shared" si="22"/>
        <v>3786.6939435968561</v>
      </c>
      <c r="X109" s="158">
        <f>IF($W$154&lt;&gt;0,(W109/$W$154)*100,0)</f>
        <v>81.07346333916577</v>
      </c>
      <c r="Y109" s="51">
        <v>0</v>
      </c>
      <c r="Z109" s="51">
        <v>5875679</v>
      </c>
      <c r="AA109" s="51">
        <v>5760</v>
      </c>
    </row>
    <row r="110" spans="1:27" x14ac:dyDescent="0.25">
      <c r="A110" s="114">
        <v>52</v>
      </c>
      <c r="B110" s="43">
        <v>0</v>
      </c>
      <c r="C110" s="323" t="s">
        <v>368</v>
      </c>
      <c r="D110" s="114" t="s">
        <v>144</v>
      </c>
      <c r="E110" s="43">
        <v>0</v>
      </c>
      <c r="F110" s="151">
        <f t="shared" si="12"/>
        <v>0</v>
      </c>
      <c r="G110" s="151">
        <f t="shared" si="13"/>
        <v>0</v>
      </c>
      <c r="H110" s="110">
        <v>0</v>
      </c>
      <c r="I110" s="151">
        <f t="shared" si="14"/>
        <v>0</v>
      </c>
      <c r="J110" s="151">
        <f t="shared" si="15"/>
        <v>0</v>
      </c>
      <c r="K110" s="43">
        <v>0</v>
      </c>
      <c r="L110" s="151">
        <f t="shared" si="16"/>
        <v>0</v>
      </c>
      <c r="M110" s="151">
        <f t="shared" si="17"/>
        <v>0</v>
      </c>
      <c r="N110" s="43">
        <v>0</v>
      </c>
      <c r="O110" s="151">
        <f t="shared" si="18"/>
        <v>0</v>
      </c>
      <c r="P110" s="151">
        <f t="shared" si="19"/>
        <v>0</v>
      </c>
      <c r="Q110" s="43">
        <f t="shared" si="20"/>
        <v>0</v>
      </c>
      <c r="R110" s="43">
        <v>0</v>
      </c>
      <c r="S110" s="43">
        <v>0</v>
      </c>
      <c r="T110" s="43">
        <f t="shared" si="21"/>
        <v>0</v>
      </c>
      <c r="U110" s="114"/>
      <c r="V110" s="43">
        <v>0</v>
      </c>
      <c r="W110" s="151">
        <f t="shared" si="22"/>
        <v>0</v>
      </c>
      <c r="X110" s="151">
        <f>IF($W$154&lt;&gt;0,(W110/$W$154)*100,0)</f>
        <v>0</v>
      </c>
      <c r="Y110" s="43">
        <v>0</v>
      </c>
      <c r="Z110" s="43">
        <v>0</v>
      </c>
      <c r="AA110" s="43">
        <v>0</v>
      </c>
    </row>
    <row r="111" spans="1:27" x14ac:dyDescent="0.25">
      <c r="A111" s="117">
        <v>53</v>
      </c>
      <c r="B111" s="51">
        <v>433929</v>
      </c>
      <c r="C111" s="325"/>
      <c r="D111" s="117" t="s">
        <v>146</v>
      </c>
      <c r="E111" s="51">
        <v>2736875183</v>
      </c>
      <c r="F111" s="152">
        <f t="shared" si="12"/>
        <v>6307.1958384897071</v>
      </c>
      <c r="G111" s="152">
        <f t="shared" si="13"/>
        <v>79.299302350984661</v>
      </c>
      <c r="H111" s="111">
        <v>623500713</v>
      </c>
      <c r="I111" s="152">
        <f t="shared" si="14"/>
        <v>1436.8726519776276</v>
      </c>
      <c r="J111" s="152">
        <f t="shared" si="15"/>
        <v>18.065555880427418</v>
      </c>
      <c r="K111" s="51">
        <v>70205427</v>
      </c>
      <c r="L111" s="152">
        <f t="shared" si="16"/>
        <v>161.79012465172875</v>
      </c>
      <c r="M111" s="152">
        <f t="shared" si="17"/>
        <v>2.0341597661938322</v>
      </c>
      <c r="N111" s="51">
        <v>20741831</v>
      </c>
      <c r="O111" s="152">
        <f t="shared" si="18"/>
        <v>47.800057152206925</v>
      </c>
      <c r="P111" s="152">
        <f t="shared" si="19"/>
        <v>0.60098200239408817</v>
      </c>
      <c r="Q111" s="51">
        <f t="shared" si="20"/>
        <v>3451323154</v>
      </c>
      <c r="R111" s="51">
        <v>48867822</v>
      </c>
      <c r="S111" s="51">
        <v>5946655</v>
      </c>
      <c r="T111" s="51">
        <f t="shared" si="21"/>
        <v>3506137631</v>
      </c>
      <c r="U111" s="117"/>
      <c r="V111" s="51">
        <v>2674301639</v>
      </c>
      <c r="W111" s="152">
        <f t="shared" si="22"/>
        <v>6162.9935749857696</v>
      </c>
      <c r="X111" s="152">
        <f>IF($W$154&lt;&gt;0,(W111/$W$154)*100,0)</f>
        <v>131.95025558007387</v>
      </c>
      <c r="Y111" s="51">
        <v>496160097</v>
      </c>
      <c r="Z111" s="51">
        <v>215433772</v>
      </c>
      <c r="AA111" s="51">
        <v>51349876</v>
      </c>
    </row>
    <row r="112" spans="1:27" x14ac:dyDescent="0.25">
      <c r="A112" s="114">
        <v>54</v>
      </c>
      <c r="B112" s="43">
        <v>40434</v>
      </c>
      <c r="D112" s="114" t="s">
        <v>148</v>
      </c>
      <c r="E112" s="43">
        <v>113642854</v>
      </c>
      <c r="F112" s="151">
        <f t="shared" si="12"/>
        <v>2810.5765939555818</v>
      </c>
      <c r="G112" s="151">
        <f t="shared" si="13"/>
        <v>63.611684933482849</v>
      </c>
      <c r="H112" s="110">
        <v>50813128</v>
      </c>
      <c r="I112" s="151">
        <f t="shared" si="14"/>
        <v>1256.6930800811199</v>
      </c>
      <c r="J112" s="151">
        <f t="shared" si="15"/>
        <v>28.442691951583114</v>
      </c>
      <c r="K112" s="43">
        <v>13843060</v>
      </c>
      <c r="L112" s="151">
        <f t="shared" si="16"/>
        <v>342.36187367067322</v>
      </c>
      <c r="M112" s="151">
        <f t="shared" si="17"/>
        <v>7.7486647003365396</v>
      </c>
      <c r="N112" s="43">
        <v>351868</v>
      </c>
      <c r="O112" s="151">
        <f t="shared" si="18"/>
        <v>8.7022802591878126</v>
      </c>
      <c r="P112" s="151">
        <f t="shared" si="19"/>
        <v>0.1969584145974963</v>
      </c>
      <c r="Q112" s="43">
        <f t="shared" si="20"/>
        <v>178650910</v>
      </c>
      <c r="R112" s="43">
        <v>1181501</v>
      </c>
      <c r="S112" s="43">
        <v>0</v>
      </c>
      <c r="T112" s="43">
        <f t="shared" si="21"/>
        <v>179832411</v>
      </c>
      <c r="U112" s="114"/>
      <c r="V112" s="43">
        <v>156530869</v>
      </c>
      <c r="W112" s="151">
        <f t="shared" si="22"/>
        <v>3871.2684621852895</v>
      </c>
      <c r="X112" s="151">
        <f>IF($W$154&lt;&gt;0,(W112/$W$154)*100,0)</f>
        <v>82.884211510087127</v>
      </c>
      <c r="Y112" s="43">
        <v>4286811</v>
      </c>
      <c r="Z112" s="43">
        <v>0</v>
      </c>
      <c r="AA112" s="43">
        <v>0</v>
      </c>
    </row>
    <row r="113" spans="1:27" x14ac:dyDescent="0.25">
      <c r="A113" s="117">
        <v>55</v>
      </c>
      <c r="B113" s="51">
        <v>12060</v>
      </c>
      <c r="C113" s="325"/>
      <c r="D113" s="117" t="s">
        <v>150</v>
      </c>
      <c r="E113" s="51">
        <v>15053261</v>
      </c>
      <c r="F113" s="152">
        <f t="shared" si="12"/>
        <v>1248.1974295190714</v>
      </c>
      <c r="G113" s="158">
        <f t="shared" si="13"/>
        <v>33.326433341104867</v>
      </c>
      <c r="H113" s="111">
        <v>24092718</v>
      </c>
      <c r="I113" s="152">
        <f t="shared" si="14"/>
        <v>1997.7378109452736</v>
      </c>
      <c r="J113" s="158">
        <f t="shared" si="15"/>
        <v>53.338898490701602</v>
      </c>
      <c r="K113" s="51">
        <v>5606977</v>
      </c>
      <c r="L113" s="152">
        <f t="shared" si="16"/>
        <v>464.92346600331678</v>
      </c>
      <c r="M113" s="158">
        <f t="shared" si="17"/>
        <v>12.41329338776549</v>
      </c>
      <c r="N113" s="51">
        <v>416177</v>
      </c>
      <c r="O113" s="152">
        <f t="shared" si="18"/>
        <v>34.508872305140962</v>
      </c>
      <c r="P113" s="158">
        <f t="shared" si="19"/>
        <v>0.92137478042804144</v>
      </c>
      <c r="Q113" s="51">
        <f t="shared" si="20"/>
        <v>45169133</v>
      </c>
      <c r="R113" s="51">
        <v>0</v>
      </c>
      <c r="S113" s="51">
        <v>0</v>
      </c>
      <c r="T113" s="51">
        <f t="shared" si="21"/>
        <v>45169133</v>
      </c>
      <c r="U113" s="117"/>
      <c r="V113" s="51">
        <v>42769444</v>
      </c>
      <c r="W113" s="152">
        <f t="shared" si="22"/>
        <v>3546.3883913764512</v>
      </c>
      <c r="X113" s="158">
        <f>IF($W$154&lt;&gt;0,(W113/$W$154)*100,0)</f>
        <v>75.928499508359508</v>
      </c>
      <c r="Y113" s="51">
        <v>0</v>
      </c>
      <c r="Z113" s="51">
        <v>1384711</v>
      </c>
      <c r="AA113" s="51">
        <v>0</v>
      </c>
    </row>
    <row r="114" spans="1:27" x14ac:dyDescent="0.25">
      <c r="A114" s="114">
        <v>56</v>
      </c>
      <c r="B114" s="43">
        <v>14026</v>
      </c>
      <c r="D114" s="114" t="s">
        <v>152</v>
      </c>
      <c r="E114" s="43">
        <v>30046575</v>
      </c>
      <c r="F114" s="151">
        <f t="shared" si="12"/>
        <v>2142.2055468415801</v>
      </c>
      <c r="G114" s="160">
        <f t="shared" si="13"/>
        <v>54.879738394173891</v>
      </c>
      <c r="H114" s="110">
        <v>19534290</v>
      </c>
      <c r="I114" s="151">
        <f t="shared" si="14"/>
        <v>1392.7199486667616</v>
      </c>
      <c r="J114" s="160">
        <f t="shared" si="15"/>
        <v>35.679165592615036</v>
      </c>
      <c r="K114" s="43">
        <v>4972400</v>
      </c>
      <c r="L114" s="151">
        <f t="shared" si="16"/>
        <v>354.51304719806075</v>
      </c>
      <c r="M114" s="160">
        <f t="shared" si="17"/>
        <v>9.0820338488227108</v>
      </c>
      <c r="N114" s="43">
        <v>196586</v>
      </c>
      <c r="O114" s="151">
        <f t="shared" si="18"/>
        <v>14.015827748467132</v>
      </c>
      <c r="P114" s="160">
        <f t="shared" si="19"/>
        <v>0.35906216438835609</v>
      </c>
      <c r="Q114" s="43">
        <f t="shared" si="20"/>
        <v>54749851</v>
      </c>
      <c r="R114" s="43">
        <v>0</v>
      </c>
      <c r="S114" s="43">
        <v>0</v>
      </c>
      <c r="T114" s="43">
        <f t="shared" si="21"/>
        <v>54749851</v>
      </c>
      <c r="U114" s="114"/>
      <c r="V114" s="43">
        <v>51096827</v>
      </c>
      <c r="W114" s="151">
        <f t="shared" si="22"/>
        <v>3643.0077712819052</v>
      </c>
      <c r="X114" s="160">
        <f>IF($W$154&lt;&gt;0,(W114/$W$154)*100,0)</f>
        <v>77.997129260669823</v>
      </c>
      <c r="Y114" s="43">
        <v>0</v>
      </c>
      <c r="Z114" s="43">
        <v>0</v>
      </c>
      <c r="AA114" s="43">
        <v>0</v>
      </c>
    </row>
    <row r="115" spans="1:27" x14ac:dyDescent="0.25">
      <c r="A115" s="117">
        <v>57</v>
      </c>
      <c r="B115" s="51">
        <v>8376</v>
      </c>
      <c r="C115" s="325"/>
      <c r="D115" s="117" t="s">
        <v>154</v>
      </c>
      <c r="E115" s="51">
        <v>21776300</v>
      </c>
      <c r="F115" s="152">
        <f t="shared" si="12"/>
        <v>2599.8447946513847</v>
      </c>
      <c r="G115" s="158">
        <f t="shared" si="13"/>
        <v>57.912244478639806</v>
      </c>
      <c r="H115" s="111">
        <v>12903995</v>
      </c>
      <c r="I115" s="152">
        <f t="shared" si="14"/>
        <v>1540.5915711556829</v>
      </c>
      <c r="J115" s="158">
        <f t="shared" si="15"/>
        <v>34.317093041111015</v>
      </c>
      <c r="K115" s="51">
        <v>2706967</v>
      </c>
      <c r="L115" s="152">
        <f t="shared" si="16"/>
        <v>323.18135148042023</v>
      </c>
      <c r="M115" s="158">
        <f t="shared" si="17"/>
        <v>7.1989518283459617</v>
      </c>
      <c r="N115" s="51">
        <v>214976</v>
      </c>
      <c r="O115" s="152">
        <f t="shared" si="18"/>
        <v>25.665711556829034</v>
      </c>
      <c r="P115" s="158">
        <f t="shared" si="19"/>
        <v>0.57171065190321912</v>
      </c>
      <c r="Q115" s="51">
        <f t="shared" si="20"/>
        <v>37602238</v>
      </c>
      <c r="R115" s="51">
        <v>43452</v>
      </c>
      <c r="S115" s="51">
        <v>0</v>
      </c>
      <c r="T115" s="51">
        <f t="shared" si="21"/>
        <v>37645690</v>
      </c>
      <c r="U115" s="117"/>
      <c r="V115" s="51">
        <v>36252068</v>
      </c>
      <c r="W115" s="152">
        <f t="shared" si="22"/>
        <v>4328.0883476599811</v>
      </c>
      <c r="X115" s="158">
        <f>IF($W$154&lt;&gt;0,(W115/$W$154)*100,0)</f>
        <v>92.664766999727533</v>
      </c>
      <c r="Y115" s="51">
        <v>0</v>
      </c>
      <c r="Z115" s="51">
        <v>0</v>
      </c>
      <c r="AA115" s="51">
        <v>0</v>
      </c>
    </row>
    <row r="116" spans="1:27" x14ac:dyDescent="0.25">
      <c r="A116" s="114">
        <v>58</v>
      </c>
      <c r="B116" s="43">
        <v>30232</v>
      </c>
      <c r="D116" s="114" t="s">
        <v>156</v>
      </c>
      <c r="E116" s="43">
        <v>140206043</v>
      </c>
      <c r="F116" s="151">
        <f t="shared" si="12"/>
        <v>4637.6701177560199</v>
      </c>
      <c r="G116" s="160">
        <f t="shared" si="13"/>
        <v>67.864570402047534</v>
      </c>
      <c r="H116" s="110">
        <v>50672222</v>
      </c>
      <c r="I116" s="151">
        <f t="shared" si="14"/>
        <v>1676.1121328393756</v>
      </c>
      <c r="J116" s="160">
        <f t="shared" si="15"/>
        <v>24.527106705002591</v>
      </c>
      <c r="K116" s="43">
        <v>15519093</v>
      </c>
      <c r="L116" s="151">
        <f t="shared" si="16"/>
        <v>513.33332230748874</v>
      </c>
      <c r="M116" s="160">
        <f t="shared" si="17"/>
        <v>7.5117773595138342</v>
      </c>
      <c r="N116" s="43">
        <v>199460</v>
      </c>
      <c r="O116" s="151">
        <f t="shared" si="18"/>
        <v>6.5976448795977776</v>
      </c>
      <c r="P116" s="160">
        <f t="shared" si="19"/>
        <v>9.6545533436047409E-2</v>
      </c>
      <c r="Q116" s="43">
        <f t="shared" si="20"/>
        <v>206596818</v>
      </c>
      <c r="R116" s="43">
        <v>373691</v>
      </c>
      <c r="S116" s="43">
        <v>0</v>
      </c>
      <c r="T116" s="43">
        <f t="shared" si="21"/>
        <v>206970509</v>
      </c>
      <c r="U116" s="114"/>
      <c r="V116" s="43">
        <v>177679660</v>
      </c>
      <c r="W116" s="151">
        <f t="shared" si="22"/>
        <v>5877.2049483990477</v>
      </c>
      <c r="X116" s="160">
        <f>IF($W$154&lt;&gt;0,(W116/$W$154)*100,0)</f>
        <v>125.8314949710977</v>
      </c>
      <c r="Y116" s="43">
        <v>8855840</v>
      </c>
      <c r="Z116" s="43">
        <v>8387327</v>
      </c>
      <c r="AA116" s="43">
        <v>0</v>
      </c>
    </row>
    <row r="117" spans="1:27" x14ac:dyDescent="0.25">
      <c r="A117" s="117">
        <v>59</v>
      </c>
      <c r="B117" s="51">
        <v>10753</v>
      </c>
      <c r="C117" s="325"/>
      <c r="D117" s="117" t="s">
        <v>158</v>
      </c>
      <c r="E117" s="51">
        <v>30703982</v>
      </c>
      <c r="F117" s="152">
        <f t="shared" si="12"/>
        <v>2855.3875197619268</v>
      </c>
      <c r="G117" s="158">
        <f t="shared" si="13"/>
        <v>64.119714986196215</v>
      </c>
      <c r="H117" s="111">
        <v>12845243</v>
      </c>
      <c r="I117" s="152">
        <f t="shared" si="14"/>
        <v>1194.5729563842649</v>
      </c>
      <c r="J117" s="158">
        <f t="shared" si="15"/>
        <v>26.824967526636513</v>
      </c>
      <c r="K117" s="51">
        <v>4082550</v>
      </c>
      <c r="L117" s="152">
        <f t="shared" si="16"/>
        <v>379.66613968194923</v>
      </c>
      <c r="M117" s="158">
        <f t="shared" si="17"/>
        <v>8.5256675312308143</v>
      </c>
      <c r="N117" s="51">
        <v>253625</v>
      </c>
      <c r="O117" s="152">
        <f t="shared" si="18"/>
        <v>23.586440993211198</v>
      </c>
      <c r="P117" s="158">
        <f t="shared" si="19"/>
        <v>0.52964995593646502</v>
      </c>
      <c r="Q117" s="51">
        <f t="shared" si="20"/>
        <v>47885400</v>
      </c>
      <c r="R117" s="51">
        <v>320522</v>
      </c>
      <c r="S117" s="51">
        <v>0</v>
      </c>
      <c r="T117" s="51">
        <f t="shared" si="21"/>
        <v>48205922</v>
      </c>
      <c r="U117" s="117"/>
      <c r="V117" s="51">
        <v>45342198</v>
      </c>
      <c r="W117" s="152">
        <f t="shared" si="22"/>
        <v>4216.7021296382409</v>
      </c>
      <c r="X117" s="158">
        <f>IF($W$154&lt;&gt;0,(W117/$W$154)*100,0)</f>
        <v>90.27997789403706</v>
      </c>
      <c r="Y117" s="51">
        <v>0</v>
      </c>
      <c r="Z117" s="51">
        <v>0</v>
      </c>
      <c r="AA117" s="51">
        <v>16034</v>
      </c>
    </row>
    <row r="118" spans="1:27" x14ac:dyDescent="0.25">
      <c r="A118" s="114">
        <v>60</v>
      </c>
      <c r="B118" s="43">
        <v>101894</v>
      </c>
      <c r="D118" s="114" t="s">
        <v>160</v>
      </c>
      <c r="E118" s="43">
        <v>169965713</v>
      </c>
      <c r="F118" s="151">
        <f t="shared" si="12"/>
        <v>1668.0639978801501</v>
      </c>
      <c r="G118" s="160">
        <f t="shared" si="13"/>
        <v>55.94360351505847</v>
      </c>
      <c r="H118" s="110">
        <v>109367092</v>
      </c>
      <c r="I118" s="151">
        <f t="shared" si="14"/>
        <v>1073.3418258189884</v>
      </c>
      <c r="J118" s="160">
        <f t="shared" si="15"/>
        <v>35.997785226499914</v>
      </c>
      <c r="K118" s="43">
        <v>20170601</v>
      </c>
      <c r="L118" s="151">
        <f t="shared" si="16"/>
        <v>197.95670991422458</v>
      </c>
      <c r="M118" s="160">
        <f t="shared" si="17"/>
        <v>6.639080818638063</v>
      </c>
      <c r="N118" s="110">
        <v>4312763</v>
      </c>
      <c r="O118" s="151">
        <f t="shared" si="18"/>
        <v>42.32597601428936</v>
      </c>
      <c r="P118" s="160">
        <f t="shared" si="19"/>
        <v>1.4195304398035511</v>
      </c>
      <c r="Q118" s="43">
        <f t="shared" si="20"/>
        <v>303816169</v>
      </c>
      <c r="R118" s="43">
        <v>543229</v>
      </c>
      <c r="S118" s="43">
        <v>284069</v>
      </c>
      <c r="T118" s="43">
        <f t="shared" si="21"/>
        <v>304643467</v>
      </c>
      <c r="U118" s="114"/>
      <c r="V118" s="43">
        <v>254392866</v>
      </c>
      <c r="W118" s="151">
        <f t="shared" si="22"/>
        <v>2496.6422556774687</v>
      </c>
      <c r="X118" s="160">
        <f>IF($W$154&lt;&gt;0,(W118/$W$154)*100,0)</f>
        <v>53.453338823157026</v>
      </c>
      <c r="Y118" s="43">
        <v>0</v>
      </c>
      <c r="Z118" s="43">
        <v>0</v>
      </c>
      <c r="AA118" s="43">
        <v>0</v>
      </c>
    </row>
    <row r="119" spans="1:27" x14ac:dyDescent="0.25">
      <c r="A119" s="117">
        <v>61</v>
      </c>
      <c r="B119" s="51">
        <v>14713</v>
      </c>
      <c r="C119" s="325"/>
      <c r="D119" s="117" t="s">
        <v>162</v>
      </c>
      <c r="E119" s="51">
        <v>39843127</v>
      </c>
      <c r="F119" s="152">
        <f t="shared" si="12"/>
        <v>2708.0219533745667</v>
      </c>
      <c r="G119" s="158">
        <f t="shared" si="13"/>
        <v>58.764654760560497</v>
      </c>
      <c r="H119" s="111">
        <v>21191046</v>
      </c>
      <c r="I119" s="152">
        <f t="shared" si="14"/>
        <v>1440.2940256915654</v>
      </c>
      <c r="J119" s="158">
        <f t="shared" si="15"/>
        <v>31.254687971783852</v>
      </c>
      <c r="K119" s="51">
        <v>6132385</v>
      </c>
      <c r="L119" s="152">
        <f t="shared" si="16"/>
        <v>416.80044858288591</v>
      </c>
      <c r="M119" s="158">
        <f t="shared" si="17"/>
        <v>9.0446587534115928</v>
      </c>
      <c r="N119" s="51">
        <v>634618</v>
      </c>
      <c r="O119" s="152">
        <f t="shared" si="18"/>
        <v>43.133147556582614</v>
      </c>
      <c r="P119" s="158">
        <f t="shared" si="19"/>
        <v>0.93599851424405967</v>
      </c>
      <c r="Q119" s="51">
        <f t="shared" si="20"/>
        <v>67801176</v>
      </c>
      <c r="R119" s="51">
        <v>0</v>
      </c>
      <c r="S119" s="51">
        <v>0</v>
      </c>
      <c r="T119" s="51">
        <f t="shared" si="21"/>
        <v>67801176</v>
      </c>
      <c r="U119" s="117"/>
      <c r="V119" s="51">
        <v>62132142</v>
      </c>
      <c r="W119" s="152">
        <f t="shared" si="22"/>
        <v>4222.9417521919395</v>
      </c>
      <c r="X119" s="158">
        <f>IF($W$154&lt;&gt;0,(W119/$W$154)*100,0)</f>
        <v>90.413568783053293</v>
      </c>
      <c r="Y119" s="51">
        <v>0</v>
      </c>
      <c r="Z119" s="51">
        <v>0</v>
      </c>
      <c r="AA119" s="51">
        <v>0</v>
      </c>
    </row>
    <row r="120" spans="1:27" x14ac:dyDescent="0.25">
      <c r="A120" s="114">
        <v>62</v>
      </c>
      <c r="B120" s="43">
        <v>25675</v>
      </c>
      <c r="D120" s="114" t="s">
        <v>251</v>
      </c>
      <c r="E120" s="43">
        <v>71925684</v>
      </c>
      <c r="F120" s="151">
        <f t="shared" si="12"/>
        <v>2801.389834469328</v>
      </c>
      <c r="G120" s="160">
        <f t="shared" si="13"/>
        <v>59.407758720744773</v>
      </c>
      <c r="H120" s="110">
        <v>43674005</v>
      </c>
      <c r="I120" s="151">
        <f t="shared" si="14"/>
        <v>1701.0323271665043</v>
      </c>
      <c r="J120" s="160">
        <f t="shared" si="15"/>
        <v>36.072993777975071</v>
      </c>
      <c r="K120" s="43">
        <v>5446321</v>
      </c>
      <c r="L120" s="151">
        <f t="shared" si="16"/>
        <v>212.12545277507303</v>
      </c>
      <c r="M120" s="160">
        <f t="shared" si="17"/>
        <v>4.4984448654492519</v>
      </c>
      <c r="N120" s="43">
        <v>25186</v>
      </c>
      <c r="O120" s="151">
        <f t="shared" si="18"/>
        <v>0.98095423563777995</v>
      </c>
      <c r="P120" s="160">
        <f t="shared" si="19"/>
        <v>2.0802635830903991E-2</v>
      </c>
      <c r="Q120" s="43">
        <f t="shared" si="20"/>
        <v>121071196</v>
      </c>
      <c r="R120" s="43">
        <v>132982</v>
      </c>
      <c r="S120" s="43">
        <v>0</v>
      </c>
      <c r="T120" s="43">
        <f t="shared" si="21"/>
        <v>121204178</v>
      </c>
      <c r="U120" s="114"/>
      <c r="V120" s="43">
        <v>85558865</v>
      </c>
      <c r="W120" s="151">
        <f t="shared" si="22"/>
        <v>3332.3803310613439</v>
      </c>
      <c r="X120" s="160">
        <f>IF($W$154&lt;&gt;0,(W120/$W$154)*100,0)</f>
        <v>71.346567382162291</v>
      </c>
      <c r="Y120" s="43">
        <v>0</v>
      </c>
      <c r="Z120" s="43">
        <v>0</v>
      </c>
      <c r="AA120" s="43">
        <v>0</v>
      </c>
    </row>
    <row r="121" spans="1:27" x14ac:dyDescent="0.25">
      <c r="A121" s="117">
        <v>63</v>
      </c>
      <c r="B121" s="51">
        <v>12100</v>
      </c>
      <c r="C121" s="325"/>
      <c r="D121" s="117" t="s">
        <v>166</v>
      </c>
      <c r="E121" s="51">
        <v>38725990</v>
      </c>
      <c r="F121" s="152">
        <f t="shared" si="12"/>
        <v>3200.4950413223141</v>
      </c>
      <c r="G121" s="158">
        <f t="shared" si="13"/>
        <v>56.558680734474962</v>
      </c>
      <c r="H121" s="111">
        <v>22388412</v>
      </c>
      <c r="I121" s="152">
        <f t="shared" si="14"/>
        <v>1850.2819834710745</v>
      </c>
      <c r="J121" s="158">
        <f t="shared" si="15"/>
        <v>32.697912860585049</v>
      </c>
      <c r="K121" s="51">
        <v>6439990</v>
      </c>
      <c r="L121" s="152">
        <f t="shared" si="16"/>
        <v>532.23057851239673</v>
      </c>
      <c r="M121" s="158">
        <f t="shared" si="17"/>
        <v>9.4055010173584037</v>
      </c>
      <c r="N121" s="51">
        <v>916070</v>
      </c>
      <c r="O121" s="152">
        <f t="shared" si="18"/>
        <v>75.708264462809922</v>
      </c>
      <c r="P121" s="158">
        <f t="shared" si="19"/>
        <v>1.3379053875815823</v>
      </c>
      <c r="Q121" s="51">
        <f t="shared" si="20"/>
        <v>68470462</v>
      </c>
      <c r="R121" s="51">
        <v>0</v>
      </c>
      <c r="S121" s="51">
        <v>60109</v>
      </c>
      <c r="T121" s="51">
        <f t="shared" si="21"/>
        <v>68530571</v>
      </c>
      <c r="U121" s="117"/>
      <c r="V121" s="51">
        <v>59734650</v>
      </c>
      <c r="W121" s="152">
        <f t="shared" si="22"/>
        <v>4936.7479338842977</v>
      </c>
      <c r="X121" s="158">
        <f>IF($W$154&lt;&gt;0,(W121/$W$154)*100,0)</f>
        <v>105.69622435667377</v>
      </c>
      <c r="Y121" s="51">
        <v>2124394</v>
      </c>
      <c r="Z121" s="51">
        <v>2306926</v>
      </c>
      <c r="AA121" s="51">
        <v>0</v>
      </c>
    </row>
    <row r="122" spans="1:27" x14ac:dyDescent="0.25">
      <c r="A122" s="114">
        <v>64</v>
      </c>
      <c r="B122" s="43">
        <v>11674</v>
      </c>
      <c r="D122" s="114" t="s">
        <v>168</v>
      </c>
      <c r="E122" s="43">
        <v>28444246</v>
      </c>
      <c r="F122" s="151">
        <f t="shared" si="12"/>
        <v>2436.5466849408945</v>
      </c>
      <c r="G122" s="160">
        <f t="shared" si="13"/>
        <v>60.982082605438016</v>
      </c>
      <c r="H122" s="110">
        <v>12019349</v>
      </c>
      <c r="I122" s="151">
        <f t="shared" si="14"/>
        <v>1029.5827479869797</v>
      </c>
      <c r="J122" s="160">
        <f t="shared" si="15"/>
        <v>25.768478221626573</v>
      </c>
      <c r="K122" s="43">
        <v>5031264</v>
      </c>
      <c r="L122" s="151">
        <f t="shared" si="16"/>
        <v>430.98029809833821</v>
      </c>
      <c r="M122" s="160">
        <f t="shared" si="17"/>
        <v>10.786608892981958</v>
      </c>
      <c r="N122" s="43">
        <v>1148753</v>
      </c>
      <c r="O122" s="151">
        <f t="shared" si="18"/>
        <v>98.402689737879044</v>
      </c>
      <c r="P122" s="160">
        <f t="shared" si="19"/>
        <v>2.4628302799534478</v>
      </c>
      <c r="Q122" s="43">
        <f t="shared" si="20"/>
        <v>46643612</v>
      </c>
      <c r="R122" s="43">
        <v>53008</v>
      </c>
      <c r="S122" s="43">
        <v>1086298</v>
      </c>
      <c r="T122" s="43">
        <f t="shared" si="21"/>
        <v>47782918</v>
      </c>
      <c r="U122" s="114"/>
      <c r="V122" s="43">
        <v>45090808</v>
      </c>
      <c r="W122" s="151">
        <f t="shared" si="22"/>
        <v>3862.4985437724858</v>
      </c>
      <c r="X122" s="160">
        <f>IF($W$154&lt;&gt;0,(W122/$W$154)*100,0)</f>
        <v>82.696446755523269</v>
      </c>
      <c r="Y122" s="43">
        <v>3396</v>
      </c>
      <c r="Z122" s="43">
        <v>0</v>
      </c>
      <c r="AA122" s="43">
        <v>1017326</v>
      </c>
    </row>
    <row r="123" spans="1:27" x14ac:dyDescent="0.25">
      <c r="A123" s="117">
        <v>65</v>
      </c>
      <c r="B123" s="51">
        <v>15621</v>
      </c>
      <c r="C123" s="325"/>
      <c r="D123" s="117" t="s">
        <v>170</v>
      </c>
      <c r="E123" s="51">
        <v>16759524</v>
      </c>
      <c r="F123" s="152">
        <f t="shared" ref="F123:F153" si="23">IFERROR(E123/$B123,0)</f>
        <v>1072.8841943537545</v>
      </c>
      <c r="G123" s="158">
        <f t="shared" ref="G123:G154" si="24">IF($Q123&lt;&gt;0,(E123/$Q123)*100,0)</f>
        <v>31.16458944563724</v>
      </c>
      <c r="H123" s="111">
        <v>27522696</v>
      </c>
      <c r="I123" s="152">
        <f t="shared" ref="I123:I153" si="25">IFERROR(H123/$B123,0)</f>
        <v>1761.9035913193777</v>
      </c>
      <c r="J123" s="158">
        <f t="shared" ref="J123:J154" si="26">IF($Q123&lt;&gt;0,(H123/$Q123)*100,0)</f>
        <v>51.178871266098149</v>
      </c>
      <c r="K123" s="51">
        <v>8668041</v>
      </c>
      <c r="L123" s="152">
        <f t="shared" ref="L123:L153" si="27">IFERROR(K123/$B123,0)</f>
        <v>554.89667754945265</v>
      </c>
      <c r="M123" s="158">
        <f t="shared" ref="M123:M154" si="28">IF($Q123&lt;&gt;0,(K123/$Q123)*100,0)</f>
        <v>16.118353902112666</v>
      </c>
      <c r="N123" s="51">
        <v>827197</v>
      </c>
      <c r="O123" s="152">
        <f t="shared" ref="O123:O153" si="29">IFERROR(N123/$B123,0)</f>
        <v>52.954164266052111</v>
      </c>
      <c r="P123" s="158">
        <f t="shared" ref="P123:P154" si="30">IF($Q123&lt;&gt;0,(N123/$Q123)*100,0)</f>
        <v>1.5381853861519448</v>
      </c>
      <c r="Q123" s="51">
        <f t="shared" ref="Q123:Q153" si="31">(E123+H123+K123+N123)</f>
        <v>53777458</v>
      </c>
      <c r="R123" s="51">
        <v>1058804</v>
      </c>
      <c r="S123" s="51">
        <v>0</v>
      </c>
      <c r="T123" s="51">
        <f t="shared" ref="T123:T153" si="32">(Q123+R123+S123)</f>
        <v>54836262</v>
      </c>
      <c r="U123" s="117"/>
      <c r="V123" s="51">
        <v>58876652</v>
      </c>
      <c r="W123" s="152">
        <f t="shared" ref="W123:W153" si="33">IFERROR(V123/$B123,0)</f>
        <v>3769.0706100761795</v>
      </c>
      <c r="X123" s="158">
        <f t="shared" ref="X123:X154" si="34">IF($W$154&lt;&gt;0,(W123/$W$154)*100,0)</f>
        <v>80.696146158167167</v>
      </c>
      <c r="Y123" s="51">
        <v>0</v>
      </c>
      <c r="Z123" s="51">
        <v>0</v>
      </c>
      <c r="AA123" s="51">
        <v>0</v>
      </c>
    </row>
    <row r="124" spans="1:27" x14ac:dyDescent="0.25">
      <c r="A124" s="114">
        <v>66</v>
      </c>
      <c r="B124" s="43">
        <v>37629</v>
      </c>
      <c r="D124" s="114" t="s">
        <v>172</v>
      </c>
      <c r="E124" s="43">
        <v>79989182</v>
      </c>
      <c r="F124" s="151">
        <f t="shared" si="23"/>
        <v>2125.7323341040155</v>
      </c>
      <c r="G124" s="160">
        <f t="shared" si="24"/>
        <v>53.031954847525931</v>
      </c>
      <c r="H124" s="110">
        <v>56010726</v>
      </c>
      <c r="I124" s="151">
        <f t="shared" si="25"/>
        <v>1488.4989237024636</v>
      </c>
      <c r="J124" s="160">
        <f t="shared" si="26"/>
        <v>37.134500165399203</v>
      </c>
      <c r="K124" s="43">
        <v>10483057</v>
      </c>
      <c r="L124" s="151">
        <f t="shared" si="27"/>
        <v>278.58983762523587</v>
      </c>
      <c r="M124" s="160">
        <f t="shared" si="28"/>
        <v>6.9501524029591994</v>
      </c>
      <c r="N124" s="43">
        <v>4349080</v>
      </c>
      <c r="O124" s="151">
        <f t="shared" si="29"/>
        <v>115.57787876371947</v>
      </c>
      <c r="P124" s="160">
        <f t="shared" si="30"/>
        <v>2.8833925841156636</v>
      </c>
      <c r="Q124" s="43">
        <f t="shared" si="31"/>
        <v>150832045</v>
      </c>
      <c r="R124" s="43">
        <v>324683</v>
      </c>
      <c r="S124" s="43">
        <v>44453</v>
      </c>
      <c r="T124" s="43">
        <f t="shared" si="32"/>
        <v>151201181</v>
      </c>
      <c r="U124" s="114"/>
      <c r="V124" s="43">
        <v>144815024</v>
      </c>
      <c r="W124" s="151">
        <f t="shared" si="33"/>
        <v>3848.4951500172738</v>
      </c>
      <c r="X124" s="160">
        <f t="shared" si="34"/>
        <v>82.396632815672959</v>
      </c>
      <c r="Y124" s="43">
        <v>1536830</v>
      </c>
      <c r="Z124" s="43">
        <v>9058705</v>
      </c>
      <c r="AA124" s="43">
        <v>0</v>
      </c>
    </row>
    <row r="125" spans="1:27" x14ac:dyDescent="0.25">
      <c r="A125" s="117">
        <v>67</v>
      </c>
      <c r="B125" s="51">
        <v>23341</v>
      </c>
      <c r="C125" s="325"/>
      <c r="D125" s="117" t="s">
        <v>252</v>
      </c>
      <c r="E125" s="51">
        <v>43559784</v>
      </c>
      <c r="F125" s="152">
        <f t="shared" si="23"/>
        <v>1866.2346943147252</v>
      </c>
      <c r="G125" s="158">
        <f t="shared" si="24"/>
        <v>46.763275033468219</v>
      </c>
      <c r="H125" s="111">
        <v>38547580</v>
      </c>
      <c r="I125" s="152">
        <f t="shared" si="25"/>
        <v>1651.4965082901333</v>
      </c>
      <c r="J125" s="158">
        <f t="shared" si="26"/>
        <v>41.382461524938208</v>
      </c>
      <c r="K125" s="51">
        <v>10385378</v>
      </c>
      <c r="L125" s="152">
        <f t="shared" si="27"/>
        <v>444.94143352898334</v>
      </c>
      <c r="M125" s="158">
        <f t="shared" si="28"/>
        <v>11.149143616977764</v>
      </c>
      <c r="N125" s="51">
        <v>656816</v>
      </c>
      <c r="O125" s="152">
        <f t="shared" si="29"/>
        <v>28.140011139197121</v>
      </c>
      <c r="P125" s="158">
        <f t="shared" si="30"/>
        <v>0.70511982461580769</v>
      </c>
      <c r="Q125" s="51">
        <f t="shared" si="31"/>
        <v>93149558</v>
      </c>
      <c r="R125" s="51">
        <v>71251</v>
      </c>
      <c r="S125" s="51">
        <v>1672209</v>
      </c>
      <c r="T125" s="51">
        <f t="shared" si="32"/>
        <v>94893018</v>
      </c>
      <c r="U125" s="117"/>
      <c r="V125" s="51">
        <v>90039467</v>
      </c>
      <c r="W125" s="152">
        <f t="shared" si="33"/>
        <v>3857.5668137611929</v>
      </c>
      <c r="X125" s="158">
        <f t="shared" si="34"/>
        <v>82.59085796534778</v>
      </c>
      <c r="Y125" s="51">
        <v>412947</v>
      </c>
      <c r="Z125" s="51">
        <v>4505392</v>
      </c>
      <c r="AA125" s="51">
        <v>0</v>
      </c>
    </row>
    <row r="126" spans="1:27" x14ac:dyDescent="0.25">
      <c r="A126" s="114">
        <v>68</v>
      </c>
      <c r="B126" s="43">
        <v>16971</v>
      </c>
      <c r="D126" s="114" t="s">
        <v>176</v>
      </c>
      <c r="E126" s="43">
        <v>29235586</v>
      </c>
      <c r="F126" s="151">
        <f t="shared" si="23"/>
        <v>1722.6790407165165</v>
      </c>
      <c r="G126" s="160">
        <f t="shared" si="24"/>
        <v>41.236934864142924</v>
      </c>
      <c r="H126" s="110">
        <v>34494714</v>
      </c>
      <c r="I126" s="151">
        <f t="shared" si="25"/>
        <v>2032.568145660244</v>
      </c>
      <c r="J126" s="160">
        <f t="shared" si="26"/>
        <v>48.654960238362904</v>
      </c>
      <c r="K126" s="43">
        <v>5887004</v>
      </c>
      <c r="L126" s="151">
        <f t="shared" si="27"/>
        <v>346.88609981733543</v>
      </c>
      <c r="M126" s="160">
        <f t="shared" si="28"/>
        <v>8.3036474963405507</v>
      </c>
      <c r="N126" s="43">
        <v>1279299</v>
      </c>
      <c r="O126" s="151">
        <f t="shared" si="29"/>
        <v>75.381474279653531</v>
      </c>
      <c r="P126" s="160">
        <f t="shared" si="30"/>
        <v>1.804457401153621</v>
      </c>
      <c r="Q126" s="43">
        <f t="shared" si="31"/>
        <v>70896603</v>
      </c>
      <c r="R126" s="43">
        <v>241651</v>
      </c>
      <c r="S126" s="43">
        <v>0</v>
      </c>
      <c r="T126" s="43">
        <f t="shared" si="32"/>
        <v>71138254</v>
      </c>
      <c r="U126" s="114"/>
      <c r="V126" s="43">
        <v>65824553</v>
      </c>
      <c r="W126" s="151">
        <f t="shared" si="33"/>
        <v>3878.6490483766424</v>
      </c>
      <c r="X126" s="160">
        <f t="shared" si="34"/>
        <v>83.042230534840371</v>
      </c>
      <c r="Y126" s="43">
        <v>2175949</v>
      </c>
      <c r="Z126" s="43">
        <v>2691336</v>
      </c>
      <c r="AA126" s="43">
        <v>0</v>
      </c>
    </row>
    <row r="127" spans="1:27" x14ac:dyDescent="0.25">
      <c r="A127" s="117">
        <v>69</v>
      </c>
      <c r="B127" s="51">
        <v>59171</v>
      </c>
      <c r="C127" s="325"/>
      <c r="D127" s="117" t="s">
        <v>178</v>
      </c>
      <c r="E127" s="51">
        <v>90282029</v>
      </c>
      <c r="F127" s="152">
        <f t="shared" si="23"/>
        <v>1525.7817004951751</v>
      </c>
      <c r="G127" s="158">
        <f t="shared" si="24"/>
        <v>38.646418550192756</v>
      </c>
      <c r="H127" s="111">
        <v>110935309</v>
      </c>
      <c r="I127" s="152">
        <f t="shared" si="25"/>
        <v>1874.8256578391442</v>
      </c>
      <c r="J127" s="158">
        <f t="shared" si="26"/>
        <v>47.487328664367581</v>
      </c>
      <c r="K127" s="51">
        <v>32295658</v>
      </c>
      <c r="L127" s="152">
        <f t="shared" si="27"/>
        <v>545.80213280154135</v>
      </c>
      <c r="M127" s="158">
        <f t="shared" si="28"/>
        <v>13.824584252773949</v>
      </c>
      <c r="N127" s="51">
        <v>97342</v>
      </c>
      <c r="O127" s="152">
        <f t="shared" si="29"/>
        <v>1.6450964154737964</v>
      </c>
      <c r="P127" s="158">
        <f t="shared" si="30"/>
        <v>4.1668532665707629E-2</v>
      </c>
      <c r="Q127" s="51">
        <f t="shared" si="31"/>
        <v>233610338</v>
      </c>
      <c r="R127" s="51">
        <v>1166097</v>
      </c>
      <c r="S127" s="51">
        <v>0</v>
      </c>
      <c r="T127" s="51">
        <f t="shared" si="32"/>
        <v>234776435</v>
      </c>
      <c r="U127" s="117"/>
      <c r="V127" s="51">
        <v>209929417</v>
      </c>
      <c r="W127" s="152">
        <f t="shared" si="33"/>
        <v>3547.8429805141031</v>
      </c>
      <c r="X127" s="158">
        <f t="shared" si="34"/>
        <v>75.959642394708794</v>
      </c>
      <c r="Y127" s="51">
        <v>0</v>
      </c>
      <c r="Z127" s="51">
        <v>10807919</v>
      </c>
      <c r="AA127" s="51">
        <v>0</v>
      </c>
    </row>
    <row r="128" spans="1:27" x14ac:dyDescent="0.25">
      <c r="A128" s="114">
        <v>70</v>
      </c>
      <c r="B128" s="43">
        <v>31766</v>
      </c>
      <c r="D128" s="114" t="s">
        <v>180</v>
      </c>
      <c r="E128" s="43">
        <v>74552963</v>
      </c>
      <c r="F128" s="151">
        <f t="shared" si="23"/>
        <v>2346.9421079141221</v>
      </c>
      <c r="G128" s="160">
        <f t="shared" si="24"/>
        <v>62.176777942273972</v>
      </c>
      <c r="H128" s="110">
        <v>38787793</v>
      </c>
      <c r="I128" s="151">
        <f t="shared" si="25"/>
        <v>1221.047440659825</v>
      </c>
      <c r="J128" s="160">
        <f t="shared" si="26"/>
        <v>32.348814791330142</v>
      </c>
      <c r="K128" s="43">
        <v>6155798</v>
      </c>
      <c r="L128" s="151">
        <f t="shared" si="27"/>
        <v>193.78574576591325</v>
      </c>
      <c r="M128" s="160">
        <f t="shared" si="28"/>
        <v>5.1339030657104026</v>
      </c>
      <c r="N128" s="110">
        <v>408281</v>
      </c>
      <c r="O128" s="151">
        <f t="shared" si="29"/>
        <v>12.852767109488132</v>
      </c>
      <c r="P128" s="160">
        <f t="shared" si="30"/>
        <v>0.34050420068548526</v>
      </c>
      <c r="Q128" s="43">
        <f t="shared" si="31"/>
        <v>119904835</v>
      </c>
      <c r="R128" s="43">
        <v>7716620</v>
      </c>
      <c r="S128" s="43">
        <v>100000</v>
      </c>
      <c r="T128" s="43">
        <f t="shared" si="32"/>
        <v>127721455</v>
      </c>
      <c r="U128" s="114"/>
      <c r="V128" s="43">
        <v>110187303</v>
      </c>
      <c r="W128" s="151">
        <f t="shared" si="33"/>
        <v>3468.7182207391552</v>
      </c>
      <c r="X128" s="160">
        <f t="shared" si="34"/>
        <v>74.265574057952421</v>
      </c>
      <c r="Y128" s="43">
        <v>0</v>
      </c>
      <c r="Z128" s="43">
        <v>0</v>
      </c>
      <c r="AA128" s="43">
        <v>1963417</v>
      </c>
    </row>
    <row r="129" spans="1:27" x14ac:dyDescent="0.25">
      <c r="A129" s="117">
        <v>71</v>
      </c>
      <c r="B129" s="51">
        <v>22074</v>
      </c>
      <c r="C129" s="325"/>
      <c r="D129" s="117" t="s">
        <v>182</v>
      </c>
      <c r="E129" s="51">
        <v>31875754</v>
      </c>
      <c r="F129" s="152">
        <f t="shared" si="23"/>
        <v>1444.0406813445684</v>
      </c>
      <c r="G129" s="158">
        <f t="shared" si="24"/>
        <v>45.058648362992649</v>
      </c>
      <c r="H129" s="111">
        <v>28020231</v>
      </c>
      <c r="I129" s="152">
        <f t="shared" si="25"/>
        <v>1269.3771405273171</v>
      </c>
      <c r="J129" s="158">
        <f t="shared" si="26"/>
        <v>39.608592025111811</v>
      </c>
      <c r="K129" s="51">
        <v>10460772</v>
      </c>
      <c r="L129" s="152">
        <f t="shared" si="27"/>
        <v>473.89562381081817</v>
      </c>
      <c r="M129" s="158">
        <f t="shared" si="28"/>
        <v>14.787046202999289</v>
      </c>
      <c r="N129" s="51">
        <v>386053</v>
      </c>
      <c r="O129" s="152">
        <f t="shared" si="29"/>
        <v>17.489036875962672</v>
      </c>
      <c r="P129" s="158">
        <f t="shared" si="30"/>
        <v>0.54571340889625397</v>
      </c>
      <c r="Q129" s="51">
        <f t="shared" si="31"/>
        <v>70742810</v>
      </c>
      <c r="R129" s="51">
        <v>0</v>
      </c>
      <c r="S129" s="51">
        <v>0</v>
      </c>
      <c r="T129" s="51">
        <f t="shared" si="32"/>
        <v>70742810</v>
      </c>
      <c r="U129" s="117"/>
      <c r="V129" s="51">
        <v>63592401</v>
      </c>
      <c r="W129" s="152">
        <f t="shared" si="33"/>
        <v>2880.8734710519161</v>
      </c>
      <c r="X129" s="158">
        <f t="shared" si="34"/>
        <v>61.679764253207523</v>
      </c>
      <c r="Y129" s="51">
        <v>0</v>
      </c>
      <c r="Z129" s="51">
        <v>0</v>
      </c>
      <c r="AA129" s="51">
        <v>0</v>
      </c>
    </row>
    <row r="130" spans="1:27" x14ac:dyDescent="0.25">
      <c r="A130" s="114">
        <v>72</v>
      </c>
      <c r="B130" s="43">
        <v>42743</v>
      </c>
      <c r="D130" s="114" t="s">
        <v>184</v>
      </c>
      <c r="E130" s="43">
        <v>72618423</v>
      </c>
      <c r="F130" s="151">
        <f t="shared" si="23"/>
        <v>1698.9547528250239</v>
      </c>
      <c r="G130" s="160">
        <f t="shared" si="24"/>
        <v>43.111477773095757</v>
      </c>
      <c r="H130" s="110">
        <v>75649179</v>
      </c>
      <c r="I130" s="151">
        <f t="shared" si="25"/>
        <v>1769.8612404370306</v>
      </c>
      <c r="J130" s="160">
        <f t="shared" si="26"/>
        <v>44.910750802333482</v>
      </c>
      <c r="K130" s="43">
        <v>11925733</v>
      </c>
      <c r="L130" s="151">
        <f t="shared" si="27"/>
        <v>279.01020050066677</v>
      </c>
      <c r="M130" s="160">
        <f t="shared" si="28"/>
        <v>7.0799661011280088</v>
      </c>
      <c r="N130" s="43">
        <v>8250028</v>
      </c>
      <c r="O130" s="151">
        <f t="shared" si="29"/>
        <v>193.01471585990689</v>
      </c>
      <c r="P130" s="160">
        <f t="shared" si="30"/>
        <v>4.8978053234427525</v>
      </c>
      <c r="Q130" s="43">
        <f t="shared" si="31"/>
        <v>168443363</v>
      </c>
      <c r="R130" s="43">
        <v>0</v>
      </c>
      <c r="S130" s="43">
        <v>136787</v>
      </c>
      <c r="T130" s="43">
        <f t="shared" si="32"/>
        <v>168580150</v>
      </c>
      <c r="U130" s="114"/>
      <c r="V130" s="43">
        <v>143920679</v>
      </c>
      <c r="W130" s="151">
        <f t="shared" si="33"/>
        <v>3367.1169314273684</v>
      </c>
      <c r="X130" s="160">
        <f t="shared" si="34"/>
        <v>72.090281170033705</v>
      </c>
      <c r="Y130" s="43">
        <v>6464513</v>
      </c>
      <c r="Z130" s="43">
        <v>0</v>
      </c>
      <c r="AA130" s="43">
        <v>135000</v>
      </c>
    </row>
    <row r="131" spans="1:27" x14ac:dyDescent="0.25">
      <c r="A131" s="117">
        <v>73</v>
      </c>
      <c r="B131" s="51">
        <v>492959</v>
      </c>
      <c r="C131" s="325"/>
      <c r="D131" s="117" t="s">
        <v>186</v>
      </c>
      <c r="E131" s="51">
        <v>1759650000</v>
      </c>
      <c r="F131" s="152">
        <f t="shared" si="23"/>
        <v>3569.5666373876934</v>
      </c>
      <c r="G131" s="158">
        <f t="shared" si="24"/>
        <v>60.990002235589543</v>
      </c>
      <c r="H131" s="111">
        <v>926309000</v>
      </c>
      <c r="I131" s="152">
        <f t="shared" si="25"/>
        <v>1879.079193198623</v>
      </c>
      <c r="J131" s="158">
        <f t="shared" si="26"/>
        <v>32.106150644075079</v>
      </c>
      <c r="K131" s="51">
        <v>112319000</v>
      </c>
      <c r="L131" s="152">
        <f t="shared" si="27"/>
        <v>227.84653490452553</v>
      </c>
      <c r="M131" s="158">
        <f t="shared" si="28"/>
        <v>3.8930105765914713</v>
      </c>
      <c r="N131" s="51">
        <v>86867000</v>
      </c>
      <c r="O131" s="152">
        <f t="shared" si="29"/>
        <v>176.2154661949574</v>
      </c>
      <c r="P131" s="158">
        <f t="shared" si="30"/>
        <v>3.0108365437439022</v>
      </c>
      <c r="Q131" s="51">
        <f t="shared" si="31"/>
        <v>2885145000</v>
      </c>
      <c r="R131" s="51">
        <v>12161000</v>
      </c>
      <c r="S131" s="51">
        <v>27335000</v>
      </c>
      <c r="T131" s="51">
        <f t="shared" si="32"/>
        <v>2924641000</v>
      </c>
      <c r="U131" s="117"/>
      <c r="V131" s="51">
        <v>2502694000</v>
      </c>
      <c r="W131" s="152">
        <f t="shared" si="33"/>
        <v>5076.8806330749612</v>
      </c>
      <c r="X131" s="158">
        <f t="shared" si="34"/>
        <v>108.69647825088235</v>
      </c>
      <c r="Y131" s="51">
        <v>173363000</v>
      </c>
      <c r="Z131" s="51">
        <v>136275000</v>
      </c>
      <c r="AA131" s="51">
        <v>0</v>
      </c>
    </row>
    <row r="132" spans="1:27" x14ac:dyDescent="0.25">
      <c r="A132" s="114">
        <v>74</v>
      </c>
      <c r="B132" s="43">
        <v>33203</v>
      </c>
      <c r="D132" s="114" t="s">
        <v>188</v>
      </c>
      <c r="E132" s="43">
        <v>72891166</v>
      </c>
      <c r="F132" s="151">
        <f t="shared" si="23"/>
        <v>2195.3186760232511</v>
      </c>
      <c r="G132" s="160">
        <f t="shared" si="24"/>
        <v>47.678384359573698</v>
      </c>
      <c r="H132" s="110">
        <v>61571359</v>
      </c>
      <c r="I132" s="151">
        <f t="shared" si="25"/>
        <v>1854.391440532482</v>
      </c>
      <c r="J132" s="160">
        <f t="shared" si="26"/>
        <v>40.274056254543893</v>
      </c>
      <c r="K132" s="43">
        <v>15641009</v>
      </c>
      <c r="L132" s="151">
        <f t="shared" si="27"/>
        <v>471.07216215402224</v>
      </c>
      <c r="M132" s="160">
        <f t="shared" si="28"/>
        <v>10.230842498438719</v>
      </c>
      <c r="N132" s="43">
        <v>2777414</v>
      </c>
      <c r="O132" s="151">
        <f t="shared" si="29"/>
        <v>83.649489503960481</v>
      </c>
      <c r="P132" s="160">
        <f t="shared" si="30"/>
        <v>1.8167168874436861</v>
      </c>
      <c r="Q132" s="43">
        <f t="shared" si="31"/>
        <v>152880948</v>
      </c>
      <c r="R132" s="43">
        <v>42357</v>
      </c>
      <c r="S132" s="43">
        <v>0</v>
      </c>
      <c r="T132" s="43">
        <f t="shared" si="32"/>
        <v>152923305</v>
      </c>
      <c r="U132" s="114"/>
      <c r="V132" s="43">
        <v>140540498</v>
      </c>
      <c r="W132" s="151">
        <f t="shared" si="33"/>
        <v>4232.7650513507815</v>
      </c>
      <c r="X132" s="160">
        <f t="shared" si="34"/>
        <v>90.623886515641843</v>
      </c>
      <c r="Y132" s="43">
        <v>2826701</v>
      </c>
      <c r="Z132" s="43">
        <v>0</v>
      </c>
      <c r="AA132" s="43">
        <v>0</v>
      </c>
    </row>
    <row r="133" spans="1:27" x14ac:dyDescent="0.25">
      <c r="A133" s="117">
        <v>75</v>
      </c>
      <c r="B133" s="51">
        <v>7412</v>
      </c>
      <c r="C133" s="325"/>
      <c r="D133" s="117" t="s">
        <v>190</v>
      </c>
      <c r="E133" s="51">
        <v>23707776</v>
      </c>
      <c r="F133" s="152">
        <f t="shared" si="23"/>
        <v>3198.5666486778196</v>
      </c>
      <c r="G133" s="158">
        <f t="shared" si="24"/>
        <v>69.141152787088771</v>
      </c>
      <c r="H133" s="111">
        <v>8396163</v>
      </c>
      <c r="I133" s="152">
        <f t="shared" si="25"/>
        <v>1132.7796815974095</v>
      </c>
      <c r="J133" s="158">
        <f t="shared" si="26"/>
        <v>24.48649712264455</v>
      </c>
      <c r="K133" s="51">
        <v>2078623</v>
      </c>
      <c r="L133" s="152">
        <f t="shared" si="27"/>
        <v>280.44023205612518</v>
      </c>
      <c r="M133" s="158">
        <f t="shared" si="28"/>
        <v>6.0620781312324192</v>
      </c>
      <c r="N133" s="51">
        <v>106389</v>
      </c>
      <c r="O133" s="152">
        <f t="shared" si="29"/>
        <v>14.353615758229898</v>
      </c>
      <c r="P133" s="158">
        <f t="shared" si="30"/>
        <v>0.31027195903426735</v>
      </c>
      <c r="Q133" s="51">
        <f t="shared" si="31"/>
        <v>34288951</v>
      </c>
      <c r="R133" s="51">
        <v>0</v>
      </c>
      <c r="S133" s="51">
        <v>0</v>
      </c>
      <c r="T133" s="51">
        <f t="shared" si="32"/>
        <v>34288951</v>
      </c>
      <c r="U133" s="117"/>
      <c r="V133" s="51">
        <v>32538705</v>
      </c>
      <c r="W133" s="152">
        <f t="shared" si="33"/>
        <v>4390.0033729087963</v>
      </c>
      <c r="X133" s="158">
        <f t="shared" si="34"/>
        <v>93.990373347750818</v>
      </c>
      <c r="Y133" s="51">
        <v>526591</v>
      </c>
      <c r="Z133" s="51">
        <v>197765</v>
      </c>
      <c r="AA133" s="51">
        <v>0</v>
      </c>
    </row>
    <row r="134" spans="1:27" x14ac:dyDescent="0.25">
      <c r="A134" s="114">
        <v>76</v>
      </c>
      <c r="B134" s="43">
        <v>9220</v>
      </c>
      <c r="D134" s="114" t="s">
        <v>63</v>
      </c>
      <c r="E134" s="43">
        <v>15399681</v>
      </c>
      <c r="F134" s="151">
        <f t="shared" si="23"/>
        <v>1670.2473969631237</v>
      </c>
      <c r="G134" s="160">
        <f t="shared" si="24"/>
        <v>38.750744237298974</v>
      </c>
      <c r="H134" s="110">
        <v>17877945</v>
      </c>
      <c r="I134" s="151">
        <f t="shared" si="25"/>
        <v>1939.0395878524946</v>
      </c>
      <c r="J134" s="160">
        <f t="shared" si="26"/>
        <v>44.986884740242218</v>
      </c>
      <c r="K134" s="43">
        <v>6414985</v>
      </c>
      <c r="L134" s="151">
        <f t="shared" si="27"/>
        <v>695.76843817787415</v>
      </c>
      <c r="M134" s="160">
        <f t="shared" si="28"/>
        <v>16.14224625958871</v>
      </c>
      <c r="N134" s="43">
        <v>47738</v>
      </c>
      <c r="O134" s="151">
        <f t="shared" si="29"/>
        <v>5.1776572668112797</v>
      </c>
      <c r="P134" s="160">
        <f t="shared" si="30"/>
        <v>0.12012476287009961</v>
      </c>
      <c r="Q134" s="43">
        <f t="shared" si="31"/>
        <v>39740349</v>
      </c>
      <c r="R134" s="43">
        <v>21539</v>
      </c>
      <c r="S134" s="43">
        <v>0</v>
      </c>
      <c r="T134" s="43">
        <f t="shared" si="32"/>
        <v>39761888</v>
      </c>
      <c r="U134" s="114"/>
      <c r="V134" s="43">
        <v>38988479</v>
      </c>
      <c r="W134" s="151">
        <f t="shared" si="33"/>
        <v>4228.6853579175704</v>
      </c>
      <c r="X134" s="160">
        <f t="shared" si="34"/>
        <v>90.536539906457392</v>
      </c>
      <c r="Y134" s="43">
        <v>0</v>
      </c>
      <c r="Z134" s="43">
        <v>0</v>
      </c>
      <c r="AA134" s="43">
        <v>0</v>
      </c>
    </row>
    <row r="135" spans="1:27" x14ac:dyDescent="0.25">
      <c r="A135" s="117">
        <v>77</v>
      </c>
      <c r="B135" s="51">
        <v>96519</v>
      </c>
      <c r="C135" s="325"/>
      <c r="D135" s="117" t="s">
        <v>65</v>
      </c>
      <c r="E135" s="51">
        <v>248040326</v>
      </c>
      <c r="F135" s="152">
        <f t="shared" si="23"/>
        <v>2569.8600897232668</v>
      </c>
      <c r="G135" s="158">
        <f t="shared" si="24"/>
        <v>56.229510296809252</v>
      </c>
      <c r="H135" s="111">
        <v>154421775</v>
      </c>
      <c r="I135" s="152">
        <f t="shared" si="25"/>
        <v>1599.9106393559816</v>
      </c>
      <c r="J135" s="158">
        <f t="shared" si="26"/>
        <v>35.006649634116592</v>
      </c>
      <c r="K135" s="51">
        <v>30897590</v>
      </c>
      <c r="L135" s="152">
        <f t="shared" si="27"/>
        <v>320.11925113190148</v>
      </c>
      <c r="M135" s="158">
        <f t="shared" si="28"/>
        <v>7.0043302356068926</v>
      </c>
      <c r="N135" s="51">
        <v>7761572</v>
      </c>
      <c r="O135" s="152">
        <f t="shared" si="29"/>
        <v>80.414964929184933</v>
      </c>
      <c r="P135" s="158">
        <f t="shared" si="30"/>
        <v>1.7595098334672659</v>
      </c>
      <c r="Q135" s="51">
        <f t="shared" si="31"/>
        <v>441121263</v>
      </c>
      <c r="R135" s="51">
        <v>0</v>
      </c>
      <c r="S135" s="51">
        <v>1405682</v>
      </c>
      <c r="T135" s="51">
        <f t="shared" si="32"/>
        <v>442526945</v>
      </c>
      <c r="U135" s="117"/>
      <c r="V135" s="51">
        <v>407759757</v>
      </c>
      <c r="W135" s="152">
        <f t="shared" si="33"/>
        <v>4224.6579119137168</v>
      </c>
      <c r="X135" s="158">
        <f t="shared" si="34"/>
        <v>90.450311919509559</v>
      </c>
      <c r="Y135" s="51">
        <v>12837519</v>
      </c>
      <c r="Z135" s="51">
        <v>19004239</v>
      </c>
      <c r="AA135" s="51">
        <v>0</v>
      </c>
    </row>
    <row r="136" spans="1:27" x14ac:dyDescent="0.25">
      <c r="A136" s="114">
        <v>78</v>
      </c>
      <c r="B136" s="43">
        <v>22462</v>
      </c>
      <c r="D136" s="114" t="s">
        <v>194</v>
      </c>
      <c r="E136" s="43">
        <v>60979627</v>
      </c>
      <c r="F136" s="151">
        <f t="shared" si="23"/>
        <v>2714.7906241652568</v>
      </c>
      <c r="G136" s="160">
        <f t="shared" si="24"/>
        <v>58.798667416185523</v>
      </c>
      <c r="H136" s="110">
        <v>35034535</v>
      </c>
      <c r="I136" s="151">
        <f t="shared" si="25"/>
        <v>1559.7246460689164</v>
      </c>
      <c r="J136" s="160">
        <f t="shared" si="26"/>
        <v>33.78151151278297</v>
      </c>
      <c r="K136" s="43">
        <v>6955325</v>
      </c>
      <c r="L136" s="151">
        <f t="shared" si="27"/>
        <v>309.64851749621585</v>
      </c>
      <c r="M136" s="160">
        <f t="shared" si="28"/>
        <v>6.706565152431657</v>
      </c>
      <c r="N136" s="43">
        <v>739712</v>
      </c>
      <c r="O136" s="151">
        <f t="shared" si="29"/>
        <v>32.931706882735284</v>
      </c>
      <c r="P136" s="160">
        <f t="shared" si="30"/>
        <v>0.71325591859985349</v>
      </c>
      <c r="Q136" s="43">
        <f t="shared" si="31"/>
        <v>103709199</v>
      </c>
      <c r="R136" s="43">
        <v>0</v>
      </c>
      <c r="S136" s="43">
        <v>-819840</v>
      </c>
      <c r="T136" s="43">
        <f t="shared" si="32"/>
        <v>102889359</v>
      </c>
      <c r="U136" s="114"/>
      <c r="V136" s="43">
        <v>92539931</v>
      </c>
      <c r="W136" s="151">
        <f t="shared" si="33"/>
        <v>4119.8437806072479</v>
      </c>
      <c r="X136" s="160">
        <f t="shared" si="34"/>
        <v>88.206231790913307</v>
      </c>
      <c r="Y136" s="43">
        <v>1429934</v>
      </c>
      <c r="Z136" s="43">
        <v>4831105</v>
      </c>
      <c r="AA136" s="43">
        <v>0</v>
      </c>
    </row>
    <row r="137" spans="1:27" x14ac:dyDescent="0.25">
      <c r="A137" s="117">
        <v>79</v>
      </c>
      <c r="B137" s="51">
        <v>85508</v>
      </c>
      <c r="C137" s="325"/>
      <c r="D137" s="117" t="s">
        <v>196</v>
      </c>
      <c r="E137" s="51">
        <v>182441962</v>
      </c>
      <c r="F137" s="152">
        <f t="shared" si="23"/>
        <v>2133.624479580858</v>
      </c>
      <c r="G137" s="158">
        <f t="shared" si="24"/>
        <v>53.694062158366783</v>
      </c>
      <c r="H137" s="111">
        <v>131772567</v>
      </c>
      <c r="I137" s="152">
        <f t="shared" si="25"/>
        <v>1541.0554217149272</v>
      </c>
      <c r="J137" s="158">
        <f t="shared" si="26"/>
        <v>38.781672405307454</v>
      </c>
      <c r="K137" s="51">
        <v>22730355</v>
      </c>
      <c r="L137" s="152">
        <f t="shared" si="27"/>
        <v>265.82723253964542</v>
      </c>
      <c r="M137" s="158">
        <f t="shared" si="28"/>
        <v>6.6897169975169586</v>
      </c>
      <c r="N137" s="51">
        <v>2835633</v>
      </c>
      <c r="O137" s="152">
        <f t="shared" si="29"/>
        <v>33.162195350142674</v>
      </c>
      <c r="P137" s="158">
        <f t="shared" si="30"/>
        <v>0.83454843880880891</v>
      </c>
      <c r="Q137" s="51">
        <f t="shared" si="31"/>
        <v>339780517</v>
      </c>
      <c r="R137" s="51">
        <v>944072</v>
      </c>
      <c r="S137" s="51">
        <v>0</v>
      </c>
      <c r="T137" s="51">
        <f t="shared" si="32"/>
        <v>340724589</v>
      </c>
      <c r="U137" s="117"/>
      <c r="V137" s="51">
        <v>296433821</v>
      </c>
      <c r="W137" s="152">
        <f t="shared" si="33"/>
        <v>3466.737860784956</v>
      </c>
      <c r="X137" s="158">
        <f t="shared" si="34"/>
        <v>74.223174370378885</v>
      </c>
      <c r="Y137" s="51">
        <v>24281250</v>
      </c>
      <c r="Z137" s="51">
        <v>10739486</v>
      </c>
      <c r="AA137" s="51">
        <v>0</v>
      </c>
    </row>
    <row r="138" spans="1:27" x14ac:dyDescent="0.25">
      <c r="A138" s="114">
        <v>80</v>
      </c>
      <c r="B138" s="43">
        <v>25033</v>
      </c>
      <c r="D138" s="114" t="s">
        <v>198</v>
      </c>
      <c r="E138" s="43">
        <v>35093049</v>
      </c>
      <c r="F138" s="151">
        <f t="shared" si="23"/>
        <v>1401.8714896336835</v>
      </c>
      <c r="G138" s="160">
        <f t="shared" si="24"/>
        <v>33.443636601054379</v>
      </c>
      <c r="H138" s="110">
        <v>53542891</v>
      </c>
      <c r="I138" s="151">
        <f t="shared" si="25"/>
        <v>2138.8923021611472</v>
      </c>
      <c r="J138" s="160">
        <f t="shared" si="26"/>
        <v>51.026315472726949</v>
      </c>
      <c r="K138" s="43">
        <v>12692311</v>
      </c>
      <c r="L138" s="151">
        <f t="shared" si="27"/>
        <v>507.02316941637037</v>
      </c>
      <c r="M138" s="160">
        <f t="shared" si="28"/>
        <v>12.095758242937658</v>
      </c>
      <c r="N138" s="110">
        <v>3603666</v>
      </c>
      <c r="O138" s="151">
        <f t="shared" si="29"/>
        <v>143.95661726520993</v>
      </c>
      <c r="P138" s="160">
        <f t="shared" si="30"/>
        <v>3.4342896832810172</v>
      </c>
      <c r="Q138" s="43">
        <f t="shared" si="31"/>
        <v>104931917</v>
      </c>
      <c r="R138" s="43">
        <v>1585277</v>
      </c>
      <c r="S138" s="43">
        <v>0</v>
      </c>
      <c r="T138" s="43">
        <f t="shared" si="32"/>
        <v>106517194</v>
      </c>
      <c r="U138" s="114"/>
      <c r="V138" s="43">
        <v>93156826</v>
      </c>
      <c r="W138" s="151">
        <f t="shared" si="33"/>
        <v>3721.3608436863342</v>
      </c>
      <c r="X138" s="160">
        <f t="shared" si="34"/>
        <v>79.674675700310942</v>
      </c>
      <c r="Y138" s="43">
        <v>0</v>
      </c>
      <c r="Z138" s="43">
        <v>3173780</v>
      </c>
      <c r="AA138" s="43">
        <v>0</v>
      </c>
    </row>
    <row r="139" spans="1:27" x14ac:dyDescent="0.25">
      <c r="A139" s="117">
        <v>81</v>
      </c>
      <c r="B139" s="51">
        <v>21304</v>
      </c>
      <c r="C139" s="325"/>
      <c r="D139" s="117" t="s">
        <v>200</v>
      </c>
      <c r="E139" s="51">
        <v>28659408</v>
      </c>
      <c r="F139" s="152">
        <f t="shared" si="23"/>
        <v>1345.2594817874578</v>
      </c>
      <c r="G139" s="158">
        <f t="shared" si="24"/>
        <v>27.539483243497447</v>
      </c>
      <c r="H139" s="111">
        <v>62257097</v>
      </c>
      <c r="I139" s="152">
        <f t="shared" si="25"/>
        <v>2922.3196113405934</v>
      </c>
      <c r="J139" s="158">
        <f t="shared" si="26"/>
        <v>59.824274095972086</v>
      </c>
      <c r="K139" s="51">
        <v>9979282</v>
      </c>
      <c r="L139" s="152">
        <f t="shared" si="27"/>
        <v>468.42292527224936</v>
      </c>
      <c r="M139" s="158">
        <f t="shared" si="28"/>
        <v>9.5893212246790185</v>
      </c>
      <c r="N139" s="51">
        <v>3170828</v>
      </c>
      <c r="O139" s="152">
        <f t="shared" si="29"/>
        <v>148.83721366879459</v>
      </c>
      <c r="P139" s="158">
        <f t="shared" si="30"/>
        <v>3.0469214358514498</v>
      </c>
      <c r="Q139" s="51">
        <f t="shared" si="31"/>
        <v>104066615</v>
      </c>
      <c r="R139" s="51">
        <v>0</v>
      </c>
      <c r="S139" s="51">
        <v>0</v>
      </c>
      <c r="T139" s="51">
        <f t="shared" si="32"/>
        <v>104066615</v>
      </c>
      <c r="U139" s="117"/>
      <c r="V139" s="51">
        <v>97198692</v>
      </c>
      <c r="W139" s="152">
        <f t="shared" si="33"/>
        <v>4562.4620728501686</v>
      </c>
      <c r="X139" s="158">
        <f t="shared" si="34"/>
        <v>97.682729871799921</v>
      </c>
      <c r="Y139" s="51">
        <v>363987</v>
      </c>
      <c r="Z139" s="51">
        <v>0</v>
      </c>
      <c r="AA139" s="51">
        <v>0</v>
      </c>
    </row>
    <row r="140" spans="1:27" x14ac:dyDescent="0.25">
      <c r="A140" s="114">
        <v>82</v>
      </c>
      <c r="B140" s="43">
        <v>44566</v>
      </c>
      <c r="D140" s="114" t="s">
        <v>202</v>
      </c>
      <c r="E140" s="43">
        <v>91356443</v>
      </c>
      <c r="F140" s="151">
        <f t="shared" si="23"/>
        <v>2049.9134542027555</v>
      </c>
      <c r="G140" s="160">
        <f t="shared" si="24"/>
        <v>49.80785691198291</v>
      </c>
      <c r="H140" s="110">
        <v>70569810</v>
      </c>
      <c r="I140" s="151">
        <f t="shared" si="25"/>
        <v>1583.489880177714</v>
      </c>
      <c r="J140" s="160">
        <f t="shared" si="26"/>
        <v>38.47491083673016</v>
      </c>
      <c r="K140" s="43">
        <v>13825315</v>
      </c>
      <c r="L140" s="151">
        <f t="shared" si="27"/>
        <v>310.22113270205989</v>
      </c>
      <c r="M140" s="160">
        <f t="shared" si="28"/>
        <v>7.5376107986504142</v>
      </c>
      <c r="N140" s="43">
        <v>7666167</v>
      </c>
      <c r="O140" s="151">
        <f t="shared" si="29"/>
        <v>172.018287483732</v>
      </c>
      <c r="P140" s="160">
        <f t="shared" si="30"/>
        <v>4.1796214526365185</v>
      </c>
      <c r="Q140" s="43">
        <f t="shared" si="31"/>
        <v>183417735</v>
      </c>
      <c r="R140" s="43">
        <v>915474</v>
      </c>
      <c r="S140" s="43">
        <v>229377</v>
      </c>
      <c r="T140" s="43">
        <f t="shared" si="32"/>
        <v>184562586</v>
      </c>
      <c r="U140" s="114"/>
      <c r="V140" s="43">
        <v>166477647</v>
      </c>
      <c r="W140" s="151">
        <f t="shared" si="33"/>
        <v>3735.5303819054884</v>
      </c>
      <c r="X140" s="160">
        <f t="shared" si="34"/>
        <v>79.978046808315611</v>
      </c>
      <c r="Y140" s="43">
        <v>0</v>
      </c>
      <c r="Z140" s="43">
        <v>6013648</v>
      </c>
      <c r="AA140" s="43">
        <v>102892</v>
      </c>
    </row>
    <row r="141" spans="1:27" x14ac:dyDescent="0.25">
      <c r="A141" s="117">
        <v>83</v>
      </c>
      <c r="B141" s="51">
        <v>28963</v>
      </c>
      <c r="C141" s="325"/>
      <c r="D141" s="117" t="s">
        <v>204</v>
      </c>
      <c r="E141" s="51">
        <v>52795298</v>
      </c>
      <c r="F141" s="152">
        <f t="shared" si="23"/>
        <v>1822.8532265304009</v>
      </c>
      <c r="G141" s="158">
        <f t="shared" si="24"/>
        <v>39.052096934132194</v>
      </c>
      <c r="H141" s="111">
        <v>64070306</v>
      </c>
      <c r="I141" s="152">
        <f t="shared" si="25"/>
        <v>2212.1432862617821</v>
      </c>
      <c r="J141" s="158">
        <f t="shared" si="26"/>
        <v>47.392095419397215</v>
      </c>
      <c r="K141" s="51">
        <v>16971062</v>
      </c>
      <c r="L141" s="152">
        <f t="shared" si="27"/>
        <v>585.95663432655454</v>
      </c>
      <c r="M141" s="158">
        <f t="shared" si="28"/>
        <v>12.553306514136302</v>
      </c>
      <c r="N141" s="51">
        <v>1355301</v>
      </c>
      <c r="O141" s="152">
        <f t="shared" si="29"/>
        <v>46.794220211994613</v>
      </c>
      <c r="P141" s="158">
        <f t="shared" si="30"/>
        <v>1.0025011323342903</v>
      </c>
      <c r="Q141" s="51">
        <f t="shared" si="31"/>
        <v>135191967</v>
      </c>
      <c r="R141" s="51">
        <v>0</v>
      </c>
      <c r="S141" s="51">
        <v>13351210</v>
      </c>
      <c r="T141" s="51">
        <f t="shared" si="32"/>
        <v>148543177</v>
      </c>
      <c r="U141" s="117"/>
      <c r="V141" s="51">
        <v>132769049</v>
      </c>
      <c r="W141" s="152">
        <f t="shared" si="33"/>
        <v>4584.0917377343503</v>
      </c>
      <c r="X141" s="158">
        <f t="shared" si="34"/>
        <v>98.14582297336716</v>
      </c>
      <c r="Y141" s="51">
        <v>0</v>
      </c>
      <c r="Z141" s="51">
        <v>4480018</v>
      </c>
      <c r="AA141" s="51">
        <v>233360</v>
      </c>
    </row>
    <row r="142" spans="1:27" x14ac:dyDescent="0.25">
      <c r="A142" s="114">
        <v>84</v>
      </c>
      <c r="B142" s="43">
        <v>17754</v>
      </c>
      <c r="D142" s="114" t="s">
        <v>206</v>
      </c>
      <c r="E142" s="43">
        <v>38473078</v>
      </c>
      <c r="F142" s="151">
        <f t="shared" si="23"/>
        <v>2167.0090120536215</v>
      </c>
      <c r="G142" s="160">
        <f t="shared" si="24"/>
        <v>47.061953162631944</v>
      </c>
      <c r="H142" s="110">
        <v>37151249</v>
      </c>
      <c r="I142" s="151">
        <f t="shared" si="25"/>
        <v>2092.5565506364765</v>
      </c>
      <c r="J142" s="160">
        <f t="shared" si="26"/>
        <v>45.445034066972156</v>
      </c>
      <c r="K142" s="43">
        <v>6092900</v>
      </c>
      <c r="L142" s="151">
        <f t="shared" si="27"/>
        <v>343.18463444857497</v>
      </c>
      <c r="M142" s="160">
        <f t="shared" si="28"/>
        <v>7.4531019957540234</v>
      </c>
      <c r="N142" s="43">
        <v>32627</v>
      </c>
      <c r="O142" s="151">
        <f t="shared" si="29"/>
        <v>1.8377267094739214</v>
      </c>
      <c r="P142" s="160">
        <f t="shared" si="30"/>
        <v>3.9910774641872752E-2</v>
      </c>
      <c r="Q142" s="43">
        <f t="shared" si="31"/>
        <v>81749854</v>
      </c>
      <c r="R142" s="43">
        <v>803271</v>
      </c>
      <c r="S142" s="43">
        <v>2229897</v>
      </c>
      <c r="T142" s="43">
        <f t="shared" si="32"/>
        <v>84783022</v>
      </c>
      <c r="U142" s="114"/>
      <c r="V142" s="43">
        <v>72060360</v>
      </c>
      <c r="W142" s="151">
        <f t="shared" si="33"/>
        <v>4058.8239270023655</v>
      </c>
      <c r="X142" s="160">
        <f t="shared" si="34"/>
        <v>86.899791149582356</v>
      </c>
      <c r="Y142" s="43">
        <v>0</v>
      </c>
      <c r="Z142" s="43">
        <v>0</v>
      </c>
      <c r="AA142" s="43">
        <v>2896212</v>
      </c>
    </row>
    <row r="143" spans="1:27" x14ac:dyDescent="0.25">
      <c r="A143" s="117">
        <v>85</v>
      </c>
      <c r="B143" s="51">
        <v>146708</v>
      </c>
      <c r="C143" s="325"/>
      <c r="D143" s="117" t="s">
        <v>208</v>
      </c>
      <c r="E143" s="51">
        <v>365800799</v>
      </c>
      <c r="F143" s="152">
        <f t="shared" si="23"/>
        <v>2493.3936731466588</v>
      </c>
      <c r="G143" s="158">
        <f t="shared" si="24"/>
        <v>55.48681894382603</v>
      </c>
      <c r="H143" s="111">
        <v>251994585</v>
      </c>
      <c r="I143" s="152">
        <f t="shared" si="25"/>
        <v>1717.6608296752734</v>
      </c>
      <c r="J143" s="158">
        <f t="shared" si="26"/>
        <v>38.224022339326766</v>
      </c>
      <c r="K143" s="51">
        <v>39548429</v>
      </c>
      <c r="L143" s="152">
        <f t="shared" si="27"/>
        <v>269.57240913924255</v>
      </c>
      <c r="M143" s="158">
        <f t="shared" si="28"/>
        <v>5.9989385628317304</v>
      </c>
      <c r="N143" s="51">
        <v>1913297</v>
      </c>
      <c r="O143" s="152">
        <f t="shared" si="29"/>
        <v>13.041531477492706</v>
      </c>
      <c r="P143" s="158">
        <f t="shared" si="30"/>
        <v>0.29022015401547963</v>
      </c>
      <c r="Q143" s="51">
        <f t="shared" si="31"/>
        <v>659257110</v>
      </c>
      <c r="R143" s="51">
        <v>7274990</v>
      </c>
      <c r="S143" s="51">
        <v>19043652</v>
      </c>
      <c r="T143" s="51">
        <f t="shared" si="32"/>
        <v>685575752</v>
      </c>
      <c r="U143" s="117"/>
      <c r="V143" s="51">
        <v>594718452</v>
      </c>
      <c r="W143" s="152">
        <f t="shared" si="33"/>
        <v>4053.7561141860019</v>
      </c>
      <c r="X143" s="158">
        <f t="shared" si="34"/>
        <v>86.791288814115816</v>
      </c>
      <c r="Y143" s="51">
        <v>19321306</v>
      </c>
      <c r="Z143" s="51">
        <v>0</v>
      </c>
      <c r="AA143" s="51">
        <v>0</v>
      </c>
    </row>
    <row r="144" spans="1:27" x14ac:dyDescent="0.25">
      <c r="A144" s="114">
        <v>86</v>
      </c>
      <c r="B144" s="43">
        <v>165184</v>
      </c>
      <c r="D144" s="114" t="s">
        <v>210</v>
      </c>
      <c r="E144" s="43">
        <v>416151352</v>
      </c>
      <c r="F144" s="151">
        <f t="shared" si="23"/>
        <v>2519.3199825648971</v>
      </c>
      <c r="G144" s="160">
        <f t="shared" si="24"/>
        <v>53.59818406670945</v>
      </c>
      <c r="H144" s="110">
        <v>301708086</v>
      </c>
      <c r="I144" s="151">
        <f t="shared" si="25"/>
        <v>1826.4970336110034</v>
      </c>
      <c r="J144" s="160">
        <f t="shared" si="26"/>
        <v>38.858471683741172</v>
      </c>
      <c r="K144" s="43">
        <v>38469632</v>
      </c>
      <c r="L144" s="151">
        <f t="shared" si="27"/>
        <v>232.88957768306858</v>
      </c>
      <c r="M144" s="160">
        <f t="shared" si="28"/>
        <v>4.9546935435994355</v>
      </c>
      <c r="N144" s="43">
        <v>20099011</v>
      </c>
      <c r="O144" s="151">
        <f t="shared" si="29"/>
        <v>121.67650014529252</v>
      </c>
      <c r="P144" s="160">
        <f t="shared" si="30"/>
        <v>2.5886507059499309</v>
      </c>
      <c r="Q144" s="43">
        <f t="shared" si="31"/>
        <v>776428081</v>
      </c>
      <c r="R144" s="43">
        <v>2595000</v>
      </c>
      <c r="S144" s="43">
        <v>0</v>
      </c>
      <c r="T144" s="43">
        <f t="shared" si="32"/>
        <v>779023081</v>
      </c>
      <c r="U144" s="114"/>
      <c r="V144" s="43">
        <v>694889517</v>
      </c>
      <c r="W144" s="151">
        <f t="shared" si="33"/>
        <v>4206.7604429000385</v>
      </c>
      <c r="X144" s="160">
        <f t="shared" si="34"/>
        <v>90.067125472556825</v>
      </c>
      <c r="Y144" s="43">
        <v>12794903</v>
      </c>
      <c r="Z144" s="43">
        <v>0</v>
      </c>
      <c r="AA144" s="43">
        <v>0</v>
      </c>
    </row>
    <row r="145" spans="1:27" x14ac:dyDescent="0.25">
      <c r="A145" s="117">
        <v>87</v>
      </c>
      <c r="B145" s="51">
        <v>0</v>
      </c>
      <c r="C145" s="325" t="s">
        <v>368</v>
      </c>
      <c r="D145" s="117" t="s">
        <v>212</v>
      </c>
      <c r="E145" s="51">
        <v>0</v>
      </c>
      <c r="F145" s="152">
        <f t="shared" si="23"/>
        <v>0</v>
      </c>
      <c r="G145" s="158">
        <f t="shared" si="24"/>
        <v>0</v>
      </c>
      <c r="H145" s="111">
        <v>0</v>
      </c>
      <c r="I145" s="152">
        <f t="shared" si="25"/>
        <v>0</v>
      </c>
      <c r="J145" s="158">
        <f t="shared" si="26"/>
        <v>0</v>
      </c>
      <c r="K145" s="51">
        <v>0</v>
      </c>
      <c r="L145" s="152">
        <f t="shared" si="27"/>
        <v>0</v>
      </c>
      <c r="M145" s="158">
        <f t="shared" si="28"/>
        <v>0</v>
      </c>
      <c r="N145" s="51">
        <v>0</v>
      </c>
      <c r="O145" s="152">
        <f t="shared" si="29"/>
        <v>0</v>
      </c>
      <c r="P145" s="158">
        <f t="shared" si="30"/>
        <v>0</v>
      </c>
      <c r="Q145" s="51">
        <f t="shared" si="31"/>
        <v>0</v>
      </c>
      <c r="R145" s="51">
        <v>0</v>
      </c>
      <c r="S145" s="51">
        <v>0</v>
      </c>
      <c r="T145" s="51">
        <f t="shared" si="32"/>
        <v>0</v>
      </c>
      <c r="U145" s="117"/>
      <c r="V145" s="51">
        <v>0</v>
      </c>
      <c r="W145" s="152">
        <f t="shared" si="33"/>
        <v>0</v>
      </c>
      <c r="X145" s="158">
        <f t="shared" si="34"/>
        <v>0</v>
      </c>
      <c r="Y145" s="51">
        <v>0</v>
      </c>
      <c r="Z145" s="51">
        <v>0</v>
      </c>
      <c r="AA145" s="51">
        <v>0</v>
      </c>
    </row>
    <row r="146" spans="1:27" x14ac:dyDescent="0.25">
      <c r="A146" s="114">
        <v>88</v>
      </c>
      <c r="B146" s="43">
        <v>10275</v>
      </c>
      <c r="D146" s="114" t="s">
        <v>214</v>
      </c>
      <c r="E146" s="43">
        <v>23062276</v>
      </c>
      <c r="F146" s="151">
        <f t="shared" si="23"/>
        <v>2244.5037469586373</v>
      </c>
      <c r="G146" s="160">
        <f t="shared" si="24"/>
        <v>45.711097862499564</v>
      </c>
      <c r="H146" s="110">
        <v>20209051</v>
      </c>
      <c r="I146" s="151">
        <f t="shared" si="25"/>
        <v>1966.8176155717761</v>
      </c>
      <c r="J146" s="160">
        <f t="shared" si="26"/>
        <v>40.055799695105748</v>
      </c>
      <c r="K146" s="43">
        <v>7089339</v>
      </c>
      <c r="L146" s="151">
        <f t="shared" si="27"/>
        <v>689.96</v>
      </c>
      <c r="M146" s="160">
        <f t="shared" si="28"/>
        <v>14.051582281360037</v>
      </c>
      <c r="N146" s="43">
        <v>91581</v>
      </c>
      <c r="O146" s="151">
        <f t="shared" si="29"/>
        <v>8.9129927007299266</v>
      </c>
      <c r="P146" s="160">
        <f t="shared" si="30"/>
        <v>0.18152016103465124</v>
      </c>
      <c r="Q146" s="43">
        <f t="shared" si="31"/>
        <v>50452247</v>
      </c>
      <c r="R146" s="43">
        <v>0</v>
      </c>
      <c r="S146" s="43">
        <v>2085848</v>
      </c>
      <c r="T146" s="43">
        <f t="shared" si="32"/>
        <v>52538095</v>
      </c>
      <c r="U146" s="114"/>
      <c r="V146" s="43">
        <v>48634297</v>
      </c>
      <c r="W146" s="151">
        <f t="shared" si="33"/>
        <v>4733.2649148418495</v>
      </c>
      <c r="X146" s="160">
        <f t="shared" si="34"/>
        <v>101.33963432584314</v>
      </c>
      <c r="Y146" s="43">
        <v>0</v>
      </c>
      <c r="Z146" s="43">
        <v>0</v>
      </c>
      <c r="AA146" s="43">
        <v>0</v>
      </c>
    </row>
    <row r="147" spans="1:27" x14ac:dyDescent="0.25">
      <c r="A147" s="117">
        <v>89</v>
      </c>
      <c r="B147" s="51">
        <v>39082</v>
      </c>
      <c r="C147" s="325"/>
      <c r="D147" s="117" t="s">
        <v>216</v>
      </c>
      <c r="E147" s="51">
        <v>63656059</v>
      </c>
      <c r="F147" s="152">
        <f t="shared" si="23"/>
        <v>1628.7820224144107</v>
      </c>
      <c r="G147" s="158">
        <f t="shared" si="24"/>
        <v>37.049389387272313</v>
      </c>
      <c r="H147" s="111">
        <v>77025042</v>
      </c>
      <c r="I147" s="152">
        <f t="shared" si="25"/>
        <v>1970.8572232741415</v>
      </c>
      <c r="J147" s="158">
        <f t="shared" si="26"/>
        <v>44.830465763345543</v>
      </c>
      <c r="K147" s="51">
        <v>26941144</v>
      </c>
      <c r="L147" s="152">
        <f t="shared" si="27"/>
        <v>689.3491632976818</v>
      </c>
      <c r="M147" s="158">
        <f t="shared" si="28"/>
        <v>15.680407337101643</v>
      </c>
      <c r="N147" s="51">
        <v>4191812</v>
      </c>
      <c r="O147" s="152">
        <f t="shared" si="29"/>
        <v>107.25684458318408</v>
      </c>
      <c r="P147" s="158">
        <f t="shared" si="30"/>
        <v>2.4397375122804998</v>
      </c>
      <c r="Q147" s="51">
        <f t="shared" si="31"/>
        <v>171814057</v>
      </c>
      <c r="R147" s="51">
        <v>298095</v>
      </c>
      <c r="S147" s="51">
        <v>0</v>
      </c>
      <c r="T147" s="51">
        <f t="shared" si="32"/>
        <v>172112152</v>
      </c>
      <c r="U147" s="117"/>
      <c r="V147" s="51">
        <v>157638730</v>
      </c>
      <c r="W147" s="152">
        <f t="shared" si="33"/>
        <v>4033.537945857428</v>
      </c>
      <c r="X147" s="158">
        <f t="shared" si="34"/>
        <v>86.358415982778752</v>
      </c>
      <c r="Y147" s="51">
        <v>0</v>
      </c>
      <c r="Z147" s="51">
        <v>2072121</v>
      </c>
      <c r="AA147" s="51">
        <v>1141288</v>
      </c>
    </row>
    <row r="148" spans="1:27" x14ac:dyDescent="0.25">
      <c r="A148" s="114">
        <v>90</v>
      </c>
      <c r="B148" s="43">
        <v>0</v>
      </c>
      <c r="C148" s="323" t="s">
        <v>368</v>
      </c>
      <c r="D148" s="114" t="s">
        <v>218</v>
      </c>
      <c r="E148" s="43">
        <v>0</v>
      </c>
      <c r="F148" s="151">
        <f t="shared" si="23"/>
        <v>0</v>
      </c>
      <c r="G148" s="160">
        <f t="shared" si="24"/>
        <v>0</v>
      </c>
      <c r="H148" s="110">
        <v>0</v>
      </c>
      <c r="I148" s="151">
        <f t="shared" si="25"/>
        <v>0</v>
      </c>
      <c r="J148" s="160">
        <f t="shared" si="26"/>
        <v>0</v>
      </c>
      <c r="K148" s="43">
        <v>0</v>
      </c>
      <c r="L148" s="151">
        <f t="shared" si="27"/>
        <v>0</v>
      </c>
      <c r="M148" s="160">
        <f t="shared" si="28"/>
        <v>0</v>
      </c>
      <c r="N148" s="110">
        <v>0</v>
      </c>
      <c r="O148" s="151">
        <f t="shared" si="29"/>
        <v>0</v>
      </c>
      <c r="P148" s="160">
        <f t="shared" si="30"/>
        <v>0</v>
      </c>
      <c r="Q148" s="43">
        <f t="shared" si="31"/>
        <v>0</v>
      </c>
      <c r="R148" s="43">
        <v>0</v>
      </c>
      <c r="S148" s="43">
        <v>0</v>
      </c>
      <c r="T148" s="43">
        <f t="shared" si="32"/>
        <v>0</v>
      </c>
      <c r="U148" s="114"/>
      <c r="V148" s="43">
        <v>0</v>
      </c>
      <c r="W148" s="151">
        <f t="shared" si="33"/>
        <v>0</v>
      </c>
      <c r="X148" s="160">
        <f t="shared" si="34"/>
        <v>0</v>
      </c>
      <c r="Y148" s="43">
        <v>0</v>
      </c>
      <c r="Z148" s="43">
        <v>0</v>
      </c>
      <c r="AA148" s="43">
        <v>0</v>
      </c>
    </row>
    <row r="149" spans="1:27" x14ac:dyDescent="0.25">
      <c r="A149" s="117">
        <v>91</v>
      </c>
      <c r="B149" s="51">
        <v>53608</v>
      </c>
      <c r="C149" s="325"/>
      <c r="D149" s="117" t="s">
        <v>220</v>
      </c>
      <c r="E149" s="51">
        <v>91435675</v>
      </c>
      <c r="F149" s="152">
        <f t="shared" si="23"/>
        <v>1705.6348865840919</v>
      </c>
      <c r="G149" s="158">
        <f t="shared" si="24"/>
        <v>43.920641100688727</v>
      </c>
      <c r="H149" s="111">
        <v>91382681</v>
      </c>
      <c r="I149" s="152">
        <f t="shared" si="25"/>
        <v>1704.6463400984928</v>
      </c>
      <c r="J149" s="158">
        <f t="shared" si="26"/>
        <v>43.895185714106958</v>
      </c>
      <c r="K149" s="51">
        <v>24123876</v>
      </c>
      <c r="L149" s="152">
        <f t="shared" si="27"/>
        <v>450.00514848530071</v>
      </c>
      <c r="M149" s="158">
        <f t="shared" si="28"/>
        <v>11.587775775194073</v>
      </c>
      <c r="N149" s="51">
        <v>1241603</v>
      </c>
      <c r="O149" s="152">
        <f t="shared" si="29"/>
        <v>23.160778242053425</v>
      </c>
      <c r="P149" s="158">
        <f t="shared" si="30"/>
        <v>0.59639741001024404</v>
      </c>
      <c r="Q149" s="51">
        <f t="shared" si="31"/>
        <v>208183835</v>
      </c>
      <c r="R149" s="51">
        <v>44740</v>
      </c>
      <c r="S149" s="51">
        <v>0</v>
      </c>
      <c r="T149" s="51">
        <f t="shared" si="32"/>
        <v>208228575</v>
      </c>
      <c r="U149" s="117"/>
      <c r="V149" s="51">
        <v>190234847</v>
      </c>
      <c r="W149" s="152">
        <f t="shared" si="33"/>
        <v>3548.6279473212953</v>
      </c>
      <c r="X149" s="158">
        <f t="shared" si="34"/>
        <v>75.976448605776625</v>
      </c>
      <c r="Y149" s="51">
        <v>5917885</v>
      </c>
      <c r="Z149" s="51">
        <v>3403380</v>
      </c>
      <c r="AA149" s="51">
        <v>0</v>
      </c>
    </row>
    <row r="150" spans="1:27" x14ac:dyDescent="0.25">
      <c r="A150" s="114">
        <v>92</v>
      </c>
      <c r="B150" s="43">
        <v>18999</v>
      </c>
      <c r="D150" s="114" t="s">
        <v>222</v>
      </c>
      <c r="E150" s="43">
        <v>35905964</v>
      </c>
      <c r="F150" s="151">
        <f t="shared" si="23"/>
        <v>1889.8870466866676</v>
      </c>
      <c r="G150" s="160">
        <f t="shared" si="24"/>
        <v>52.817803827748591</v>
      </c>
      <c r="H150" s="110">
        <v>23748072</v>
      </c>
      <c r="I150" s="151">
        <f t="shared" si="25"/>
        <v>1249.9643139112584</v>
      </c>
      <c r="J150" s="160">
        <f t="shared" si="26"/>
        <v>34.933500411888375</v>
      </c>
      <c r="K150" s="43">
        <v>6569387</v>
      </c>
      <c r="L150" s="151">
        <f t="shared" si="27"/>
        <v>345.77540923206487</v>
      </c>
      <c r="M150" s="160">
        <f t="shared" si="28"/>
        <v>9.6635922053105681</v>
      </c>
      <c r="N150" s="43">
        <v>1757374</v>
      </c>
      <c r="O150" s="151">
        <f t="shared" si="29"/>
        <v>92.498236749302592</v>
      </c>
      <c r="P150" s="160">
        <f t="shared" si="30"/>
        <v>2.5851035550524659</v>
      </c>
      <c r="Q150" s="43">
        <f t="shared" si="31"/>
        <v>67980797</v>
      </c>
      <c r="R150" s="43">
        <v>0</v>
      </c>
      <c r="S150" s="43">
        <v>0</v>
      </c>
      <c r="T150" s="43">
        <f t="shared" si="32"/>
        <v>67980797</v>
      </c>
      <c r="U150" s="114"/>
      <c r="V150" s="43">
        <v>61562607</v>
      </c>
      <c r="W150" s="151">
        <f t="shared" si="33"/>
        <v>3240.3077530396336</v>
      </c>
      <c r="X150" s="160">
        <f t="shared" si="34"/>
        <v>69.375285073644065</v>
      </c>
      <c r="Y150" s="43">
        <v>0</v>
      </c>
      <c r="Z150" s="43">
        <v>0</v>
      </c>
      <c r="AA150" s="43">
        <v>0</v>
      </c>
    </row>
    <row r="151" spans="1:27" x14ac:dyDescent="0.25">
      <c r="A151" s="117">
        <v>93</v>
      </c>
      <c r="B151" s="51">
        <v>35019</v>
      </c>
      <c r="C151" s="325"/>
      <c r="D151" s="117" t="s">
        <v>224</v>
      </c>
      <c r="E151" s="51">
        <v>51399198</v>
      </c>
      <c r="F151" s="152">
        <f t="shared" si="23"/>
        <v>1467.751734772552</v>
      </c>
      <c r="G151" s="158">
        <f t="shared" si="24"/>
        <v>31.779016941083277</v>
      </c>
      <c r="H151" s="111">
        <v>84036114</v>
      </c>
      <c r="I151" s="152">
        <f t="shared" si="25"/>
        <v>2399.7291184785404</v>
      </c>
      <c r="J151" s="158">
        <f t="shared" si="26"/>
        <v>51.957719077033168</v>
      </c>
      <c r="K151" s="51">
        <v>24297021</v>
      </c>
      <c r="L151" s="152">
        <f t="shared" si="27"/>
        <v>693.82395271138523</v>
      </c>
      <c r="M151" s="158">
        <f t="shared" si="28"/>
        <v>15.022324705861287</v>
      </c>
      <c r="N151" s="51">
        <v>2007088</v>
      </c>
      <c r="O151" s="152">
        <f t="shared" si="29"/>
        <v>57.314257974242551</v>
      </c>
      <c r="P151" s="158">
        <f t="shared" si="30"/>
        <v>1.2409392760222631</v>
      </c>
      <c r="Q151" s="51">
        <f t="shared" si="31"/>
        <v>161739421</v>
      </c>
      <c r="R151" s="51">
        <v>0</v>
      </c>
      <c r="S151" s="51">
        <v>460017</v>
      </c>
      <c r="T151" s="51">
        <f t="shared" si="32"/>
        <v>162199438</v>
      </c>
      <c r="U151" s="117"/>
      <c r="V151" s="51">
        <v>152171559</v>
      </c>
      <c r="W151" s="152">
        <f t="shared" si="33"/>
        <v>4345.3998971986639</v>
      </c>
      <c r="X151" s="158">
        <f t="shared" si="34"/>
        <v>93.035408857182588</v>
      </c>
      <c r="Y151" s="51">
        <v>0</v>
      </c>
      <c r="Z151" s="51">
        <v>0</v>
      </c>
      <c r="AA151" s="51">
        <v>602528</v>
      </c>
    </row>
    <row r="152" spans="1:27" x14ac:dyDescent="0.25">
      <c r="A152" s="114">
        <v>94</v>
      </c>
      <c r="B152" s="43">
        <v>28003</v>
      </c>
      <c r="D152" s="114" t="s">
        <v>226</v>
      </c>
      <c r="E152" s="43">
        <v>61643828</v>
      </c>
      <c r="F152" s="151">
        <f t="shared" si="23"/>
        <v>2201.3294289897512</v>
      </c>
      <c r="G152" s="160">
        <f t="shared" si="24"/>
        <v>48.339797700158151</v>
      </c>
      <c r="H152" s="110">
        <v>51939819</v>
      </c>
      <c r="I152" s="151">
        <f t="shared" si="25"/>
        <v>1854.7948076991752</v>
      </c>
      <c r="J152" s="160">
        <f t="shared" si="26"/>
        <v>40.730117264015966</v>
      </c>
      <c r="K152" s="43">
        <v>11991214</v>
      </c>
      <c r="L152" s="151">
        <f t="shared" si="27"/>
        <v>428.21176302539016</v>
      </c>
      <c r="M152" s="160">
        <f t="shared" si="28"/>
        <v>9.4032586512846716</v>
      </c>
      <c r="N152" s="43">
        <v>1947038</v>
      </c>
      <c r="O152" s="151">
        <f t="shared" si="29"/>
        <v>69.529621826232898</v>
      </c>
      <c r="P152" s="160">
        <f t="shared" si="30"/>
        <v>1.5268263845412151</v>
      </c>
      <c r="Q152" s="43">
        <f t="shared" si="31"/>
        <v>127521899</v>
      </c>
      <c r="R152" s="43">
        <v>67858</v>
      </c>
      <c r="S152" s="43">
        <v>0</v>
      </c>
      <c r="T152" s="43">
        <f t="shared" si="32"/>
        <v>127589757</v>
      </c>
      <c r="U152" s="114"/>
      <c r="V152" s="43">
        <v>109854925</v>
      </c>
      <c r="W152" s="151">
        <f t="shared" si="33"/>
        <v>3922.9698603721031</v>
      </c>
      <c r="X152" s="160">
        <f t="shared" si="34"/>
        <v>83.991143169449273</v>
      </c>
      <c r="Y152" s="43">
        <v>9927197</v>
      </c>
      <c r="Z152" s="43">
        <v>4219549</v>
      </c>
      <c r="AA152" s="43">
        <v>0</v>
      </c>
    </row>
    <row r="153" spans="1:27" x14ac:dyDescent="0.25">
      <c r="A153" s="117">
        <v>95</v>
      </c>
      <c r="B153" s="111">
        <v>71806</v>
      </c>
      <c r="C153" s="325"/>
      <c r="D153" s="117" t="s">
        <v>228</v>
      </c>
      <c r="E153" s="111">
        <v>187741767</v>
      </c>
      <c r="F153" s="152">
        <f t="shared" si="23"/>
        <v>2614.5693535359164</v>
      </c>
      <c r="G153" s="158">
        <f t="shared" si="24"/>
        <v>54.267499138185649</v>
      </c>
      <c r="H153" s="111">
        <v>126211042</v>
      </c>
      <c r="I153" s="152">
        <f t="shared" si="25"/>
        <v>1757.6670751747765</v>
      </c>
      <c r="J153" s="158">
        <f t="shared" si="26"/>
        <v>36.481800093873161</v>
      </c>
      <c r="K153" s="111">
        <v>14695253</v>
      </c>
      <c r="L153" s="152">
        <f t="shared" si="27"/>
        <v>204.65215998663064</v>
      </c>
      <c r="M153" s="158">
        <f t="shared" si="28"/>
        <v>4.2477209107812444</v>
      </c>
      <c r="N153" s="111">
        <v>17308118</v>
      </c>
      <c r="O153" s="152">
        <f t="shared" si="29"/>
        <v>241.03999665766091</v>
      </c>
      <c r="P153" s="158">
        <f t="shared" si="30"/>
        <v>5.0029798571599438</v>
      </c>
      <c r="Q153" s="111">
        <f t="shared" si="31"/>
        <v>345956180</v>
      </c>
      <c r="R153" s="111">
        <v>923491</v>
      </c>
      <c r="S153" s="111">
        <v>0</v>
      </c>
      <c r="T153" s="111">
        <f t="shared" si="32"/>
        <v>346879671</v>
      </c>
      <c r="U153" s="117"/>
      <c r="V153" s="111">
        <v>315806370</v>
      </c>
      <c r="W153" s="152">
        <f t="shared" si="33"/>
        <v>4398.0498844107733</v>
      </c>
      <c r="X153" s="158">
        <f t="shared" si="34"/>
        <v>94.162649894253036</v>
      </c>
      <c r="Y153" s="111">
        <v>11689702</v>
      </c>
      <c r="Z153" s="111">
        <v>13415929</v>
      </c>
      <c r="AA153" s="111">
        <v>0</v>
      </c>
    </row>
    <row r="154" spans="1:27" ht="13.5" thickBot="1" x14ac:dyDescent="0.3">
      <c r="A154" s="125">
        <f>A153</f>
        <v>95</v>
      </c>
      <c r="B154" s="164">
        <f>SUM(B59:B153)</f>
        <v>6059907</v>
      </c>
      <c r="C154" s="331"/>
      <c r="D154" s="135" t="s">
        <v>247</v>
      </c>
      <c r="E154" s="161">
        <f>SUM(E59:E153)</f>
        <v>20601802589</v>
      </c>
      <c r="F154" s="162">
        <f>(E154/$B154)</f>
        <v>3399.689564377803</v>
      </c>
      <c r="G154" s="163">
        <f t="shared" si="24"/>
        <v>63.285362101664809</v>
      </c>
      <c r="H154" s="161">
        <f>SUM(H59:H153)</f>
        <v>9516348615</v>
      </c>
      <c r="I154" s="162">
        <f>(H154/$B154)</f>
        <v>1570.3786568011687</v>
      </c>
      <c r="J154" s="163">
        <f t="shared" si="26"/>
        <v>29.232663762515166</v>
      </c>
      <c r="K154" s="161">
        <f>SUM(K59:K153)</f>
        <v>1764316725</v>
      </c>
      <c r="L154" s="162">
        <f>(K154/$B154)</f>
        <v>291.14584184212725</v>
      </c>
      <c r="M154" s="163">
        <f t="shared" si="28"/>
        <v>5.4196919090596953</v>
      </c>
      <c r="N154" s="161">
        <f>SUM(N59:N153)</f>
        <v>671351635</v>
      </c>
      <c r="O154" s="162">
        <f>(N154/$B154)</f>
        <v>110.78579836291217</v>
      </c>
      <c r="P154" s="163">
        <f t="shared" si="30"/>
        <v>2.0622822267603329</v>
      </c>
      <c r="Q154" s="161">
        <f>SUM(Q59:Q153)</f>
        <v>32553819564</v>
      </c>
      <c r="R154" s="161">
        <f>SUM(R59:R153)</f>
        <v>304461436</v>
      </c>
      <c r="S154" s="161">
        <f>SUM(S59:S153)</f>
        <v>95140668</v>
      </c>
      <c r="T154" s="161">
        <f>SUM(T59:T153)</f>
        <v>32953421668</v>
      </c>
      <c r="U154" s="125"/>
      <c r="V154" s="161">
        <f>SUM(V59:V153)</f>
        <v>28303975420</v>
      </c>
      <c r="W154" s="162">
        <f>(V154/$B154)</f>
        <v>4670.6946855785081</v>
      </c>
      <c r="X154" s="163">
        <f t="shared" si="34"/>
        <v>100</v>
      </c>
      <c r="Y154" s="161">
        <f>SUM(Y59:Y153)</f>
        <v>1399765777</v>
      </c>
      <c r="Z154" s="161">
        <f>SUM(Z59:Z153)</f>
        <v>1454296174</v>
      </c>
      <c r="AA154" s="161">
        <f>SUM(AA59:AA153)</f>
        <v>156214682</v>
      </c>
    </row>
    <row r="155" spans="1:27" customFormat="1" thickBot="1" x14ac:dyDescent="0.3"/>
    <row r="156" spans="1:27" customFormat="1" x14ac:dyDescent="0.25">
      <c r="A156" s="220" t="s">
        <v>484</v>
      </c>
      <c r="B156" s="327"/>
      <c r="C156" s="327"/>
      <c r="D156" s="327"/>
      <c r="E156" s="327"/>
      <c r="F156" s="327"/>
      <c r="G156" s="327"/>
      <c r="H156" s="327"/>
      <c r="I156" s="327"/>
      <c r="J156" s="327"/>
      <c r="K156" s="327"/>
      <c r="L156" s="327"/>
      <c r="M156" s="327"/>
      <c r="N156" s="328"/>
    </row>
    <row r="157" spans="1:27" customFormat="1" ht="47.25" customHeight="1" thickBot="1" x14ac:dyDescent="0.35">
      <c r="A157" s="404" t="s">
        <v>542</v>
      </c>
      <c r="B157" s="405"/>
      <c r="C157" s="405"/>
      <c r="D157" s="405"/>
      <c r="E157" s="405"/>
      <c r="F157" s="405"/>
      <c r="G157" s="405"/>
      <c r="H157" s="405"/>
      <c r="I157" s="405"/>
      <c r="J157" s="405"/>
      <c r="K157" s="405"/>
      <c r="L157" s="405"/>
      <c r="M157" s="405"/>
      <c r="N157" s="406"/>
    </row>
    <row r="158" spans="1:27" customFormat="1" ht="12.5" x14ac:dyDescent="0.25"/>
    <row r="159" spans="1:27" customFormat="1" ht="12.5" x14ac:dyDescent="0.25"/>
    <row r="160" spans="1:27" s="94" customFormat="1" ht="15.5" x14ac:dyDescent="0.3">
      <c r="A160" s="311" t="s">
        <v>547</v>
      </c>
      <c r="C160" s="320"/>
    </row>
    <row r="161" spans="1:27" s="94" customFormat="1" ht="15.5" x14ac:dyDescent="0.35">
      <c r="A161" s="312" t="s">
        <v>485</v>
      </c>
      <c r="C161" s="320"/>
    </row>
    <row r="162" spans="1:27" s="94" customFormat="1" ht="15.5" x14ac:dyDescent="0.3">
      <c r="A162" s="313" t="s">
        <v>531</v>
      </c>
      <c r="C162" s="320"/>
    </row>
    <row r="163" spans="1:27" ht="13.5" thickBot="1" x14ac:dyDescent="0.35">
      <c r="D163"/>
      <c r="E163"/>
      <c r="F163"/>
      <c r="G163"/>
      <c r="H163"/>
      <c r="I163"/>
      <c r="J163"/>
      <c r="K163"/>
      <c r="L163"/>
      <c r="M163"/>
      <c r="N163"/>
      <c r="O163"/>
      <c r="P163"/>
      <c r="V163" s="94"/>
      <c r="W163" s="94"/>
      <c r="X163" s="94"/>
      <c r="Y163" s="94"/>
      <c r="Z163" s="94"/>
      <c r="AA163" s="94"/>
    </row>
    <row r="164" spans="1:27" ht="13.5" thickBot="1" x14ac:dyDescent="0.35">
      <c r="E164" s="389" t="s">
        <v>396</v>
      </c>
      <c r="F164" s="390"/>
      <c r="G164" s="390"/>
      <c r="H164" s="390"/>
      <c r="I164" s="390"/>
      <c r="J164" s="390"/>
      <c r="K164" s="390"/>
      <c r="L164" s="390"/>
      <c r="M164" s="390"/>
      <c r="N164" s="390"/>
      <c r="O164" s="390"/>
      <c r="P164" s="391"/>
      <c r="S164" s="75"/>
      <c r="V164" s="392" t="s">
        <v>483</v>
      </c>
      <c r="W164" s="393"/>
      <c r="X164" s="393"/>
      <c r="Y164" s="393"/>
      <c r="Z164" s="393"/>
      <c r="AA164" s="394"/>
    </row>
    <row r="165" spans="1:27" x14ac:dyDescent="0.3">
      <c r="B165" s="75"/>
      <c r="E165" s="395" t="s">
        <v>471</v>
      </c>
      <c r="F165" s="396"/>
      <c r="G165" s="397"/>
      <c r="H165" s="395" t="s">
        <v>472</v>
      </c>
      <c r="I165" s="396"/>
      <c r="J165" s="397"/>
      <c r="K165" s="398" t="s">
        <v>472</v>
      </c>
      <c r="L165" s="399"/>
      <c r="M165" s="399"/>
      <c r="N165" s="399"/>
      <c r="O165" s="399"/>
      <c r="P165" s="400"/>
      <c r="Q165" s="75"/>
      <c r="R165" s="75"/>
      <c r="S165" s="75"/>
      <c r="T165" s="75"/>
      <c r="V165" s="401" t="s">
        <v>479</v>
      </c>
      <c r="W165" s="402"/>
      <c r="X165" s="403"/>
      <c r="Y165" s="401" t="s">
        <v>398</v>
      </c>
      <c r="Z165" s="402"/>
      <c r="AA165" s="403"/>
    </row>
    <row r="166" spans="1:27" ht="44" thickBot="1" x14ac:dyDescent="0.4">
      <c r="A166" s="288" t="s">
        <v>0</v>
      </c>
      <c r="B166" s="266" t="s">
        <v>470</v>
      </c>
      <c r="C166" s="266"/>
      <c r="D166" s="289" t="s">
        <v>333</v>
      </c>
      <c r="E166" s="265" t="s">
        <v>397</v>
      </c>
      <c r="F166" s="266" t="s">
        <v>348</v>
      </c>
      <c r="G166" s="267" t="s">
        <v>463</v>
      </c>
      <c r="H166" s="265" t="s">
        <v>389</v>
      </c>
      <c r="I166" s="266" t="s">
        <v>348</v>
      </c>
      <c r="J166" s="267" t="s">
        <v>463</v>
      </c>
      <c r="K166" s="265" t="s">
        <v>341</v>
      </c>
      <c r="L166" s="266" t="s">
        <v>348</v>
      </c>
      <c r="M166" s="266" t="s">
        <v>463</v>
      </c>
      <c r="N166" s="266" t="s">
        <v>342</v>
      </c>
      <c r="O166" s="266" t="s">
        <v>348</v>
      </c>
      <c r="P166" s="267" t="s">
        <v>463</v>
      </c>
      <c r="Q166" s="266" t="s">
        <v>473</v>
      </c>
      <c r="R166" s="266" t="s">
        <v>474</v>
      </c>
      <c r="S166" s="266" t="s">
        <v>475</v>
      </c>
      <c r="T166" s="266" t="s">
        <v>476</v>
      </c>
      <c r="U166" s="266"/>
      <c r="V166" s="265" t="s">
        <v>477</v>
      </c>
      <c r="W166" s="266" t="s">
        <v>348</v>
      </c>
      <c r="X166" s="267" t="s">
        <v>478</v>
      </c>
      <c r="Y166" s="265" t="s">
        <v>480</v>
      </c>
      <c r="Z166" s="266" t="s">
        <v>481</v>
      </c>
      <c r="AA166" s="267" t="s">
        <v>482</v>
      </c>
    </row>
    <row r="167" spans="1:27" x14ac:dyDescent="0.25">
      <c r="A167" s="117">
        <v>1</v>
      </c>
      <c r="B167" s="34">
        <v>8376</v>
      </c>
      <c r="C167" s="325"/>
      <c r="D167" s="117" t="s">
        <v>254</v>
      </c>
      <c r="E167" s="322">
        <v>16579089</v>
      </c>
      <c r="F167" s="152">
        <f t="shared" ref="F167:F203" si="35">IFERROR(E167/$B167,0)</f>
        <v>1979.3563753581661</v>
      </c>
      <c r="G167" s="152">
        <f t="shared" ref="G167:G204" si="36">IF($Q167&lt;&gt;0,(E167/$Q167)*100,0)</f>
        <v>75.216355311462507</v>
      </c>
      <c r="H167" s="322">
        <v>3627014</v>
      </c>
      <c r="I167" s="152">
        <f t="shared" ref="I167:I203" si="37">IFERROR(H167/$B167,0)</f>
        <v>433.02459407831901</v>
      </c>
      <c r="J167" s="152">
        <f t="shared" ref="J167:J204" si="38">IF($Q167&lt;&gt;0,(H167/$Q167)*100,0)</f>
        <v>16.455112445783289</v>
      </c>
      <c r="K167" s="322">
        <v>79517</v>
      </c>
      <c r="L167" s="152">
        <f t="shared" ref="L167:L203" si="39">IFERROR(K167/$B167,0)</f>
        <v>9.4934336198662841</v>
      </c>
      <c r="M167" s="152">
        <f t="shared" ref="M167:M204" si="40">IF($Q167&lt;&gt;0,(K167/$Q167)*100,0)</f>
        <v>0.36075437711333619</v>
      </c>
      <c r="N167" s="322">
        <v>1756247</v>
      </c>
      <c r="O167" s="152">
        <f t="shared" ref="O167:O203" si="41">IFERROR(N167/$B167,0)</f>
        <v>209.67609837631326</v>
      </c>
      <c r="P167" s="152">
        <f t="shared" ref="P167:P204" si="42">IF($Q167&lt;&gt;0,(N167/$Q167)*100,0)</f>
        <v>7.9677778656408735</v>
      </c>
      <c r="Q167" s="322">
        <f t="shared" ref="Q167:Q203" si="43">(E167+H167+K167+N167)</f>
        <v>22041867</v>
      </c>
      <c r="R167" s="322">
        <v>517292</v>
      </c>
      <c r="S167" s="322">
        <v>0</v>
      </c>
      <c r="T167" s="322">
        <f t="shared" ref="T167:T203" si="44">(Q167+R167+S167)</f>
        <v>22559159</v>
      </c>
      <c r="U167" s="117"/>
      <c r="V167" s="322">
        <v>18032009</v>
      </c>
      <c r="W167" s="152">
        <f t="shared" ref="W167:W203" si="45">IFERROR(V167/$B167,0)</f>
        <v>2152.8186485195797</v>
      </c>
      <c r="X167" s="152">
        <f t="shared" ref="X167:X204" si="46">IF($W$204&lt;&gt;0,(W167/$W$204)*100,0)</f>
        <v>124.24882391521737</v>
      </c>
      <c r="Y167" s="322">
        <v>0</v>
      </c>
      <c r="Z167" s="322">
        <v>0</v>
      </c>
      <c r="AA167" s="322">
        <v>0</v>
      </c>
    </row>
    <row r="168" spans="1:27" x14ac:dyDescent="0.25">
      <c r="A168" s="114">
        <v>2</v>
      </c>
      <c r="B168" s="43">
        <v>7565</v>
      </c>
      <c r="D168" s="114" t="s">
        <v>255</v>
      </c>
      <c r="E168" s="43">
        <v>11698734</v>
      </c>
      <c r="F168" s="151">
        <f t="shared" si="35"/>
        <v>1546.4288169200265</v>
      </c>
      <c r="G168" s="151">
        <f t="shared" si="36"/>
        <v>66.548629615433583</v>
      </c>
      <c r="H168" s="43">
        <v>3431837</v>
      </c>
      <c r="I168" s="151">
        <f t="shared" si="37"/>
        <v>453.64666226040976</v>
      </c>
      <c r="J168" s="151">
        <f t="shared" si="38"/>
        <v>19.522116616510875</v>
      </c>
      <c r="K168" s="43">
        <v>2448655</v>
      </c>
      <c r="L168" s="151">
        <f t="shared" si="39"/>
        <v>323.68208856576337</v>
      </c>
      <c r="M168" s="151">
        <f t="shared" si="40"/>
        <v>13.929253768055544</v>
      </c>
      <c r="N168" s="43">
        <v>0</v>
      </c>
      <c r="O168" s="151">
        <f t="shared" si="41"/>
        <v>0</v>
      </c>
      <c r="P168" s="151">
        <f t="shared" si="42"/>
        <v>0</v>
      </c>
      <c r="Q168" s="43">
        <f t="shared" si="43"/>
        <v>17579226</v>
      </c>
      <c r="R168" s="43">
        <v>0</v>
      </c>
      <c r="S168" s="43">
        <v>0</v>
      </c>
      <c r="T168" s="43">
        <f t="shared" si="44"/>
        <v>17579226</v>
      </c>
      <c r="U168" s="114"/>
      <c r="V168" s="43">
        <v>14271800</v>
      </c>
      <c r="W168" s="151">
        <f t="shared" si="45"/>
        <v>1886.5565102445473</v>
      </c>
      <c r="X168" s="151">
        <f t="shared" si="46"/>
        <v>108.88164119568191</v>
      </c>
      <c r="Y168" s="43">
        <v>0</v>
      </c>
      <c r="Z168" s="43">
        <v>0</v>
      </c>
      <c r="AA168" s="43">
        <v>0</v>
      </c>
    </row>
    <row r="169" spans="1:27" x14ac:dyDescent="0.25">
      <c r="A169" s="117">
        <v>3</v>
      </c>
      <c r="B169" s="51">
        <v>6657</v>
      </c>
      <c r="C169" s="325"/>
      <c r="D169" s="117" t="s">
        <v>90</v>
      </c>
      <c r="E169" s="51">
        <v>8124700</v>
      </c>
      <c r="F169" s="152">
        <f t="shared" si="35"/>
        <v>1220.4746882980321</v>
      </c>
      <c r="G169" s="152">
        <f t="shared" si="36"/>
        <v>67.383644054589979</v>
      </c>
      <c r="H169" s="51">
        <v>2676258</v>
      </c>
      <c r="I169" s="152">
        <f t="shared" si="37"/>
        <v>402.02163136547995</v>
      </c>
      <c r="J169" s="152">
        <f t="shared" si="38"/>
        <v>22.196021572519463</v>
      </c>
      <c r="K169" s="51">
        <v>859030</v>
      </c>
      <c r="L169" s="152">
        <f t="shared" si="39"/>
        <v>129.04161033498573</v>
      </c>
      <c r="M169" s="152">
        <f t="shared" si="40"/>
        <v>7.1245180440157094</v>
      </c>
      <c r="N169" s="51">
        <v>397389</v>
      </c>
      <c r="O169" s="152">
        <f t="shared" si="41"/>
        <v>59.69490761604326</v>
      </c>
      <c r="P169" s="152">
        <f t="shared" si="42"/>
        <v>3.2958163288748454</v>
      </c>
      <c r="Q169" s="51">
        <f t="shared" si="43"/>
        <v>12057377</v>
      </c>
      <c r="R169" s="51">
        <v>467838</v>
      </c>
      <c r="S169" s="51">
        <v>0</v>
      </c>
      <c r="T169" s="51">
        <f t="shared" si="44"/>
        <v>12525215</v>
      </c>
      <c r="U169" s="117"/>
      <c r="V169" s="51">
        <v>12180030</v>
      </c>
      <c r="W169" s="152">
        <f t="shared" si="45"/>
        <v>1829.6575033799008</v>
      </c>
      <c r="X169" s="152">
        <f t="shared" si="46"/>
        <v>105.59774420336545</v>
      </c>
      <c r="Y169" s="51">
        <v>0</v>
      </c>
      <c r="Z169" s="51">
        <v>0</v>
      </c>
      <c r="AA169" s="51">
        <v>0</v>
      </c>
    </row>
    <row r="170" spans="1:27" x14ac:dyDescent="0.25">
      <c r="A170" s="114">
        <v>4</v>
      </c>
      <c r="B170" s="43">
        <v>4574</v>
      </c>
      <c r="D170" s="114" t="s">
        <v>256</v>
      </c>
      <c r="E170" s="43">
        <v>4446342</v>
      </c>
      <c r="F170" s="151">
        <f t="shared" si="35"/>
        <v>972.09051158723219</v>
      </c>
      <c r="G170" s="151">
        <f t="shared" si="36"/>
        <v>78.827003990509581</v>
      </c>
      <c r="H170" s="43">
        <v>1081180</v>
      </c>
      <c r="I170" s="151">
        <f t="shared" si="37"/>
        <v>236.37516397026673</v>
      </c>
      <c r="J170" s="151">
        <f t="shared" si="38"/>
        <v>19.167706886797991</v>
      </c>
      <c r="K170" s="43">
        <v>679</v>
      </c>
      <c r="L170" s="151">
        <f t="shared" si="39"/>
        <v>0.1484477481416703</v>
      </c>
      <c r="M170" s="151">
        <f t="shared" si="40"/>
        <v>1.2037656057396394E-2</v>
      </c>
      <c r="N170" s="43">
        <v>112432</v>
      </c>
      <c r="O170" s="151">
        <f t="shared" si="41"/>
        <v>24.580673371228684</v>
      </c>
      <c r="P170" s="151">
        <f t="shared" si="42"/>
        <v>1.9932514666350389</v>
      </c>
      <c r="Q170" s="43">
        <f t="shared" si="43"/>
        <v>5640633</v>
      </c>
      <c r="R170" s="43">
        <v>0</v>
      </c>
      <c r="S170" s="43">
        <v>0</v>
      </c>
      <c r="T170" s="43">
        <f t="shared" si="44"/>
        <v>5640633</v>
      </c>
      <c r="U170" s="114"/>
      <c r="V170" s="43">
        <v>4124623</v>
      </c>
      <c r="W170" s="151">
        <f t="shared" si="45"/>
        <v>901.7540445999125</v>
      </c>
      <c r="X170" s="151">
        <f t="shared" si="46"/>
        <v>52.0442720892338</v>
      </c>
      <c r="Y170" s="43">
        <v>0</v>
      </c>
      <c r="Z170" s="43">
        <v>0</v>
      </c>
      <c r="AA170" s="43">
        <v>0</v>
      </c>
    </row>
    <row r="171" spans="1:27" x14ac:dyDescent="0.25">
      <c r="A171" s="117">
        <v>5</v>
      </c>
      <c r="B171" s="51">
        <v>0</v>
      </c>
      <c r="C171" s="325" t="s">
        <v>368</v>
      </c>
      <c r="D171" s="117" t="s">
        <v>257</v>
      </c>
      <c r="E171" s="51">
        <v>0</v>
      </c>
      <c r="F171" s="152">
        <f t="shared" si="35"/>
        <v>0</v>
      </c>
      <c r="G171" s="158">
        <f t="shared" si="36"/>
        <v>0</v>
      </c>
      <c r="H171" s="51">
        <v>0</v>
      </c>
      <c r="I171" s="152">
        <f t="shared" si="37"/>
        <v>0</v>
      </c>
      <c r="J171" s="158">
        <f t="shared" si="38"/>
        <v>0</v>
      </c>
      <c r="K171" s="51">
        <v>0</v>
      </c>
      <c r="L171" s="152">
        <f t="shared" si="39"/>
        <v>0</v>
      </c>
      <c r="M171" s="158">
        <f t="shared" si="40"/>
        <v>0</v>
      </c>
      <c r="N171" s="51">
        <v>0</v>
      </c>
      <c r="O171" s="152">
        <f t="shared" si="41"/>
        <v>0</v>
      </c>
      <c r="P171" s="158">
        <f t="shared" si="42"/>
        <v>0</v>
      </c>
      <c r="Q171" s="51">
        <f t="shared" si="43"/>
        <v>0</v>
      </c>
      <c r="R171" s="51">
        <v>0</v>
      </c>
      <c r="S171" s="51">
        <v>0</v>
      </c>
      <c r="T171" s="51">
        <f t="shared" si="44"/>
        <v>0</v>
      </c>
      <c r="U171" s="117"/>
      <c r="V171" s="51">
        <v>0</v>
      </c>
      <c r="W171" s="152">
        <f t="shared" si="45"/>
        <v>0</v>
      </c>
      <c r="X171" s="158">
        <f t="shared" si="46"/>
        <v>0</v>
      </c>
      <c r="Y171" s="51">
        <v>0</v>
      </c>
      <c r="Z171" s="51">
        <v>0</v>
      </c>
      <c r="AA171" s="51">
        <v>0</v>
      </c>
    </row>
    <row r="172" spans="1:27" x14ac:dyDescent="0.25">
      <c r="A172" s="114">
        <v>6</v>
      </c>
      <c r="B172" s="43">
        <v>0</v>
      </c>
      <c r="C172" s="323" t="s">
        <v>368</v>
      </c>
      <c r="D172" s="114" t="s">
        <v>258</v>
      </c>
      <c r="E172" s="43">
        <v>0</v>
      </c>
      <c r="F172" s="151">
        <f t="shared" si="35"/>
        <v>0</v>
      </c>
      <c r="G172" s="160">
        <f t="shared" si="36"/>
        <v>0</v>
      </c>
      <c r="H172" s="43">
        <v>0</v>
      </c>
      <c r="I172" s="151">
        <f t="shared" si="37"/>
        <v>0</v>
      </c>
      <c r="J172" s="160">
        <f t="shared" si="38"/>
        <v>0</v>
      </c>
      <c r="K172" s="43">
        <v>0</v>
      </c>
      <c r="L172" s="151">
        <f t="shared" si="39"/>
        <v>0</v>
      </c>
      <c r="M172" s="160">
        <f t="shared" si="40"/>
        <v>0</v>
      </c>
      <c r="N172" s="43">
        <v>0</v>
      </c>
      <c r="O172" s="151">
        <f t="shared" si="41"/>
        <v>0</v>
      </c>
      <c r="P172" s="160">
        <f t="shared" si="42"/>
        <v>0</v>
      </c>
      <c r="Q172" s="43">
        <f t="shared" si="43"/>
        <v>0</v>
      </c>
      <c r="R172" s="43">
        <v>0</v>
      </c>
      <c r="S172" s="43">
        <v>0</v>
      </c>
      <c r="T172" s="43">
        <f t="shared" si="44"/>
        <v>0</v>
      </c>
      <c r="U172" s="114"/>
      <c r="V172" s="43">
        <v>0</v>
      </c>
      <c r="W172" s="151">
        <f t="shared" si="45"/>
        <v>0</v>
      </c>
      <c r="X172" s="160">
        <f t="shared" si="46"/>
        <v>0</v>
      </c>
      <c r="Y172" s="43">
        <v>0</v>
      </c>
      <c r="Z172" s="43">
        <v>0</v>
      </c>
      <c r="AA172" s="43">
        <v>0</v>
      </c>
    </row>
    <row r="173" spans="1:27" x14ac:dyDescent="0.25">
      <c r="A173" s="117">
        <v>7</v>
      </c>
      <c r="B173" s="51">
        <v>5096</v>
      </c>
      <c r="C173" s="325"/>
      <c r="D173" s="117" t="s">
        <v>259</v>
      </c>
      <c r="E173" s="51">
        <v>8106932</v>
      </c>
      <c r="F173" s="152">
        <f t="shared" si="35"/>
        <v>1590.842229199372</v>
      </c>
      <c r="G173" s="158">
        <f t="shared" si="36"/>
        <v>77.042786617345698</v>
      </c>
      <c r="H173" s="51">
        <v>2040485</v>
      </c>
      <c r="I173" s="152">
        <f t="shared" si="37"/>
        <v>400.40914442700159</v>
      </c>
      <c r="J173" s="158">
        <f t="shared" si="38"/>
        <v>19.39138634083703</v>
      </c>
      <c r="K173" s="51">
        <v>375219</v>
      </c>
      <c r="L173" s="152">
        <f t="shared" si="39"/>
        <v>73.630102040816325</v>
      </c>
      <c r="M173" s="158">
        <f t="shared" si="40"/>
        <v>3.5658270418172786</v>
      </c>
      <c r="N173" s="51">
        <v>0</v>
      </c>
      <c r="O173" s="152">
        <f t="shared" si="41"/>
        <v>0</v>
      </c>
      <c r="P173" s="158">
        <f t="shared" si="42"/>
        <v>0</v>
      </c>
      <c r="Q173" s="51">
        <f t="shared" si="43"/>
        <v>10522636</v>
      </c>
      <c r="R173" s="51">
        <v>1218709</v>
      </c>
      <c r="S173" s="51">
        <v>0</v>
      </c>
      <c r="T173" s="51">
        <f t="shared" si="44"/>
        <v>11741345</v>
      </c>
      <c r="U173" s="117"/>
      <c r="V173" s="51">
        <v>10502538</v>
      </c>
      <c r="W173" s="152">
        <f t="shared" si="45"/>
        <v>2060.9375981161697</v>
      </c>
      <c r="X173" s="158">
        <f t="shared" si="46"/>
        <v>118.94595622565653</v>
      </c>
      <c r="Y173" s="51">
        <v>238553</v>
      </c>
      <c r="Z173" s="51">
        <v>0</v>
      </c>
      <c r="AA173" s="51">
        <v>0</v>
      </c>
    </row>
    <row r="174" spans="1:27" x14ac:dyDescent="0.25">
      <c r="A174" s="114">
        <v>8</v>
      </c>
      <c r="B174" s="43">
        <v>6596</v>
      </c>
      <c r="D174" s="114" t="s">
        <v>260</v>
      </c>
      <c r="E174" s="43">
        <v>5551036</v>
      </c>
      <c r="F174" s="151">
        <f t="shared" si="35"/>
        <v>841.5761067313523</v>
      </c>
      <c r="G174" s="160">
        <f t="shared" si="36"/>
        <v>61.047811640953654</v>
      </c>
      <c r="H174" s="43">
        <v>1577201</v>
      </c>
      <c r="I174" s="151">
        <f t="shared" si="37"/>
        <v>239.11476652516677</v>
      </c>
      <c r="J174" s="160">
        <f t="shared" si="38"/>
        <v>17.345351312425958</v>
      </c>
      <c r="K174" s="43">
        <v>1964695</v>
      </c>
      <c r="L174" s="151">
        <f t="shared" si="39"/>
        <v>297.8615827774409</v>
      </c>
      <c r="M174" s="160">
        <f t="shared" si="40"/>
        <v>21.606837046620385</v>
      </c>
      <c r="N174" s="43">
        <v>0</v>
      </c>
      <c r="O174" s="151">
        <f t="shared" si="41"/>
        <v>0</v>
      </c>
      <c r="P174" s="160">
        <f t="shared" si="42"/>
        <v>0</v>
      </c>
      <c r="Q174" s="43">
        <f t="shared" si="43"/>
        <v>9092932</v>
      </c>
      <c r="R174" s="43">
        <v>12790</v>
      </c>
      <c r="S174" s="43">
        <v>884543</v>
      </c>
      <c r="T174" s="43">
        <f t="shared" si="44"/>
        <v>9990265</v>
      </c>
      <c r="U174" s="114"/>
      <c r="V174" s="43">
        <v>7659507</v>
      </c>
      <c r="W174" s="151">
        <f t="shared" si="45"/>
        <v>1161.2351425106126</v>
      </c>
      <c r="X174" s="160">
        <f t="shared" si="46"/>
        <v>67.020090542778107</v>
      </c>
      <c r="Y174" s="43">
        <v>0</v>
      </c>
      <c r="Z174" s="43">
        <v>350250</v>
      </c>
      <c r="AA174" s="43">
        <v>0</v>
      </c>
    </row>
    <row r="175" spans="1:27" x14ac:dyDescent="0.25">
      <c r="A175" s="117">
        <v>9</v>
      </c>
      <c r="B175" s="51">
        <v>0</v>
      </c>
      <c r="C175" s="325" t="s">
        <v>368</v>
      </c>
      <c r="D175" s="117" t="s">
        <v>261</v>
      </c>
      <c r="E175" s="51">
        <v>0</v>
      </c>
      <c r="F175" s="152">
        <f t="shared" si="35"/>
        <v>0</v>
      </c>
      <c r="G175" s="158">
        <f t="shared" si="36"/>
        <v>0</v>
      </c>
      <c r="H175" s="51">
        <v>0</v>
      </c>
      <c r="I175" s="152">
        <f t="shared" si="37"/>
        <v>0</v>
      </c>
      <c r="J175" s="158">
        <f t="shared" si="38"/>
        <v>0</v>
      </c>
      <c r="K175" s="51">
        <v>0</v>
      </c>
      <c r="L175" s="152">
        <f t="shared" si="39"/>
        <v>0</v>
      </c>
      <c r="M175" s="158">
        <f t="shared" si="40"/>
        <v>0</v>
      </c>
      <c r="N175" s="51">
        <v>0</v>
      </c>
      <c r="O175" s="152">
        <f t="shared" si="41"/>
        <v>0</v>
      </c>
      <c r="P175" s="158">
        <f t="shared" si="42"/>
        <v>0</v>
      </c>
      <c r="Q175" s="51">
        <f t="shared" si="43"/>
        <v>0</v>
      </c>
      <c r="R175" s="51">
        <v>0</v>
      </c>
      <c r="S175" s="51">
        <v>0</v>
      </c>
      <c r="T175" s="51">
        <f t="shared" si="44"/>
        <v>0</v>
      </c>
      <c r="U175" s="117"/>
      <c r="V175" s="51">
        <v>0</v>
      </c>
      <c r="W175" s="152">
        <f t="shared" si="45"/>
        <v>0</v>
      </c>
      <c r="X175" s="158">
        <f t="shared" si="46"/>
        <v>0</v>
      </c>
      <c r="Y175" s="51">
        <v>0</v>
      </c>
      <c r="Z175" s="51">
        <v>0</v>
      </c>
      <c r="AA175" s="51">
        <v>0</v>
      </c>
    </row>
    <row r="176" spans="1:27" x14ac:dyDescent="0.25">
      <c r="A176" s="114">
        <v>10</v>
      </c>
      <c r="B176" s="43">
        <v>23348</v>
      </c>
      <c r="D176" s="114" t="s">
        <v>262</v>
      </c>
      <c r="E176" s="43">
        <v>38416243</v>
      </c>
      <c r="F176" s="151">
        <f t="shared" si="35"/>
        <v>1645.3761778310777</v>
      </c>
      <c r="G176" s="160">
        <f t="shared" si="36"/>
        <v>83.949235421265982</v>
      </c>
      <c r="H176" s="43">
        <v>6906802</v>
      </c>
      <c r="I176" s="151">
        <f t="shared" si="37"/>
        <v>295.81985609045745</v>
      </c>
      <c r="J176" s="160">
        <f t="shared" si="38"/>
        <v>15.093114313809156</v>
      </c>
      <c r="K176" s="43">
        <v>264932</v>
      </c>
      <c r="L176" s="151">
        <f t="shared" si="39"/>
        <v>11.347096111015933</v>
      </c>
      <c r="M176" s="160">
        <f t="shared" si="40"/>
        <v>0.57894362128610133</v>
      </c>
      <c r="N176" s="43">
        <v>173301</v>
      </c>
      <c r="O176" s="151">
        <f t="shared" si="41"/>
        <v>7.4225201302038721</v>
      </c>
      <c r="P176" s="160">
        <f t="shared" si="42"/>
        <v>0.378706643638755</v>
      </c>
      <c r="Q176" s="43">
        <f t="shared" si="43"/>
        <v>45761278</v>
      </c>
      <c r="R176" s="43">
        <v>91635</v>
      </c>
      <c r="S176" s="43">
        <v>0</v>
      </c>
      <c r="T176" s="43">
        <f t="shared" si="44"/>
        <v>45852913</v>
      </c>
      <c r="U176" s="114"/>
      <c r="V176" s="43">
        <v>35973467</v>
      </c>
      <c r="W176" s="151">
        <f t="shared" si="45"/>
        <v>1540.7515418879561</v>
      </c>
      <c r="X176" s="160">
        <f t="shared" si="46"/>
        <v>88.923684843022301</v>
      </c>
      <c r="Y176" s="43">
        <v>1598746</v>
      </c>
      <c r="Z176" s="43">
        <v>0</v>
      </c>
      <c r="AA176" s="43">
        <v>0</v>
      </c>
    </row>
    <row r="177" spans="1:27" x14ac:dyDescent="0.25">
      <c r="A177" s="117">
        <v>11</v>
      </c>
      <c r="B177" s="51">
        <v>0</v>
      </c>
      <c r="C177" s="325" t="s">
        <v>368</v>
      </c>
      <c r="D177" s="117" t="s">
        <v>263</v>
      </c>
      <c r="E177" s="51">
        <v>0</v>
      </c>
      <c r="F177" s="152">
        <f t="shared" si="35"/>
        <v>0</v>
      </c>
      <c r="G177" s="158">
        <f t="shared" si="36"/>
        <v>0</v>
      </c>
      <c r="H177" s="51">
        <v>0</v>
      </c>
      <c r="I177" s="152">
        <f t="shared" si="37"/>
        <v>0</v>
      </c>
      <c r="J177" s="158">
        <f t="shared" si="38"/>
        <v>0</v>
      </c>
      <c r="K177" s="51">
        <v>0</v>
      </c>
      <c r="L177" s="152">
        <f t="shared" si="39"/>
        <v>0</v>
      </c>
      <c r="M177" s="158">
        <f t="shared" si="40"/>
        <v>0</v>
      </c>
      <c r="N177" s="51">
        <v>0</v>
      </c>
      <c r="O177" s="152">
        <f t="shared" si="41"/>
        <v>0</v>
      </c>
      <c r="P177" s="158">
        <f t="shared" si="42"/>
        <v>0</v>
      </c>
      <c r="Q177" s="51">
        <f t="shared" si="43"/>
        <v>0</v>
      </c>
      <c r="R177" s="51">
        <v>0</v>
      </c>
      <c r="S177" s="51">
        <v>0</v>
      </c>
      <c r="T177" s="51">
        <f t="shared" si="44"/>
        <v>0</v>
      </c>
      <c r="U177" s="117"/>
      <c r="V177" s="51">
        <v>0</v>
      </c>
      <c r="W177" s="152">
        <f t="shared" si="45"/>
        <v>0</v>
      </c>
      <c r="X177" s="158">
        <f t="shared" si="46"/>
        <v>0</v>
      </c>
      <c r="Y177" s="51">
        <v>0</v>
      </c>
      <c r="Z177" s="51">
        <v>0</v>
      </c>
      <c r="AA177" s="51">
        <v>0</v>
      </c>
    </row>
    <row r="178" spans="1:27" x14ac:dyDescent="0.25">
      <c r="A178" s="114">
        <v>12</v>
      </c>
      <c r="B178" s="43">
        <v>3908</v>
      </c>
      <c r="D178" s="114" t="s">
        <v>264</v>
      </c>
      <c r="E178" s="43">
        <v>9367127</v>
      </c>
      <c r="F178" s="151">
        <f t="shared" si="35"/>
        <v>2396.9106960081886</v>
      </c>
      <c r="G178" s="160">
        <f t="shared" si="36"/>
        <v>41.457351996781533</v>
      </c>
      <c r="H178" s="43">
        <v>8232282</v>
      </c>
      <c r="I178" s="151">
        <f t="shared" si="37"/>
        <v>2106.5204708290685</v>
      </c>
      <c r="J178" s="160">
        <f t="shared" si="38"/>
        <v>36.434716067239044</v>
      </c>
      <c r="K178" s="43">
        <v>4943918</v>
      </c>
      <c r="L178" s="151">
        <f t="shared" si="39"/>
        <v>1265.0762538382805</v>
      </c>
      <c r="M178" s="160">
        <f t="shared" si="40"/>
        <v>21.880961875420731</v>
      </c>
      <c r="N178" s="43">
        <v>51283</v>
      </c>
      <c r="O178" s="151">
        <f t="shared" si="41"/>
        <v>13.122569089048106</v>
      </c>
      <c r="P178" s="160">
        <f t="shared" si="42"/>
        <v>0.22697006055869079</v>
      </c>
      <c r="Q178" s="43">
        <f t="shared" si="43"/>
        <v>22594610</v>
      </c>
      <c r="R178" s="43">
        <v>173369</v>
      </c>
      <c r="S178" s="43">
        <v>295825</v>
      </c>
      <c r="T178" s="43">
        <f t="shared" si="44"/>
        <v>23063804</v>
      </c>
      <c r="U178" s="114"/>
      <c r="V178" s="43">
        <v>20564472</v>
      </c>
      <c r="W178" s="151">
        <f t="shared" si="45"/>
        <v>5262.1473899692937</v>
      </c>
      <c r="X178" s="160">
        <f t="shared" si="46"/>
        <v>303.70213715949654</v>
      </c>
      <c r="Y178" s="43">
        <v>664983</v>
      </c>
      <c r="Z178" s="43">
        <v>0</v>
      </c>
      <c r="AA178" s="43">
        <v>0</v>
      </c>
    </row>
    <row r="179" spans="1:27" x14ac:dyDescent="0.25">
      <c r="A179" s="117">
        <v>13</v>
      </c>
      <c r="B179" s="51">
        <v>20062</v>
      </c>
      <c r="C179" s="325"/>
      <c r="D179" s="117" t="s">
        <v>104</v>
      </c>
      <c r="E179" s="51">
        <v>19598531</v>
      </c>
      <c r="F179" s="152">
        <f t="shared" si="35"/>
        <v>976.89816568637229</v>
      </c>
      <c r="G179" s="158">
        <f t="shared" si="36"/>
        <v>79.520277445945084</v>
      </c>
      <c r="H179" s="51">
        <v>3801332</v>
      </c>
      <c r="I179" s="152">
        <f t="shared" si="37"/>
        <v>189.47921443525073</v>
      </c>
      <c r="J179" s="158">
        <f t="shared" si="38"/>
        <v>15.423756775655754</v>
      </c>
      <c r="K179" s="51">
        <v>1246091</v>
      </c>
      <c r="L179" s="152">
        <f t="shared" si="39"/>
        <v>62.112002791346825</v>
      </c>
      <c r="M179" s="158">
        <f t="shared" si="40"/>
        <v>5.0559657783991643</v>
      </c>
      <c r="N179" s="51">
        <v>0</v>
      </c>
      <c r="O179" s="152">
        <f t="shared" si="41"/>
        <v>0</v>
      </c>
      <c r="P179" s="158">
        <f t="shared" si="42"/>
        <v>0</v>
      </c>
      <c r="Q179" s="51">
        <f t="shared" si="43"/>
        <v>24645954</v>
      </c>
      <c r="R179" s="51">
        <v>160937</v>
      </c>
      <c r="S179" s="51">
        <v>0</v>
      </c>
      <c r="T179" s="51">
        <f t="shared" si="44"/>
        <v>24806891</v>
      </c>
      <c r="U179" s="117"/>
      <c r="V179" s="51">
        <v>18318109</v>
      </c>
      <c r="W179" s="152">
        <f t="shared" si="45"/>
        <v>913.07491775495964</v>
      </c>
      <c r="X179" s="158">
        <f t="shared" si="46"/>
        <v>52.697650475831871</v>
      </c>
      <c r="Y179" s="51">
        <v>0</v>
      </c>
      <c r="Z179" s="51">
        <v>0</v>
      </c>
      <c r="AA179" s="51">
        <v>0</v>
      </c>
    </row>
    <row r="180" spans="1:27" x14ac:dyDescent="0.25">
      <c r="A180" s="114">
        <v>14</v>
      </c>
      <c r="B180" s="43">
        <v>5679</v>
      </c>
      <c r="D180" s="114" t="s">
        <v>265</v>
      </c>
      <c r="E180" s="43">
        <v>10601638</v>
      </c>
      <c r="F180" s="151">
        <f t="shared" si="35"/>
        <v>1866.8142278570172</v>
      </c>
      <c r="G180" s="160">
        <f t="shared" si="36"/>
        <v>85.818234625772121</v>
      </c>
      <c r="H180" s="43">
        <v>826416</v>
      </c>
      <c r="I180" s="151">
        <f t="shared" si="37"/>
        <v>145.52139461172743</v>
      </c>
      <c r="J180" s="160">
        <f t="shared" si="38"/>
        <v>6.6896796689805944</v>
      </c>
      <c r="K180" s="43">
        <v>920566</v>
      </c>
      <c r="L180" s="151">
        <f t="shared" si="39"/>
        <v>162.10001760873394</v>
      </c>
      <c r="M180" s="160">
        <f t="shared" si="40"/>
        <v>7.4518059356967798</v>
      </c>
      <c r="N180" s="43">
        <v>4976</v>
      </c>
      <c r="O180" s="151">
        <f t="shared" si="41"/>
        <v>0.87621060045782706</v>
      </c>
      <c r="P180" s="160">
        <f t="shared" si="42"/>
        <v>4.0279769550501734E-2</v>
      </c>
      <c r="Q180" s="43">
        <f t="shared" si="43"/>
        <v>12353596</v>
      </c>
      <c r="R180" s="43">
        <v>0</v>
      </c>
      <c r="S180" s="43">
        <v>1676237</v>
      </c>
      <c r="T180" s="43">
        <f t="shared" si="44"/>
        <v>14029833</v>
      </c>
      <c r="U180" s="114"/>
      <c r="V180" s="43">
        <v>8836040</v>
      </c>
      <c r="W180" s="151">
        <f t="shared" si="45"/>
        <v>1555.914773727769</v>
      </c>
      <c r="X180" s="160">
        <f t="shared" si="46"/>
        <v>89.798822990002819</v>
      </c>
      <c r="Y180" s="43">
        <v>0</v>
      </c>
      <c r="Z180" s="43">
        <v>0</v>
      </c>
      <c r="AA180" s="43">
        <v>0</v>
      </c>
    </row>
    <row r="181" spans="1:27" x14ac:dyDescent="0.25">
      <c r="A181" s="117">
        <v>15</v>
      </c>
      <c r="B181" s="51">
        <v>7473</v>
      </c>
      <c r="C181" s="325"/>
      <c r="D181" s="117" t="s">
        <v>266</v>
      </c>
      <c r="E181" s="51">
        <v>11748989</v>
      </c>
      <c r="F181" s="152">
        <f t="shared" si="35"/>
        <v>1572.1917569918373</v>
      </c>
      <c r="G181" s="158">
        <f t="shared" si="36"/>
        <v>74.732954585932347</v>
      </c>
      <c r="H181" s="51">
        <v>3208662</v>
      </c>
      <c r="I181" s="152">
        <f t="shared" si="37"/>
        <v>429.36732236049778</v>
      </c>
      <c r="J181" s="158">
        <f t="shared" si="38"/>
        <v>20.409653249961071</v>
      </c>
      <c r="K181" s="51">
        <v>318355</v>
      </c>
      <c r="L181" s="152">
        <f t="shared" si="39"/>
        <v>42.600695838351399</v>
      </c>
      <c r="M181" s="158">
        <f t="shared" si="40"/>
        <v>2.0249920871663507</v>
      </c>
      <c r="N181" s="51">
        <v>445290</v>
      </c>
      <c r="O181" s="152">
        <f t="shared" si="41"/>
        <v>59.586511441188279</v>
      </c>
      <c r="P181" s="158">
        <f t="shared" si="42"/>
        <v>2.8324000769402216</v>
      </c>
      <c r="Q181" s="51">
        <f t="shared" si="43"/>
        <v>15721296</v>
      </c>
      <c r="R181" s="51">
        <v>2190820</v>
      </c>
      <c r="S181" s="51">
        <v>0</v>
      </c>
      <c r="T181" s="51">
        <f t="shared" si="44"/>
        <v>17912116</v>
      </c>
      <c r="U181" s="117"/>
      <c r="V181" s="51">
        <v>14622829</v>
      </c>
      <c r="W181" s="152">
        <f t="shared" si="45"/>
        <v>1956.7548507961997</v>
      </c>
      <c r="X181" s="158">
        <f t="shared" si="46"/>
        <v>112.93310240925909</v>
      </c>
      <c r="Y181" s="51">
        <v>0</v>
      </c>
      <c r="Z181" s="51">
        <v>0</v>
      </c>
      <c r="AA181" s="51">
        <v>0</v>
      </c>
    </row>
    <row r="182" spans="1:27" x14ac:dyDescent="0.25">
      <c r="A182" s="114">
        <v>16</v>
      </c>
      <c r="B182" s="43">
        <v>15011</v>
      </c>
      <c r="D182" s="114" t="s">
        <v>267</v>
      </c>
      <c r="E182" s="43">
        <v>12798460</v>
      </c>
      <c r="F182" s="151">
        <f t="shared" si="35"/>
        <v>852.60542269002735</v>
      </c>
      <c r="G182" s="160">
        <f t="shared" si="36"/>
        <v>76.118873923650725</v>
      </c>
      <c r="H182" s="43">
        <v>3825944</v>
      </c>
      <c r="I182" s="151">
        <f t="shared" si="37"/>
        <v>254.87602424888416</v>
      </c>
      <c r="J182" s="160">
        <f t="shared" si="38"/>
        <v>22.754811826965739</v>
      </c>
      <c r="K182" s="43">
        <v>189376</v>
      </c>
      <c r="L182" s="151">
        <f t="shared" si="39"/>
        <v>12.615815068949438</v>
      </c>
      <c r="M182" s="160">
        <f t="shared" si="40"/>
        <v>1.1263142493835414</v>
      </c>
      <c r="N182" s="43">
        <v>0</v>
      </c>
      <c r="O182" s="151">
        <f t="shared" si="41"/>
        <v>0</v>
      </c>
      <c r="P182" s="160">
        <f t="shared" si="42"/>
        <v>0</v>
      </c>
      <c r="Q182" s="43">
        <f t="shared" si="43"/>
        <v>16813780</v>
      </c>
      <c r="R182" s="43">
        <v>124743</v>
      </c>
      <c r="S182" s="43">
        <v>3015000</v>
      </c>
      <c r="T182" s="43">
        <f t="shared" si="44"/>
        <v>19953523</v>
      </c>
      <c r="U182" s="114"/>
      <c r="V182" s="43">
        <v>16385702</v>
      </c>
      <c r="W182" s="151">
        <f t="shared" si="45"/>
        <v>1091.5796415961629</v>
      </c>
      <c r="X182" s="160">
        <f t="shared" si="46"/>
        <v>62.99995904038834</v>
      </c>
      <c r="Y182" s="43">
        <v>0</v>
      </c>
      <c r="Z182" s="43">
        <v>589335</v>
      </c>
      <c r="AA182" s="43">
        <v>0</v>
      </c>
    </row>
    <row r="183" spans="1:27" x14ac:dyDescent="0.25">
      <c r="A183" s="117">
        <v>17</v>
      </c>
      <c r="B183" s="51">
        <v>24655</v>
      </c>
      <c r="C183" s="325"/>
      <c r="D183" s="117" t="s">
        <v>268</v>
      </c>
      <c r="E183" s="51">
        <v>43952186</v>
      </c>
      <c r="F183" s="152">
        <f t="shared" si="35"/>
        <v>1782.6885418779152</v>
      </c>
      <c r="G183" s="158">
        <f t="shared" si="36"/>
        <v>80.14505478731563</v>
      </c>
      <c r="H183" s="51">
        <v>4847114</v>
      </c>
      <c r="I183" s="152">
        <f t="shared" si="37"/>
        <v>196.59760697627257</v>
      </c>
      <c r="J183" s="158">
        <f t="shared" si="38"/>
        <v>8.8385186823327668</v>
      </c>
      <c r="K183" s="51">
        <v>12046</v>
      </c>
      <c r="L183" s="152">
        <f t="shared" si="39"/>
        <v>0.48858243763942405</v>
      </c>
      <c r="M183" s="158">
        <f t="shared" si="40"/>
        <v>2.1965399626949253E-2</v>
      </c>
      <c r="N183" s="51">
        <v>6029450</v>
      </c>
      <c r="O183" s="152">
        <f t="shared" si="41"/>
        <v>244.55282904076253</v>
      </c>
      <c r="P183" s="158">
        <f t="shared" si="42"/>
        <v>10.994461130724654</v>
      </c>
      <c r="Q183" s="51">
        <f t="shared" si="43"/>
        <v>54840796</v>
      </c>
      <c r="R183" s="51">
        <v>57238</v>
      </c>
      <c r="S183" s="51">
        <v>0</v>
      </c>
      <c r="T183" s="51">
        <f t="shared" si="44"/>
        <v>54898034</v>
      </c>
      <c r="U183" s="117"/>
      <c r="V183" s="51">
        <v>49988760</v>
      </c>
      <c r="W183" s="152">
        <f t="shared" si="45"/>
        <v>2027.5303183938349</v>
      </c>
      <c r="X183" s="158">
        <f t="shared" si="46"/>
        <v>117.01787221423217</v>
      </c>
      <c r="Y183" s="51">
        <v>0</v>
      </c>
      <c r="Z183" s="51">
        <v>0</v>
      </c>
      <c r="AA183" s="51">
        <v>0</v>
      </c>
    </row>
    <row r="184" spans="1:27" x14ac:dyDescent="0.25">
      <c r="A184" s="114">
        <v>18</v>
      </c>
      <c r="B184" s="43">
        <v>48250</v>
      </c>
      <c r="D184" s="114" t="s">
        <v>269</v>
      </c>
      <c r="E184" s="43">
        <v>62838716</v>
      </c>
      <c r="F184" s="151">
        <f t="shared" si="35"/>
        <v>1302.3568082901554</v>
      </c>
      <c r="G184" s="160">
        <f t="shared" si="36"/>
        <v>86.67860788662891</v>
      </c>
      <c r="H184" s="43">
        <v>9628339</v>
      </c>
      <c r="I184" s="151">
        <f t="shared" si="37"/>
        <v>199.55106735751295</v>
      </c>
      <c r="J184" s="160">
        <f t="shared" si="38"/>
        <v>13.281159672017115</v>
      </c>
      <c r="K184" s="43">
        <v>15085</v>
      </c>
      <c r="L184" s="151">
        <f t="shared" si="39"/>
        <v>0.31264248704663211</v>
      </c>
      <c r="M184" s="160">
        <f t="shared" si="40"/>
        <v>2.0807980862782065E-2</v>
      </c>
      <c r="N184" s="43">
        <v>14082</v>
      </c>
      <c r="O184" s="151">
        <f t="shared" si="41"/>
        <v>0.29185492227979276</v>
      </c>
      <c r="P184" s="160">
        <f t="shared" si="42"/>
        <v>1.9424460491196355E-2</v>
      </c>
      <c r="Q184" s="43">
        <f t="shared" si="43"/>
        <v>72496222</v>
      </c>
      <c r="R184" s="43">
        <v>3230688</v>
      </c>
      <c r="S184" s="43">
        <v>2185723</v>
      </c>
      <c r="T184" s="43">
        <f t="shared" si="44"/>
        <v>77912633</v>
      </c>
      <c r="U184" s="114"/>
      <c r="V184" s="43">
        <v>67499273</v>
      </c>
      <c r="W184" s="151">
        <f t="shared" si="45"/>
        <v>1398.9486632124351</v>
      </c>
      <c r="X184" s="160">
        <f t="shared" si="46"/>
        <v>80.739604444359088</v>
      </c>
      <c r="Y184" s="43">
        <v>3413331</v>
      </c>
      <c r="Z184" s="43">
        <v>9666054</v>
      </c>
      <c r="AA184" s="43">
        <v>0</v>
      </c>
    </row>
    <row r="185" spans="1:27" x14ac:dyDescent="0.25">
      <c r="A185" s="117">
        <v>19</v>
      </c>
      <c r="B185" s="51">
        <v>4831</v>
      </c>
      <c r="C185" s="325"/>
      <c r="D185" s="117" t="s">
        <v>270</v>
      </c>
      <c r="E185" s="51">
        <v>5283245</v>
      </c>
      <c r="F185" s="152">
        <f t="shared" si="35"/>
        <v>1093.6131235768992</v>
      </c>
      <c r="G185" s="158">
        <f t="shared" si="36"/>
        <v>65.23788373328118</v>
      </c>
      <c r="H185" s="51">
        <v>1866477</v>
      </c>
      <c r="I185" s="152">
        <f t="shared" si="37"/>
        <v>386.35417097909334</v>
      </c>
      <c r="J185" s="158">
        <f t="shared" si="38"/>
        <v>23.047390290785955</v>
      </c>
      <c r="K185" s="51">
        <v>24958</v>
      </c>
      <c r="L185" s="152">
        <f t="shared" si="39"/>
        <v>5.1662181742910374</v>
      </c>
      <c r="M185" s="158">
        <f t="shared" si="40"/>
        <v>0.30818315300828025</v>
      </c>
      <c r="N185" s="51">
        <v>923751</v>
      </c>
      <c r="O185" s="152">
        <f t="shared" si="41"/>
        <v>191.21320637549161</v>
      </c>
      <c r="P185" s="158">
        <f t="shared" si="42"/>
        <v>11.406542822924589</v>
      </c>
      <c r="Q185" s="51">
        <f t="shared" si="43"/>
        <v>8098431</v>
      </c>
      <c r="R185" s="51">
        <v>50182</v>
      </c>
      <c r="S185" s="51">
        <v>0</v>
      </c>
      <c r="T185" s="51">
        <f t="shared" si="44"/>
        <v>8148613</v>
      </c>
      <c r="U185" s="117"/>
      <c r="V185" s="51">
        <v>7417685</v>
      </c>
      <c r="W185" s="152">
        <f t="shared" si="45"/>
        <v>1535.4346926102257</v>
      </c>
      <c r="X185" s="158">
        <f t="shared" si="46"/>
        <v>88.616825614472432</v>
      </c>
      <c r="Y185" s="51">
        <v>0</v>
      </c>
      <c r="Z185" s="51">
        <v>0</v>
      </c>
      <c r="AA185" s="51">
        <v>512169</v>
      </c>
    </row>
    <row r="186" spans="1:27" x14ac:dyDescent="0.25">
      <c r="A186" s="114">
        <v>20</v>
      </c>
      <c r="B186" s="43">
        <v>0</v>
      </c>
      <c r="C186" s="323" t="s">
        <v>368</v>
      </c>
      <c r="D186" s="114" t="s">
        <v>271</v>
      </c>
      <c r="E186" s="43">
        <v>0</v>
      </c>
      <c r="F186" s="151">
        <f t="shared" si="35"/>
        <v>0</v>
      </c>
      <c r="G186" s="160">
        <f t="shared" si="36"/>
        <v>0</v>
      </c>
      <c r="H186" s="43">
        <v>0</v>
      </c>
      <c r="I186" s="151">
        <f t="shared" si="37"/>
        <v>0</v>
      </c>
      <c r="J186" s="160">
        <f t="shared" si="38"/>
        <v>0</v>
      </c>
      <c r="K186" s="43">
        <v>0</v>
      </c>
      <c r="L186" s="151">
        <f t="shared" si="39"/>
        <v>0</v>
      </c>
      <c r="M186" s="160">
        <f t="shared" si="40"/>
        <v>0</v>
      </c>
      <c r="N186" s="43">
        <v>0</v>
      </c>
      <c r="O186" s="151">
        <f t="shared" si="41"/>
        <v>0</v>
      </c>
      <c r="P186" s="160">
        <f t="shared" si="42"/>
        <v>0</v>
      </c>
      <c r="Q186" s="43">
        <f t="shared" si="43"/>
        <v>0</v>
      </c>
      <c r="R186" s="43">
        <v>0</v>
      </c>
      <c r="S186" s="43">
        <v>0</v>
      </c>
      <c r="T186" s="43">
        <f t="shared" si="44"/>
        <v>0</v>
      </c>
      <c r="U186" s="114"/>
      <c r="V186" s="43">
        <v>0</v>
      </c>
      <c r="W186" s="151">
        <f t="shared" si="45"/>
        <v>0</v>
      </c>
      <c r="X186" s="160">
        <f t="shared" si="46"/>
        <v>0</v>
      </c>
      <c r="Y186" s="43">
        <v>0</v>
      </c>
      <c r="Z186" s="43">
        <v>0</v>
      </c>
      <c r="AA186" s="43">
        <v>0</v>
      </c>
    </row>
    <row r="187" spans="1:27" x14ac:dyDescent="0.25">
      <c r="A187" s="117">
        <v>21</v>
      </c>
      <c r="B187" s="51">
        <v>4880</v>
      </c>
      <c r="C187" s="325"/>
      <c r="D187" s="117" t="s">
        <v>172</v>
      </c>
      <c r="E187" s="51">
        <v>4507030</v>
      </c>
      <c r="F187" s="152">
        <f t="shared" si="35"/>
        <v>923.57172131147536</v>
      </c>
      <c r="G187" s="158">
        <f t="shared" si="36"/>
        <v>71.793121223001293</v>
      </c>
      <c r="H187" s="51">
        <v>1691424</v>
      </c>
      <c r="I187" s="152">
        <f t="shared" si="37"/>
        <v>346.6032786885246</v>
      </c>
      <c r="J187" s="158">
        <f t="shared" si="38"/>
        <v>26.942933211337344</v>
      </c>
      <c r="K187" s="51">
        <v>79348</v>
      </c>
      <c r="L187" s="152">
        <f t="shared" si="39"/>
        <v>16.259836065573772</v>
      </c>
      <c r="M187" s="158">
        <f t="shared" si="40"/>
        <v>1.2639455656613574</v>
      </c>
      <c r="N187" s="51">
        <v>0</v>
      </c>
      <c r="O187" s="152">
        <f t="shared" si="41"/>
        <v>0</v>
      </c>
      <c r="P187" s="158">
        <f t="shared" si="42"/>
        <v>0</v>
      </c>
      <c r="Q187" s="51">
        <f t="shared" si="43"/>
        <v>6277802</v>
      </c>
      <c r="R187" s="51">
        <v>0</v>
      </c>
      <c r="S187" s="51">
        <v>507150</v>
      </c>
      <c r="T187" s="51">
        <f t="shared" si="44"/>
        <v>6784952</v>
      </c>
      <c r="U187" s="117"/>
      <c r="V187" s="51">
        <v>6437497</v>
      </c>
      <c r="W187" s="152">
        <f t="shared" si="45"/>
        <v>1319.1592213114754</v>
      </c>
      <c r="X187" s="158">
        <f t="shared" si="46"/>
        <v>76.134597736588717</v>
      </c>
      <c r="Y187" s="51">
        <v>0</v>
      </c>
      <c r="Z187" s="51">
        <v>0</v>
      </c>
      <c r="AA187" s="51">
        <v>0</v>
      </c>
    </row>
    <row r="188" spans="1:27" x14ac:dyDescent="0.25">
      <c r="A188" s="114">
        <v>22</v>
      </c>
      <c r="B188" s="43">
        <v>8985</v>
      </c>
      <c r="D188" s="114" t="s">
        <v>188</v>
      </c>
      <c r="E188" s="43">
        <v>8020620</v>
      </c>
      <c r="F188" s="151">
        <f t="shared" si="35"/>
        <v>892.66777963272125</v>
      </c>
      <c r="G188" s="160">
        <f t="shared" si="36"/>
        <v>49.284432454055185</v>
      </c>
      <c r="H188" s="43">
        <v>3821823</v>
      </c>
      <c r="I188" s="151">
        <f t="shared" si="37"/>
        <v>425.35592654424039</v>
      </c>
      <c r="J188" s="160">
        <f t="shared" si="38"/>
        <v>23.484017132697293</v>
      </c>
      <c r="K188" s="43">
        <v>2870198</v>
      </c>
      <c r="L188" s="151">
        <f t="shared" si="39"/>
        <v>319.44329437952143</v>
      </c>
      <c r="M188" s="160">
        <f t="shared" si="40"/>
        <v>17.636551720535856</v>
      </c>
      <c r="N188" s="43">
        <v>1561504</v>
      </c>
      <c r="O188" s="151">
        <f t="shared" si="41"/>
        <v>173.79009460211464</v>
      </c>
      <c r="P188" s="160">
        <f t="shared" si="42"/>
        <v>9.5949986927116608</v>
      </c>
      <c r="Q188" s="43">
        <f t="shared" si="43"/>
        <v>16274145</v>
      </c>
      <c r="R188" s="43">
        <v>0</v>
      </c>
      <c r="S188" s="43">
        <v>0</v>
      </c>
      <c r="T188" s="43">
        <f t="shared" si="44"/>
        <v>16274145</v>
      </c>
      <c r="U188" s="114"/>
      <c r="V188" s="43">
        <v>15688270</v>
      </c>
      <c r="W188" s="151">
        <f t="shared" si="45"/>
        <v>1746.0511964385087</v>
      </c>
      <c r="X188" s="160">
        <f t="shared" si="46"/>
        <v>100.77244908781724</v>
      </c>
      <c r="Y188" s="43">
        <v>0</v>
      </c>
      <c r="Z188" s="43">
        <v>97505</v>
      </c>
      <c r="AA188" s="43">
        <v>445615</v>
      </c>
    </row>
    <row r="189" spans="1:27" x14ac:dyDescent="0.25">
      <c r="A189" s="117">
        <v>23</v>
      </c>
      <c r="B189" s="51">
        <v>8929</v>
      </c>
      <c r="C189" s="325"/>
      <c r="D189" s="134" t="s">
        <v>272</v>
      </c>
      <c r="E189" s="51">
        <v>14238548</v>
      </c>
      <c r="F189" s="152">
        <f t="shared" si="35"/>
        <v>1594.6408332400044</v>
      </c>
      <c r="G189" s="158">
        <f t="shared" si="36"/>
        <v>86.953926025075461</v>
      </c>
      <c r="H189" s="51">
        <v>1724779</v>
      </c>
      <c r="I189" s="152">
        <f t="shared" si="37"/>
        <v>193.1659760331504</v>
      </c>
      <c r="J189" s="158">
        <f t="shared" si="38"/>
        <v>10.533117953853413</v>
      </c>
      <c r="K189" s="51">
        <v>411492</v>
      </c>
      <c r="L189" s="152">
        <f t="shared" si="39"/>
        <v>46.084891925187591</v>
      </c>
      <c r="M189" s="158">
        <f t="shared" si="40"/>
        <v>2.5129560210711337</v>
      </c>
      <c r="N189" s="51">
        <v>0</v>
      </c>
      <c r="O189" s="152">
        <f t="shared" si="41"/>
        <v>0</v>
      </c>
      <c r="P189" s="158">
        <f t="shared" si="42"/>
        <v>0</v>
      </c>
      <c r="Q189" s="51">
        <f t="shared" si="43"/>
        <v>16374819</v>
      </c>
      <c r="R189" s="51">
        <v>381231</v>
      </c>
      <c r="S189" s="51">
        <v>0</v>
      </c>
      <c r="T189" s="51">
        <f t="shared" si="44"/>
        <v>16756050</v>
      </c>
      <c r="U189" s="117"/>
      <c r="V189" s="51">
        <v>13692392</v>
      </c>
      <c r="W189" s="152">
        <f t="shared" si="45"/>
        <v>1533.4742972337328</v>
      </c>
      <c r="X189" s="158">
        <f t="shared" si="46"/>
        <v>88.503682400990172</v>
      </c>
      <c r="Y189" s="51">
        <v>482490</v>
      </c>
      <c r="Z189" s="51">
        <v>1966048</v>
      </c>
      <c r="AA189" s="51">
        <v>0</v>
      </c>
    </row>
    <row r="190" spans="1:27" x14ac:dyDescent="0.25">
      <c r="A190" s="114">
        <v>24</v>
      </c>
      <c r="B190" s="43">
        <v>5261</v>
      </c>
      <c r="D190" s="114" t="s">
        <v>273</v>
      </c>
      <c r="E190" s="43">
        <v>5258284</v>
      </c>
      <c r="F190" s="151">
        <f t="shared" si="35"/>
        <v>999.48374833681805</v>
      </c>
      <c r="G190" s="160">
        <f t="shared" si="36"/>
        <v>72.147623242903052</v>
      </c>
      <c r="H190" s="43">
        <v>1731422</v>
      </c>
      <c r="I190" s="151">
        <f t="shared" si="37"/>
        <v>329.10511309636951</v>
      </c>
      <c r="J190" s="160">
        <f t="shared" si="38"/>
        <v>23.756415996259172</v>
      </c>
      <c r="K190" s="43">
        <v>298523</v>
      </c>
      <c r="L190" s="151">
        <f t="shared" si="39"/>
        <v>56.742634480136857</v>
      </c>
      <c r="M190" s="160">
        <f t="shared" si="40"/>
        <v>4.0959607608377837</v>
      </c>
      <c r="N190" s="43">
        <v>0</v>
      </c>
      <c r="O190" s="151">
        <f t="shared" si="41"/>
        <v>0</v>
      </c>
      <c r="P190" s="160">
        <f t="shared" si="42"/>
        <v>0</v>
      </c>
      <c r="Q190" s="43">
        <f t="shared" si="43"/>
        <v>7288229</v>
      </c>
      <c r="R190" s="43">
        <v>0</v>
      </c>
      <c r="S190" s="43">
        <v>551738</v>
      </c>
      <c r="T190" s="43">
        <f t="shared" si="44"/>
        <v>7839967</v>
      </c>
      <c r="U190" s="114"/>
      <c r="V190" s="43">
        <v>7666982</v>
      </c>
      <c r="W190" s="151">
        <f t="shared" si="45"/>
        <v>1457.3240828739783</v>
      </c>
      <c r="X190" s="160">
        <f t="shared" si="46"/>
        <v>84.108711843856796</v>
      </c>
      <c r="Y190" s="43">
        <v>366121</v>
      </c>
      <c r="Z190" s="43">
        <v>160539</v>
      </c>
      <c r="AA190" s="43">
        <v>0</v>
      </c>
    </row>
    <row r="191" spans="1:27" x14ac:dyDescent="0.25">
      <c r="A191" s="117">
        <v>25</v>
      </c>
      <c r="B191" s="51">
        <v>4903</v>
      </c>
      <c r="C191" s="325"/>
      <c r="D191" s="117" t="s">
        <v>274</v>
      </c>
      <c r="E191" s="51">
        <v>8937018</v>
      </c>
      <c r="F191" s="152">
        <f t="shared" si="35"/>
        <v>1822.7652457678971</v>
      </c>
      <c r="G191" s="158">
        <f t="shared" si="36"/>
        <v>71.216224357190612</v>
      </c>
      <c r="H191" s="51">
        <v>2610613</v>
      </c>
      <c r="I191" s="152">
        <f t="shared" si="37"/>
        <v>532.45217213950639</v>
      </c>
      <c r="J191" s="158">
        <f t="shared" si="38"/>
        <v>20.803136025662969</v>
      </c>
      <c r="K191" s="51">
        <v>284620</v>
      </c>
      <c r="L191" s="152">
        <f t="shared" si="39"/>
        <v>58.050173363246991</v>
      </c>
      <c r="M191" s="158">
        <f t="shared" si="40"/>
        <v>2.2680453118191761</v>
      </c>
      <c r="N191" s="51">
        <v>716881</v>
      </c>
      <c r="O191" s="152">
        <f t="shared" si="41"/>
        <v>146.21272690189679</v>
      </c>
      <c r="P191" s="158">
        <f t="shared" si="42"/>
        <v>5.7125943053272534</v>
      </c>
      <c r="Q191" s="51">
        <f t="shared" si="43"/>
        <v>12549132</v>
      </c>
      <c r="R191" s="51">
        <v>0</v>
      </c>
      <c r="S191" s="51">
        <v>1106944</v>
      </c>
      <c r="T191" s="51">
        <f t="shared" si="44"/>
        <v>13656076</v>
      </c>
      <c r="U191" s="117"/>
      <c r="V191" s="51">
        <v>11934820</v>
      </c>
      <c r="W191" s="152">
        <f t="shared" si="45"/>
        <v>2434.187232306751</v>
      </c>
      <c r="X191" s="158">
        <f t="shared" si="46"/>
        <v>140.48786738796269</v>
      </c>
      <c r="Y191" s="51">
        <v>1146648</v>
      </c>
      <c r="Z191" s="51">
        <v>-4507871</v>
      </c>
      <c r="AA191" s="51">
        <v>527525</v>
      </c>
    </row>
    <row r="192" spans="1:27" x14ac:dyDescent="0.25">
      <c r="A192" s="114">
        <v>26</v>
      </c>
      <c r="B192" s="43">
        <v>8533</v>
      </c>
      <c r="D192" s="114" t="s">
        <v>275</v>
      </c>
      <c r="E192" s="43">
        <v>11291884</v>
      </c>
      <c r="F192" s="151">
        <f t="shared" si="35"/>
        <v>1323.3193484120472</v>
      </c>
      <c r="G192" s="160">
        <f t="shared" si="36"/>
        <v>75.820718015877929</v>
      </c>
      <c r="H192" s="43">
        <v>2538314</v>
      </c>
      <c r="I192" s="151">
        <f t="shared" si="37"/>
        <v>297.47029180827377</v>
      </c>
      <c r="J192" s="160">
        <f t="shared" si="38"/>
        <v>17.0438157201894</v>
      </c>
      <c r="K192" s="43">
        <v>1062676</v>
      </c>
      <c r="L192" s="151">
        <f t="shared" si="39"/>
        <v>124.53720848470644</v>
      </c>
      <c r="M192" s="160">
        <f t="shared" si="40"/>
        <v>7.1354662639326705</v>
      </c>
      <c r="N192" s="43">
        <v>0</v>
      </c>
      <c r="O192" s="151">
        <f t="shared" si="41"/>
        <v>0</v>
      </c>
      <c r="P192" s="160">
        <f t="shared" si="42"/>
        <v>0</v>
      </c>
      <c r="Q192" s="43">
        <f t="shared" si="43"/>
        <v>14892874</v>
      </c>
      <c r="R192" s="43">
        <v>217000</v>
      </c>
      <c r="S192" s="43">
        <v>0</v>
      </c>
      <c r="T192" s="43">
        <f t="shared" si="44"/>
        <v>15109874</v>
      </c>
      <c r="U192" s="114"/>
      <c r="V192" s="43">
        <v>11162229</v>
      </c>
      <c r="W192" s="151">
        <f t="shared" si="45"/>
        <v>1308.1248095628735</v>
      </c>
      <c r="X192" s="160">
        <f t="shared" si="46"/>
        <v>75.497752323110504</v>
      </c>
      <c r="Y192" s="43">
        <v>0</v>
      </c>
      <c r="Z192" s="43">
        <v>0</v>
      </c>
      <c r="AA192" s="43">
        <v>0</v>
      </c>
    </row>
    <row r="193" spans="1:28" x14ac:dyDescent="0.25">
      <c r="A193" s="117">
        <v>27</v>
      </c>
      <c r="B193" s="51">
        <v>7966</v>
      </c>
      <c r="C193" s="325"/>
      <c r="D193" s="117" t="s">
        <v>276</v>
      </c>
      <c r="E193" s="51">
        <v>10025313</v>
      </c>
      <c r="F193" s="152">
        <f t="shared" si="35"/>
        <v>1258.5128044187798</v>
      </c>
      <c r="G193" s="158">
        <f t="shared" si="36"/>
        <v>59.573720995114513</v>
      </c>
      <c r="H193" s="51">
        <v>4413627</v>
      </c>
      <c r="I193" s="152">
        <f t="shared" si="37"/>
        <v>554.05812201857896</v>
      </c>
      <c r="J193" s="158">
        <f t="shared" si="38"/>
        <v>26.227229361766984</v>
      </c>
      <c r="K193" s="51">
        <v>2389475</v>
      </c>
      <c r="L193" s="152">
        <f t="shared" si="39"/>
        <v>299.95920160682903</v>
      </c>
      <c r="M193" s="158">
        <f t="shared" si="40"/>
        <v>14.199049643118499</v>
      </c>
      <c r="N193" s="51">
        <v>0</v>
      </c>
      <c r="O193" s="152">
        <f t="shared" si="41"/>
        <v>0</v>
      </c>
      <c r="P193" s="158">
        <f t="shared" si="42"/>
        <v>0</v>
      </c>
      <c r="Q193" s="51">
        <f t="shared" si="43"/>
        <v>16828415</v>
      </c>
      <c r="R193" s="51">
        <v>0</v>
      </c>
      <c r="S193" s="51">
        <v>0</v>
      </c>
      <c r="T193" s="51">
        <f t="shared" si="44"/>
        <v>16828415</v>
      </c>
      <c r="U193" s="117"/>
      <c r="V193" s="51">
        <v>13968150</v>
      </c>
      <c r="W193" s="152">
        <f t="shared" si="45"/>
        <v>1753.4710017574691</v>
      </c>
      <c r="X193" s="158">
        <f t="shared" si="46"/>
        <v>101.20067934548184</v>
      </c>
      <c r="Y193" s="51">
        <v>0</v>
      </c>
      <c r="Z193" s="51">
        <v>0</v>
      </c>
      <c r="AA193" s="51">
        <v>0</v>
      </c>
    </row>
    <row r="194" spans="1:28" x14ac:dyDescent="0.25">
      <c r="A194" s="114">
        <v>28</v>
      </c>
      <c r="B194" s="43">
        <v>0</v>
      </c>
      <c r="C194" s="323" t="s">
        <v>368</v>
      </c>
      <c r="D194" s="114" t="s">
        <v>277</v>
      </c>
      <c r="E194" s="43">
        <v>0</v>
      </c>
      <c r="F194" s="151">
        <f t="shared" si="35"/>
        <v>0</v>
      </c>
      <c r="G194" s="160">
        <f t="shared" si="36"/>
        <v>0</v>
      </c>
      <c r="H194" s="43">
        <v>0</v>
      </c>
      <c r="I194" s="151">
        <f t="shared" si="37"/>
        <v>0</v>
      </c>
      <c r="J194" s="160">
        <f t="shared" si="38"/>
        <v>0</v>
      </c>
      <c r="K194" s="43">
        <v>0</v>
      </c>
      <c r="L194" s="151">
        <f t="shared" si="39"/>
        <v>0</v>
      </c>
      <c r="M194" s="160">
        <f t="shared" si="40"/>
        <v>0</v>
      </c>
      <c r="N194" s="43">
        <v>0</v>
      </c>
      <c r="O194" s="151">
        <f t="shared" si="41"/>
        <v>0</v>
      </c>
      <c r="P194" s="160">
        <f t="shared" si="42"/>
        <v>0</v>
      </c>
      <c r="Q194" s="43">
        <f t="shared" si="43"/>
        <v>0</v>
      </c>
      <c r="R194" s="43">
        <v>0</v>
      </c>
      <c r="S194" s="43">
        <v>0</v>
      </c>
      <c r="T194" s="43">
        <f t="shared" si="44"/>
        <v>0</v>
      </c>
      <c r="U194" s="114"/>
      <c r="V194" s="43">
        <v>0</v>
      </c>
      <c r="W194" s="151">
        <f t="shared" si="45"/>
        <v>0</v>
      </c>
      <c r="X194" s="160">
        <f t="shared" si="46"/>
        <v>0</v>
      </c>
      <c r="Y194" s="43">
        <v>0</v>
      </c>
      <c r="Z194" s="43">
        <v>0</v>
      </c>
      <c r="AA194" s="43">
        <v>0</v>
      </c>
    </row>
    <row r="195" spans="1:28" x14ac:dyDescent="0.25">
      <c r="A195" s="117">
        <v>29</v>
      </c>
      <c r="B195" s="51">
        <v>7083</v>
      </c>
      <c r="C195" s="325"/>
      <c r="D195" s="117" t="s">
        <v>278</v>
      </c>
      <c r="E195" s="51">
        <v>6444177</v>
      </c>
      <c r="F195" s="152">
        <f t="shared" si="35"/>
        <v>909.80897924608212</v>
      </c>
      <c r="G195" s="158">
        <f t="shared" si="36"/>
        <v>64.610759441318763</v>
      </c>
      <c r="H195" s="51">
        <v>610923</v>
      </c>
      <c r="I195" s="152">
        <f t="shared" si="37"/>
        <v>86.252011859381625</v>
      </c>
      <c r="J195" s="158">
        <f t="shared" si="38"/>
        <v>6.1252505929257977</v>
      </c>
      <c r="K195" s="51">
        <v>162927</v>
      </c>
      <c r="L195" s="152">
        <f t="shared" si="39"/>
        <v>23.00254129606099</v>
      </c>
      <c r="M195" s="158">
        <f t="shared" si="40"/>
        <v>1.6335425304884927</v>
      </c>
      <c r="N195" s="51">
        <v>2755818</v>
      </c>
      <c r="O195" s="152">
        <f t="shared" si="41"/>
        <v>389.07496823379921</v>
      </c>
      <c r="P195" s="158">
        <f t="shared" si="42"/>
        <v>27.630447435266941</v>
      </c>
      <c r="Q195" s="51">
        <f t="shared" si="43"/>
        <v>9973845</v>
      </c>
      <c r="R195" s="51">
        <v>42638</v>
      </c>
      <c r="S195" s="51">
        <v>0</v>
      </c>
      <c r="T195" s="51">
        <f t="shared" si="44"/>
        <v>10016483</v>
      </c>
      <c r="U195" s="117"/>
      <c r="V195" s="51">
        <v>6020416</v>
      </c>
      <c r="W195" s="152">
        <f t="shared" si="45"/>
        <v>849.98108146265702</v>
      </c>
      <c r="X195" s="158">
        <f t="shared" si="46"/>
        <v>49.056222081011569</v>
      </c>
      <c r="Y195" s="51">
        <v>0</v>
      </c>
      <c r="Z195" s="51">
        <v>257163</v>
      </c>
      <c r="AA195" s="51">
        <v>0</v>
      </c>
    </row>
    <row r="196" spans="1:28" x14ac:dyDescent="0.25">
      <c r="A196" s="114">
        <v>30</v>
      </c>
      <c r="B196" s="43">
        <v>4486</v>
      </c>
      <c r="D196" s="114" t="s">
        <v>216</v>
      </c>
      <c r="E196" s="43">
        <v>6108213</v>
      </c>
      <c r="F196" s="151">
        <f t="shared" si="35"/>
        <v>1361.6168078466339</v>
      </c>
      <c r="G196" s="160">
        <f t="shared" si="36"/>
        <v>64.9372672378353</v>
      </c>
      <c r="H196" s="43">
        <v>1755815</v>
      </c>
      <c r="I196" s="151">
        <f t="shared" si="37"/>
        <v>391.39879625501561</v>
      </c>
      <c r="J196" s="160">
        <f t="shared" si="38"/>
        <v>18.666314988557172</v>
      </c>
      <c r="K196" s="43">
        <v>132062</v>
      </c>
      <c r="L196" s="151">
        <f t="shared" si="39"/>
        <v>29.438698172090948</v>
      </c>
      <c r="M196" s="160">
        <f t="shared" si="40"/>
        <v>1.403969603869905</v>
      </c>
      <c r="N196" s="43">
        <v>1410239</v>
      </c>
      <c r="O196" s="151">
        <f t="shared" si="41"/>
        <v>314.36446723138653</v>
      </c>
      <c r="P196" s="160">
        <f t="shared" si="42"/>
        <v>14.992448169737632</v>
      </c>
      <c r="Q196" s="43">
        <f t="shared" si="43"/>
        <v>9406329</v>
      </c>
      <c r="R196" s="43">
        <v>0</v>
      </c>
      <c r="S196" s="43">
        <v>0</v>
      </c>
      <c r="T196" s="43">
        <f t="shared" si="44"/>
        <v>9406329</v>
      </c>
      <c r="U196" s="114"/>
      <c r="V196" s="43">
        <v>8330745</v>
      </c>
      <c r="W196" s="151">
        <f t="shared" si="45"/>
        <v>1857.0541685242979</v>
      </c>
      <c r="X196" s="160">
        <f t="shared" si="46"/>
        <v>107.17892867783625</v>
      </c>
      <c r="Y196" s="43">
        <v>604792</v>
      </c>
      <c r="Z196" s="43">
        <v>26777</v>
      </c>
      <c r="AA196" s="43">
        <v>0</v>
      </c>
    </row>
    <row r="197" spans="1:28" x14ac:dyDescent="0.25">
      <c r="A197" s="117">
        <v>31</v>
      </c>
      <c r="B197" s="51">
        <v>16473</v>
      </c>
      <c r="C197" s="325"/>
      <c r="D197" s="117" t="s">
        <v>279</v>
      </c>
      <c r="E197" s="51">
        <v>29672762</v>
      </c>
      <c r="F197" s="152">
        <f t="shared" si="35"/>
        <v>1801.296788684514</v>
      </c>
      <c r="G197" s="158">
        <f t="shared" si="36"/>
        <v>76.577725285497749</v>
      </c>
      <c r="H197" s="51">
        <v>3762348</v>
      </c>
      <c r="I197" s="152">
        <f t="shared" si="37"/>
        <v>228.39482790020034</v>
      </c>
      <c r="J197" s="158">
        <f t="shared" si="38"/>
        <v>9.7096472371679408</v>
      </c>
      <c r="K197" s="51">
        <v>5313445</v>
      </c>
      <c r="L197" s="152">
        <f t="shared" si="39"/>
        <v>322.55478662053059</v>
      </c>
      <c r="M197" s="158">
        <f t="shared" si="40"/>
        <v>13.712627477334316</v>
      </c>
      <c r="N197" s="51">
        <v>0</v>
      </c>
      <c r="O197" s="152">
        <f t="shared" si="41"/>
        <v>0</v>
      </c>
      <c r="P197" s="158">
        <f t="shared" si="42"/>
        <v>0</v>
      </c>
      <c r="Q197" s="51">
        <f t="shared" si="43"/>
        <v>38748555</v>
      </c>
      <c r="R197" s="51">
        <v>0</v>
      </c>
      <c r="S197" s="51">
        <v>10830526</v>
      </c>
      <c r="T197" s="51">
        <f t="shared" si="44"/>
        <v>49579081</v>
      </c>
      <c r="U197" s="117"/>
      <c r="V197" s="51">
        <v>45131905</v>
      </c>
      <c r="W197" s="152">
        <f t="shared" si="45"/>
        <v>2739.7501972925393</v>
      </c>
      <c r="X197" s="158">
        <f t="shared" si="46"/>
        <v>158.12327716000215</v>
      </c>
      <c r="Y197" s="51">
        <v>0</v>
      </c>
      <c r="Z197" s="51">
        <v>1759007</v>
      </c>
      <c r="AA197" s="51">
        <v>0</v>
      </c>
    </row>
    <row r="198" spans="1:28" x14ac:dyDescent="0.25">
      <c r="A198" s="114">
        <v>32</v>
      </c>
      <c r="B198" s="43">
        <v>0</v>
      </c>
      <c r="C198" s="323" t="s">
        <v>368</v>
      </c>
      <c r="D198" s="114" t="s">
        <v>280</v>
      </c>
      <c r="E198" s="43">
        <v>0</v>
      </c>
      <c r="F198" s="151">
        <f t="shared" si="35"/>
        <v>0</v>
      </c>
      <c r="G198" s="160">
        <f t="shared" si="36"/>
        <v>0</v>
      </c>
      <c r="H198" s="43">
        <v>0</v>
      </c>
      <c r="I198" s="151">
        <f t="shared" si="37"/>
        <v>0</v>
      </c>
      <c r="J198" s="160">
        <f t="shared" si="38"/>
        <v>0</v>
      </c>
      <c r="K198" s="43">
        <v>0</v>
      </c>
      <c r="L198" s="151">
        <f t="shared" si="39"/>
        <v>0</v>
      </c>
      <c r="M198" s="160">
        <f t="shared" si="40"/>
        <v>0</v>
      </c>
      <c r="N198" s="43">
        <v>0</v>
      </c>
      <c r="O198" s="151">
        <f t="shared" si="41"/>
        <v>0</v>
      </c>
      <c r="P198" s="160">
        <f t="shared" si="42"/>
        <v>0</v>
      </c>
      <c r="Q198" s="43">
        <f t="shared" si="43"/>
        <v>0</v>
      </c>
      <c r="R198" s="43">
        <v>0</v>
      </c>
      <c r="S198" s="43">
        <v>0</v>
      </c>
      <c r="T198" s="43">
        <f t="shared" si="44"/>
        <v>0</v>
      </c>
      <c r="U198" s="114"/>
      <c r="V198" s="43">
        <v>0</v>
      </c>
      <c r="W198" s="151">
        <f t="shared" si="45"/>
        <v>0</v>
      </c>
      <c r="X198" s="160">
        <f t="shared" si="46"/>
        <v>0</v>
      </c>
      <c r="Y198" s="43">
        <v>0</v>
      </c>
      <c r="Z198" s="43">
        <v>0</v>
      </c>
      <c r="AA198" s="43">
        <v>0</v>
      </c>
    </row>
    <row r="199" spans="1:28" x14ac:dyDescent="0.25">
      <c r="A199" s="117">
        <v>33</v>
      </c>
      <c r="B199" s="51">
        <v>10057</v>
      </c>
      <c r="C199" s="325"/>
      <c r="D199" s="117" t="s">
        <v>281</v>
      </c>
      <c r="E199" s="51">
        <v>16914228</v>
      </c>
      <c r="F199" s="152">
        <f t="shared" si="35"/>
        <v>1681.836332902456</v>
      </c>
      <c r="G199" s="158">
        <f t="shared" si="36"/>
        <v>74.68881624900105</v>
      </c>
      <c r="H199" s="51">
        <v>3400995</v>
      </c>
      <c r="I199" s="152">
        <f t="shared" si="37"/>
        <v>338.17192005568262</v>
      </c>
      <c r="J199" s="158">
        <f t="shared" si="38"/>
        <v>15.017906263222377</v>
      </c>
      <c r="K199" s="51">
        <v>86000</v>
      </c>
      <c r="L199" s="152">
        <f t="shared" si="39"/>
        <v>8.5512578303669091</v>
      </c>
      <c r="M199" s="158">
        <f t="shared" si="40"/>
        <v>0.37975355407377093</v>
      </c>
      <c r="N199" s="51">
        <v>2245043</v>
      </c>
      <c r="O199" s="152">
        <f t="shared" si="41"/>
        <v>223.23187829372577</v>
      </c>
      <c r="P199" s="158">
        <f t="shared" si="42"/>
        <v>9.9135239337028018</v>
      </c>
      <c r="Q199" s="51">
        <f t="shared" si="43"/>
        <v>22646266</v>
      </c>
      <c r="R199" s="51">
        <v>0</v>
      </c>
      <c r="S199" s="51">
        <v>0</v>
      </c>
      <c r="T199" s="51">
        <f t="shared" si="44"/>
        <v>22646266</v>
      </c>
      <c r="U199" s="117"/>
      <c r="V199" s="51">
        <v>19086899</v>
      </c>
      <c r="W199" s="152">
        <f t="shared" si="45"/>
        <v>1897.8720294322363</v>
      </c>
      <c r="X199" s="158">
        <f t="shared" si="46"/>
        <v>109.53471058080046</v>
      </c>
      <c r="Y199" s="51">
        <v>0</v>
      </c>
      <c r="Z199" s="51">
        <v>0</v>
      </c>
      <c r="AA199" s="51">
        <v>0</v>
      </c>
    </row>
    <row r="200" spans="1:28" x14ac:dyDescent="0.25">
      <c r="A200" s="114">
        <v>34</v>
      </c>
      <c r="B200" s="43">
        <v>3414</v>
      </c>
      <c r="D200" s="114" t="s">
        <v>282</v>
      </c>
      <c r="E200" s="43">
        <v>11241857</v>
      </c>
      <c r="F200" s="151">
        <f t="shared" si="35"/>
        <v>3292.8696543643819</v>
      </c>
      <c r="G200" s="160">
        <f t="shared" si="36"/>
        <v>50.40035209859478</v>
      </c>
      <c r="H200" s="43">
        <v>8626971</v>
      </c>
      <c r="I200" s="151">
        <f t="shared" si="37"/>
        <v>2526.9393673110721</v>
      </c>
      <c r="J200" s="160">
        <f t="shared" si="38"/>
        <v>38.677095425103367</v>
      </c>
      <c r="K200" s="43">
        <v>2436288</v>
      </c>
      <c r="L200" s="151">
        <f t="shared" si="39"/>
        <v>713.61687170474522</v>
      </c>
      <c r="M200" s="160">
        <f t="shared" si="40"/>
        <v>10.922552476301849</v>
      </c>
      <c r="N200" s="43">
        <v>0</v>
      </c>
      <c r="O200" s="151">
        <f t="shared" si="41"/>
        <v>0</v>
      </c>
      <c r="P200" s="160">
        <f t="shared" si="42"/>
        <v>0</v>
      </c>
      <c r="Q200" s="43">
        <f t="shared" si="43"/>
        <v>22305116</v>
      </c>
      <c r="R200" s="43">
        <v>0</v>
      </c>
      <c r="S200" s="43">
        <v>90312</v>
      </c>
      <c r="T200" s="43">
        <f t="shared" si="44"/>
        <v>22395428</v>
      </c>
      <c r="U200" s="114"/>
      <c r="V200" s="43">
        <v>21414802</v>
      </c>
      <c r="W200" s="151">
        <f t="shared" si="45"/>
        <v>6272.6426479203283</v>
      </c>
      <c r="X200" s="160">
        <f t="shared" si="46"/>
        <v>362.02235259364784</v>
      </c>
      <c r="Y200" s="43">
        <v>8712</v>
      </c>
      <c r="Z200" s="43">
        <v>382180</v>
      </c>
      <c r="AA200" s="43">
        <v>0</v>
      </c>
    </row>
    <row r="201" spans="1:28" x14ac:dyDescent="0.25">
      <c r="A201" s="117">
        <v>35</v>
      </c>
      <c r="B201" s="51">
        <v>2971</v>
      </c>
      <c r="C201" s="325"/>
      <c r="D201" s="117" t="s">
        <v>224</v>
      </c>
      <c r="E201" s="51">
        <v>4878516</v>
      </c>
      <c r="F201" s="152">
        <f t="shared" si="35"/>
        <v>1642.0451026590374</v>
      </c>
      <c r="G201" s="158">
        <f t="shared" si="36"/>
        <v>54.801646436685857</v>
      </c>
      <c r="H201" s="51">
        <v>998539</v>
      </c>
      <c r="I201" s="152">
        <f t="shared" si="37"/>
        <v>336.09525412319084</v>
      </c>
      <c r="J201" s="158">
        <f t="shared" si="38"/>
        <v>11.216849802530495</v>
      </c>
      <c r="K201" s="51">
        <v>3025079</v>
      </c>
      <c r="L201" s="152">
        <f t="shared" si="39"/>
        <v>1018.2022887916527</v>
      </c>
      <c r="M201" s="158">
        <f t="shared" si="40"/>
        <v>33.981503760783646</v>
      </c>
      <c r="N201" s="51">
        <v>0</v>
      </c>
      <c r="O201" s="152">
        <f t="shared" si="41"/>
        <v>0</v>
      </c>
      <c r="P201" s="158">
        <f t="shared" si="42"/>
        <v>0</v>
      </c>
      <c r="Q201" s="51">
        <f t="shared" si="43"/>
        <v>8902134</v>
      </c>
      <c r="R201" s="51">
        <v>0</v>
      </c>
      <c r="S201" s="51">
        <v>0</v>
      </c>
      <c r="T201" s="51">
        <f t="shared" si="44"/>
        <v>8902134</v>
      </c>
      <c r="U201" s="117"/>
      <c r="V201" s="51">
        <v>4713593</v>
      </c>
      <c r="W201" s="152">
        <f t="shared" si="45"/>
        <v>1586.5341635812858</v>
      </c>
      <c r="X201" s="158">
        <f t="shared" si="46"/>
        <v>91.566005367820466</v>
      </c>
      <c r="Y201" s="51">
        <v>1615608</v>
      </c>
      <c r="Z201" s="51">
        <v>0</v>
      </c>
      <c r="AA201" s="51">
        <v>16000</v>
      </c>
    </row>
    <row r="202" spans="1:28" x14ac:dyDescent="0.25">
      <c r="A202" s="114">
        <v>36</v>
      </c>
      <c r="B202" s="43">
        <v>5807</v>
      </c>
      <c r="D202" s="114" t="s">
        <v>283</v>
      </c>
      <c r="E202" s="43">
        <v>7058690</v>
      </c>
      <c r="F202" s="151">
        <f t="shared" si="35"/>
        <v>1215.5484759772687</v>
      </c>
      <c r="G202" s="160">
        <f t="shared" si="36"/>
        <v>78.815498091942501</v>
      </c>
      <c r="H202" s="43">
        <v>1482127</v>
      </c>
      <c r="I202" s="151">
        <f t="shared" si="37"/>
        <v>255.23110039607371</v>
      </c>
      <c r="J202" s="160">
        <f t="shared" si="38"/>
        <v>16.549044899339176</v>
      </c>
      <c r="K202" s="43">
        <v>52896</v>
      </c>
      <c r="L202" s="151">
        <f t="shared" si="39"/>
        <v>9.1090063716204579</v>
      </c>
      <c r="M202" s="160">
        <f t="shared" si="40"/>
        <v>0.59062298911999112</v>
      </c>
      <c r="N202" s="43">
        <v>362254</v>
      </c>
      <c r="O202" s="151">
        <f t="shared" si="41"/>
        <v>62.382297227484074</v>
      </c>
      <c r="P202" s="160">
        <f t="shared" si="42"/>
        <v>4.0448340195983308</v>
      </c>
      <c r="Q202" s="43">
        <f t="shared" si="43"/>
        <v>8955967</v>
      </c>
      <c r="R202" s="43">
        <v>180770</v>
      </c>
      <c r="S202" s="43">
        <v>0</v>
      </c>
      <c r="T202" s="43">
        <f t="shared" si="44"/>
        <v>9136737</v>
      </c>
      <c r="U202" s="114"/>
      <c r="V202" s="43">
        <v>7677493</v>
      </c>
      <c r="W202" s="151">
        <f t="shared" si="45"/>
        <v>1322.1100396073705</v>
      </c>
      <c r="X202" s="160">
        <f t="shared" si="46"/>
        <v>76.30490270078279</v>
      </c>
      <c r="Y202" s="43">
        <v>607212</v>
      </c>
      <c r="Z202" s="43">
        <v>281726</v>
      </c>
      <c r="AA202" s="43">
        <v>0</v>
      </c>
    </row>
    <row r="203" spans="1:28" x14ac:dyDescent="0.25">
      <c r="A203" s="117">
        <v>37</v>
      </c>
      <c r="B203" s="111">
        <v>8265</v>
      </c>
      <c r="C203" s="325"/>
      <c r="D203" s="117" t="s">
        <v>284</v>
      </c>
      <c r="E203" s="111">
        <v>18202194</v>
      </c>
      <c r="F203" s="152">
        <f t="shared" si="35"/>
        <v>2202.3223230490016</v>
      </c>
      <c r="G203" s="158">
        <f t="shared" si="36"/>
        <v>79.30408509714276</v>
      </c>
      <c r="H203" s="111">
        <v>4261614</v>
      </c>
      <c r="I203" s="152">
        <f t="shared" si="37"/>
        <v>515.62177858439202</v>
      </c>
      <c r="J203" s="158">
        <f t="shared" si="38"/>
        <v>18.567179281089686</v>
      </c>
      <c r="K203" s="111">
        <v>479714</v>
      </c>
      <c r="L203" s="152">
        <f t="shared" si="39"/>
        <v>58.041621294615851</v>
      </c>
      <c r="M203" s="158">
        <f t="shared" si="40"/>
        <v>2.0900381502521479</v>
      </c>
      <c r="N203" s="111">
        <v>8882</v>
      </c>
      <c r="O203" s="152">
        <f t="shared" si="41"/>
        <v>1.0746521476104054</v>
      </c>
      <c r="P203" s="158">
        <f t="shared" si="42"/>
        <v>3.8697471515402045E-2</v>
      </c>
      <c r="Q203" s="111">
        <f t="shared" si="43"/>
        <v>22952404</v>
      </c>
      <c r="R203" s="111">
        <v>54055</v>
      </c>
      <c r="S203" s="111">
        <v>0</v>
      </c>
      <c r="T203" s="111">
        <f t="shared" si="44"/>
        <v>23006459</v>
      </c>
      <c r="U203" s="117"/>
      <c r="V203" s="111">
        <v>20660001</v>
      </c>
      <c r="W203" s="152">
        <f t="shared" si="45"/>
        <v>2499.6976406533577</v>
      </c>
      <c r="X203" s="158">
        <f t="shared" si="46"/>
        <v>144.26876699920902</v>
      </c>
      <c r="Y203" s="111">
        <v>0</v>
      </c>
      <c r="Z203" s="111">
        <v>974130</v>
      </c>
      <c r="AA203" s="111">
        <v>0</v>
      </c>
    </row>
    <row r="204" spans="1:28" ht="13.5" thickBot="1" x14ac:dyDescent="0.3">
      <c r="A204" s="125">
        <f>A203</f>
        <v>37</v>
      </c>
      <c r="B204" s="164">
        <f>SUM(B167:B203)</f>
        <v>300094</v>
      </c>
      <c r="C204" s="331"/>
      <c r="D204" s="135" t="s">
        <v>247</v>
      </c>
      <c r="E204" s="161">
        <f>SUM(E167:E203)</f>
        <v>431911302</v>
      </c>
      <c r="F204" s="162">
        <f>(E204/$B204)</f>
        <v>1439.2533739428313</v>
      </c>
      <c r="G204" s="163">
        <f t="shared" si="36"/>
        <v>73.8768755225489</v>
      </c>
      <c r="H204" s="161">
        <f>SUM(H167:H203)</f>
        <v>101008677</v>
      </c>
      <c r="I204" s="162">
        <f>(H204/$B204)</f>
        <v>336.59012509413719</v>
      </c>
      <c r="J204" s="163">
        <f t="shared" si="38"/>
        <v>17.277171083210849</v>
      </c>
      <c r="K204" s="161">
        <f>SUM(K167:K203)</f>
        <v>32747865</v>
      </c>
      <c r="L204" s="162">
        <f>(K204/$B204)</f>
        <v>109.12535738801841</v>
      </c>
      <c r="M204" s="163">
        <f t="shared" si="40"/>
        <v>5.6014045824488194</v>
      </c>
      <c r="N204" s="161">
        <f>SUM(N167:N203)</f>
        <v>18968822</v>
      </c>
      <c r="O204" s="162">
        <f>(N204/$B204)</f>
        <v>63.209600991689271</v>
      </c>
      <c r="P204" s="163">
        <f t="shared" si="42"/>
        <v>3.2445488117914247</v>
      </c>
      <c r="Q204" s="161">
        <f>SUM(Q167:Q203)</f>
        <v>584636666</v>
      </c>
      <c r="R204" s="161">
        <f>SUM(R167:R203)</f>
        <v>9171935</v>
      </c>
      <c r="S204" s="161">
        <f>SUM(S167:S203)</f>
        <v>21143998</v>
      </c>
      <c r="T204" s="161">
        <f>SUM(T167:T203)</f>
        <v>614952599</v>
      </c>
      <c r="U204" s="125"/>
      <c r="V204" s="161">
        <f>SUM(V167:V203)</f>
        <v>519963038</v>
      </c>
      <c r="W204" s="162">
        <f>(V204/$B204)</f>
        <v>1732.6672242697289</v>
      </c>
      <c r="X204" s="163">
        <f t="shared" si="46"/>
        <v>100</v>
      </c>
      <c r="Y204" s="161">
        <f>SUM(Y167:Y203)</f>
        <v>10747196</v>
      </c>
      <c r="Z204" s="161">
        <f>SUM(Z167:Z203)</f>
        <v>12002843</v>
      </c>
      <c r="AA204" s="161">
        <f>SUM(AA167:AA203)</f>
        <v>1501309</v>
      </c>
    </row>
    <row r="205" spans="1:28" x14ac:dyDescent="0.25">
      <c r="F205" s="98"/>
      <c r="I205" s="98"/>
      <c r="L205" s="98"/>
      <c r="O205" s="98"/>
      <c r="W205" s="98"/>
    </row>
    <row r="206" spans="1:28" s="83" customFormat="1" ht="13.5" thickBot="1" x14ac:dyDescent="0.3">
      <c r="A206" s="205">
        <f>(A46+A154+A204)</f>
        <v>170</v>
      </c>
      <c r="B206" s="332">
        <f>B46+B154+B204</f>
        <v>8884193</v>
      </c>
      <c r="C206" s="333"/>
      <c r="D206" s="206" t="s">
        <v>285</v>
      </c>
      <c r="E206" s="334">
        <f>(E46+E154+E204)</f>
        <v>29986307541</v>
      </c>
      <c r="F206" s="335">
        <f>(E206/$B206)</f>
        <v>3375.2426968887326</v>
      </c>
      <c r="G206" s="336">
        <f>IF($Q206&lt;&gt;0,(E206/$Q206)*100,0)</f>
        <v>61.921286820131073</v>
      </c>
      <c r="H206" s="334">
        <f>(H46+H154+H204)</f>
        <v>14283862374.369999</v>
      </c>
      <c r="I206" s="335">
        <f>(H206/$B206)</f>
        <v>1607.7838892480161</v>
      </c>
      <c r="J206" s="336">
        <f>IF($Q206&lt;&gt;0,(H206/$Q206)*100,0)</f>
        <v>29.495967043401677</v>
      </c>
      <c r="K206" s="334">
        <f>(K46+K154+K204)</f>
        <v>3017675462</v>
      </c>
      <c r="L206" s="335">
        <f>(K206/$B206)</f>
        <v>339.66793179751949</v>
      </c>
      <c r="M206" s="336">
        <f>IF($Q206&lt;&gt;0,(K206/$Q206)*100,0)</f>
        <v>6.2314557254868364</v>
      </c>
      <c r="N206" s="334">
        <f>(N46+N154+N204)</f>
        <v>1138647483</v>
      </c>
      <c r="O206" s="335">
        <f>(N206/$B206)</f>
        <v>128.16555009554611</v>
      </c>
      <c r="P206" s="336">
        <f>IF($Q206&lt;&gt;0,(N206/$Q206)*100,0)</f>
        <v>2.3512904109804253</v>
      </c>
      <c r="Q206" s="334">
        <f>(Q46+Q154+Q204)</f>
        <v>48426492860.369995</v>
      </c>
      <c r="R206" s="334">
        <f>(R46+R154+R204)</f>
        <v>424470820</v>
      </c>
      <c r="S206" s="334">
        <f>(S46+S154+S204)</f>
        <v>309690418</v>
      </c>
      <c r="T206" s="334">
        <f>(T46+T154+T204)</f>
        <v>49160654098.369995</v>
      </c>
      <c r="U206" s="205"/>
      <c r="V206" s="334">
        <f>(V46+V154+V204)</f>
        <v>42236974586</v>
      </c>
      <c r="W206" s="335">
        <f>(V206/$B206)</f>
        <v>4754.1712101481808</v>
      </c>
      <c r="X206" s="336"/>
      <c r="Y206" s="334">
        <f>(Y46+Y154+Y204)</f>
        <v>2073615178</v>
      </c>
      <c r="Z206" s="334">
        <f>(Z46+Z154+Z204)</f>
        <v>2101308154</v>
      </c>
      <c r="AA206" s="334">
        <f>(AA46+AA154+AA204)</f>
        <v>207405697</v>
      </c>
      <c r="AB206" s="337"/>
    </row>
    <row r="207" spans="1:28" ht="14" thickTop="1" thickBot="1" x14ac:dyDescent="0.3"/>
    <row r="208" spans="1:28" x14ac:dyDescent="0.25">
      <c r="A208" s="220" t="s">
        <v>484</v>
      </c>
      <c r="B208" s="327"/>
      <c r="C208" s="327"/>
      <c r="D208" s="327"/>
      <c r="E208" s="327"/>
      <c r="F208" s="327"/>
      <c r="G208" s="327"/>
      <c r="H208" s="327"/>
      <c r="I208" s="327"/>
      <c r="J208" s="327"/>
      <c r="K208" s="327"/>
      <c r="L208" s="327"/>
      <c r="M208" s="327"/>
      <c r="N208" s="328"/>
    </row>
    <row r="209" spans="1:14" ht="50.25" customHeight="1" x14ac:dyDescent="0.3">
      <c r="A209" s="407" t="s">
        <v>541</v>
      </c>
      <c r="B209" s="408"/>
      <c r="C209" s="408"/>
      <c r="D209" s="408"/>
      <c r="E209" s="408"/>
      <c r="F209" s="408"/>
      <c r="G209" s="408"/>
      <c r="H209" s="408"/>
      <c r="I209" s="408"/>
      <c r="J209" s="408"/>
      <c r="K209" s="408"/>
      <c r="L209" s="408"/>
      <c r="M209" s="408"/>
      <c r="N209" s="409"/>
    </row>
    <row r="210" spans="1:14" ht="36.75" customHeight="1" thickBot="1" x14ac:dyDescent="0.35">
      <c r="A210" s="410" t="s">
        <v>540</v>
      </c>
      <c r="B210" s="411"/>
      <c r="C210" s="411"/>
      <c r="D210" s="411"/>
      <c r="E210" s="411"/>
      <c r="F210" s="411"/>
      <c r="G210" s="411"/>
      <c r="H210" s="411"/>
      <c r="I210" s="411"/>
      <c r="J210" s="411"/>
      <c r="K210" s="411"/>
      <c r="L210" s="411"/>
      <c r="M210" s="411"/>
      <c r="N210" s="412"/>
    </row>
    <row r="211" spans="1:14" x14ac:dyDescent="0.3">
      <c r="C211" s="326"/>
      <c r="D211" s="321"/>
      <c r="E211" s="321"/>
      <c r="F211" s="321"/>
      <c r="G211" s="321"/>
      <c r="H211" s="321"/>
      <c r="I211" s="321"/>
      <c r="J211" s="321"/>
      <c r="K211" s="321"/>
      <c r="L211" s="321"/>
    </row>
    <row r="213" spans="1:14" x14ac:dyDescent="0.25">
      <c r="B213" s="319"/>
    </row>
    <row r="221" spans="1:14" x14ac:dyDescent="0.25">
      <c r="A221" s="184"/>
    </row>
    <row r="312" spans="28:28" x14ac:dyDescent="0.25">
      <c r="AB312" s="185">
        <v>9</v>
      </c>
    </row>
  </sheetData>
  <mergeCells count="25">
    <mergeCell ref="A209:N209"/>
    <mergeCell ref="A210:N210"/>
    <mergeCell ref="A157:N157"/>
    <mergeCell ref="E164:P164"/>
    <mergeCell ref="V164:AA164"/>
    <mergeCell ref="E165:G165"/>
    <mergeCell ref="H165:J165"/>
    <mergeCell ref="K165:P165"/>
    <mergeCell ref="V165:X165"/>
    <mergeCell ref="Y165:AA165"/>
    <mergeCell ref="A49:N49"/>
    <mergeCell ref="E56:P56"/>
    <mergeCell ref="V56:AA56"/>
    <mergeCell ref="E57:G57"/>
    <mergeCell ref="H57:J57"/>
    <mergeCell ref="K57:P57"/>
    <mergeCell ref="V57:X57"/>
    <mergeCell ref="Y57:AA57"/>
    <mergeCell ref="E5:P5"/>
    <mergeCell ref="V5:AA5"/>
    <mergeCell ref="E6:G6"/>
    <mergeCell ref="H6:J6"/>
    <mergeCell ref="K6:P6"/>
    <mergeCell ref="V6:X6"/>
    <mergeCell ref="Y6:AA6"/>
  </mergeCells>
  <printOptions gridLines="1"/>
  <pageMargins left="0.25" right="0.25" top="0.75" bottom="0.75" header="0.3" footer="0.3"/>
  <pageSetup paperSize="3" scale="64" fitToHeight="0" pageOrder="overThenDown" orientation="landscape" r:id="rId1"/>
  <headerFooter alignWithMargins="0"/>
  <rowBreaks count="2" manualBreakCount="2">
    <brk id="50" max="16383" man="1"/>
    <brk id="1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4ED3-9AD3-4737-8BE9-057051FE03D1}">
  <sheetPr transitionEvaluation="1" transitionEntry="1">
    <tabColor rgb="FF0070C0"/>
    <pageSetUpPr fitToPage="1"/>
  </sheetPr>
  <dimension ref="A1:AI212"/>
  <sheetViews>
    <sheetView showGridLines="0" zoomScale="90" zoomScaleNormal="90" workbookViewId="0"/>
  </sheetViews>
  <sheetFormatPr defaultColWidth="12.6328125" defaultRowHeight="13" x14ac:dyDescent="0.25"/>
  <cols>
    <col min="1" max="1" width="9.453125" style="274" customWidth="1"/>
    <col min="2" max="2" width="15.54296875" style="274" customWidth="1"/>
    <col min="3" max="3" width="16" style="274" bestFit="1" customWidth="1"/>
    <col min="4" max="4" width="13.36328125" style="274" customWidth="1"/>
    <col min="5" max="5" width="15.36328125" style="274" customWidth="1"/>
    <col min="6" max="6" width="11.453125" style="274" bestFit="1" customWidth="1"/>
    <col min="7" max="7" width="13.453125" style="274" bestFit="1" customWidth="1"/>
    <col min="8" max="8" width="12.453125" style="274" bestFit="1" customWidth="1"/>
    <col min="9" max="9" width="13.453125" style="274" bestFit="1" customWidth="1"/>
    <col min="10" max="10" width="12.453125" style="274" bestFit="1" customWidth="1"/>
    <col min="11" max="11" width="16" style="274" bestFit="1" customWidth="1"/>
    <col min="12" max="12" width="11.54296875" style="274" customWidth="1"/>
    <col min="13" max="13" width="10.36328125" style="274" customWidth="1"/>
    <col min="14" max="14" width="17.36328125" style="274" customWidth="1"/>
    <col min="15" max="15" width="11.54296875" style="274" customWidth="1"/>
    <col min="16" max="16" width="9.08984375" style="274" customWidth="1"/>
    <col min="17" max="17" width="14.6328125" style="274" customWidth="1"/>
    <col min="18" max="19" width="11.54296875" style="274" customWidth="1"/>
    <col min="20" max="20" width="12.90625" style="274" customWidth="1"/>
    <col min="21" max="21" width="11.54296875" style="274" customWidth="1"/>
    <col min="22" max="22" width="11.90625" style="274" customWidth="1"/>
    <col min="23" max="23" width="15" style="274" bestFit="1" customWidth="1"/>
    <col min="24" max="25" width="11.54296875" style="274" customWidth="1"/>
    <col min="26" max="26" width="14.453125" style="274" customWidth="1"/>
    <col min="27" max="27" width="13.453125" style="274" bestFit="1" customWidth="1"/>
    <col min="28" max="28" width="14.54296875" style="274" customWidth="1"/>
    <col min="29" max="30" width="11.54296875" style="274" customWidth="1"/>
    <col min="31" max="31" width="16" style="274" customWidth="1"/>
    <col min="32" max="33" width="11.54296875" style="274" customWidth="1"/>
    <col min="34" max="34" width="18.54296875" style="274" customWidth="1"/>
    <col min="35" max="35" width="14.6328125" style="274" hidden="1" customWidth="1"/>
    <col min="36" max="16384" width="12.6328125" style="274"/>
  </cols>
  <sheetData>
    <row r="1" spans="1:35" s="94" customFormat="1" ht="15.5" x14ac:dyDescent="0.3">
      <c r="A1" s="311" t="s">
        <v>547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row>
    <row r="2" spans="1:35" s="94" customFormat="1" ht="15.5" x14ac:dyDescent="0.35">
      <c r="A2" s="312" t="s">
        <v>469</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row>
    <row r="3" spans="1:35" s="94" customFormat="1" ht="15.5" x14ac:dyDescent="0.3">
      <c r="A3" s="313" t="s">
        <v>531</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row>
    <row r="4" spans="1:35" s="94" customFormat="1" ht="13.5" thickBot="1" x14ac:dyDescent="0.35"/>
    <row r="5" spans="1:35" x14ac:dyDescent="0.25">
      <c r="C5" s="413" t="s">
        <v>462</v>
      </c>
      <c r="D5" s="414"/>
      <c r="E5" s="414"/>
      <c r="F5" s="414"/>
      <c r="G5" s="414"/>
      <c r="H5" s="414"/>
      <c r="I5" s="414"/>
      <c r="J5" s="414"/>
      <c r="K5" s="414"/>
      <c r="L5" s="414"/>
      <c r="M5" s="415"/>
      <c r="O5" s="275"/>
      <c r="P5" s="275"/>
      <c r="R5" s="275"/>
      <c r="S5" s="275"/>
      <c r="U5" s="275"/>
      <c r="V5" s="275"/>
      <c r="X5" s="275"/>
      <c r="Y5" s="275"/>
      <c r="Z5" s="416" t="s">
        <v>392</v>
      </c>
      <c r="AA5" s="417"/>
      <c r="AB5" s="417"/>
      <c r="AC5" s="417"/>
      <c r="AD5" s="418"/>
      <c r="AF5" s="275"/>
      <c r="AG5" s="275"/>
      <c r="AH5" s="275"/>
    </row>
    <row r="6" spans="1:35" ht="58.5" thickBot="1" x14ac:dyDescent="0.4">
      <c r="A6" s="288" t="s">
        <v>0</v>
      </c>
      <c r="B6" s="289" t="s">
        <v>330</v>
      </c>
      <c r="C6" s="265" t="s">
        <v>455</v>
      </c>
      <c r="D6" s="266" t="s">
        <v>456</v>
      </c>
      <c r="E6" s="266" t="s">
        <v>457</v>
      </c>
      <c r="F6" s="266" t="s">
        <v>458</v>
      </c>
      <c r="G6" s="266" t="s">
        <v>459</v>
      </c>
      <c r="H6" s="266" t="s">
        <v>460</v>
      </c>
      <c r="I6" s="266" t="s">
        <v>394</v>
      </c>
      <c r="J6" s="266" t="s">
        <v>395</v>
      </c>
      <c r="K6" s="266" t="s">
        <v>461</v>
      </c>
      <c r="L6" s="266" t="s">
        <v>348</v>
      </c>
      <c r="M6" s="267" t="s">
        <v>463</v>
      </c>
      <c r="N6" s="266" t="s">
        <v>464</v>
      </c>
      <c r="O6" s="266" t="s">
        <v>348</v>
      </c>
      <c r="P6" s="266" t="s">
        <v>463</v>
      </c>
      <c r="Q6" s="266" t="s">
        <v>465</v>
      </c>
      <c r="R6" s="266" t="s">
        <v>348</v>
      </c>
      <c r="S6" s="266" t="s">
        <v>463</v>
      </c>
      <c r="T6" s="266" t="s">
        <v>390</v>
      </c>
      <c r="U6" s="266" t="s">
        <v>348</v>
      </c>
      <c r="V6" s="266" t="s">
        <v>463</v>
      </c>
      <c r="W6" s="266" t="s">
        <v>391</v>
      </c>
      <c r="X6" s="266" t="s">
        <v>348</v>
      </c>
      <c r="Y6" s="266" t="s">
        <v>463</v>
      </c>
      <c r="Z6" s="309" t="s">
        <v>395</v>
      </c>
      <c r="AA6" s="310" t="s">
        <v>466</v>
      </c>
      <c r="AB6" s="310" t="s">
        <v>247</v>
      </c>
      <c r="AC6" s="266" t="s">
        <v>348</v>
      </c>
      <c r="AD6" s="267" t="s">
        <v>463</v>
      </c>
      <c r="AE6" s="266" t="s">
        <v>393</v>
      </c>
      <c r="AF6" s="266" t="s">
        <v>348</v>
      </c>
      <c r="AG6" s="266" t="s">
        <v>463</v>
      </c>
      <c r="AH6" s="266" t="s">
        <v>467</v>
      </c>
      <c r="AI6" s="140" t="s">
        <v>345</v>
      </c>
    </row>
    <row r="7" spans="1:35" x14ac:dyDescent="0.25">
      <c r="A7" s="278">
        <v>1</v>
      </c>
      <c r="B7" s="278" t="s">
        <v>5</v>
      </c>
      <c r="C7" s="239">
        <v>523333712</v>
      </c>
      <c r="D7" s="239">
        <v>7998288</v>
      </c>
      <c r="E7" s="239">
        <v>70397553</v>
      </c>
      <c r="F7" s="239">
        <v>0</v>
      </c>
      <c r="G7" s="239">
        <v>813901</v>
      </c>
      <c r="H7" s="239">
        <v>0</v>
      </c>
      <c r="I7" s="239">
        <v>3397505</v>
      </c>
      <c r="J7" s="239">
        <v>790851</v>
      </c>
      <c r="K7" s="239">
        <f>SUM(C7:J7)</f>
        <v>606731810</v>
      </c>
      <c r="L7" s="241">
        <f t="shared" ref="L7:L44" si="0">IFERROR(K7/$AI7,0)</f>
        <v>3825.7644506939232</v>
      </c>
      <c r="M7" s="241">
        <f t="shared" ref="M7:M45" si="1">IF($AH7,K7/$AH7*100,0)</f>
        <v>69.401799520506401</v>
      </c>
      <c r="N7" s="239">
        <v>159079093</v>
      </c>
      <c r="O7" s="241">
        <f t="shared" ref="O7:O44" si="2">IFERROR(N7/$AI7,0)</f>
        <v>1003.0776841056554</v>
      </c>
      <c r="P7" s="241">
        <f t="shared" ref="P7:P45" si="3">IF($AH7,N7/$AH7*100,0)</f>
        <v>18.196466936998068</v>
      </c>
      <c r="Q7" s="239">
        <v>12009300</v>
      </c>
      <c r="R7" s="241">
        <f t="shared" ref="R7:R44" si="4">IFERROR(Q7/$AI7,0)</f>
        <v>75.724978088290001</v>
      </c>
      <c r="S7" s="241">
        <f t="shared" ref="S7:S45" si="5">IF($AH7,Q7/$AH7*100,0)</f>
        <v>1.3736992477477283</v>
      </c>
      <c r="T7" s="239">
        <v>6131452</v>
      </c>
      <c r="U7" s="241">
        <f t="shared" ref="U7:U44" si="6">IFERROR(T7/$AI7,0)</f>
        <v>38.662042612758604</v>
      </c>
      <c r="V7" s="241">
        <f t="shared" ref="V7:V45" si="7">IF($AH7,T7/$AH7*100,0)</f>
        <v>0.70135403395712526</v>
      </c>
      <c r="W7" s="239">
        <v>32952712</v>
      </c>
      <c r="X7" s="241">
        <f t="shared" ref="X7:X44" si="8">IFERROR(W7/$AI7,0)</f>
        <v>207.78425005202061</v>
      </c>
      <c r="Y7" s="241">
        <f t="shared" ref="Y7:Y45" si="9">IF($AH7,W7/$AH7*100,0)</f>
        <v>3.7693384032081418</v>
      </c>
      <c r="Z7" s="137">
        <v>5157657</v>
      </c>
      <c r="AA7" s="137">
        <v>27136368</v>
      </c>
      <c r="AB7" s="137">
        <f t="shared" ref="AB7:AB45" si="10">(Z7+AA7)</f>
        <v>32294025</v>
      </c>
      <c r="AC7" s="123">
        <f t="shared" ref="AC7:AC44" si="11">IFERROR(AB7/$AI7,0)</f>
        <v>203.63088069310365</v>
      </c>
      <c r="AD7" s="123">
        <f t="shared" ref="AD7:AD45" si="12">IF($AH7,AB7/$AH7*100,0)</f>
        <v>3.693993642364362</v>
      </c>
      <c r="AE7" s="239">
        <v>25032268</v>
      </c>
      <c r="AF7" s="241">
        <f t="shared" ref="AF7:AF44" si="13">IFERROR(AE7/$AI7,0)</f>
        <v>157.84166819050262</v>
      </c>
      <c r="AG7" s="241">
        <f t="shared" ref="AG7:AG45" si="14">IF($AH7,AE7/$AH7*100,0)</f>
        <v>2.8633482152181666</v>
      </c>
      <c r="AH7" s="239">
        <f t="shared" ref="AH7:AH45" si="15">(K7+N7+Q7+T7+W7+AB7+AE7)</f>
        <v>874230660</v>
      </c>
      <c r="AI7" s="301">
        <v>158591</v>
      </c>
    </row>
    <row r="8" spans="1:35" x14ac:dyDescent="0.25">
      <c r="A8" s="279">
        <v>2</v>
      </c>
      <c r="B8" s="279" t="s">
        <v>7</v>
      </c>
      <c r="C8" s="115">
        <v>15898525</v>
      </c>
      <c r="D8" s="115">
        <v>201611</v>
      </c>
      <c r="E8" s="115">
        <v>4232611</v>
      </c>
      <c r="F8" s="115">
        <v>10526</v>
      </c>
      <c r="G8" s="115">
        <v>736146</v>
      </c>
      <c r="H8" s="115">
        <v>0</v>
      </c>
      <c r="I8" s="115">
        <v>392830</v>
      </c>
      <c r="J8" s="115">
        <v>505070</v>
      </c>
      <c r="K8" s="115">
        <f>SUM(C8:J8)</f>
        <v>21977319</v>
      </c>
      <c r="L8" s="116">
        <f t="shared" si="0"/>
        <v>1313.0194168956864</v>
      </c>
      <c r="M8" s="116">
        <f t="shared" si="1"/>
        <v>34.367084676440243</v>
      </c>
      <c r="N8" s="115">
        <v>24614824</v>
      </c>
      <c r="O8" s="116">
        <f t="shared" si="2"/>
        <v>1470.5952921495998</v>
      </c>
      <c r="P8" s="116">
        <f t="shared" si="3"/>
        <v>38.491489371550443</v>
      </c>
      <c r="Q8" s="115">
        <v>174017</v>
      </c>
      <c r="R8" s="116">
        <f t="shared" si="4"/>
        <v>10.396522882064763</v>
      </c>
      <c r="S8" s="116">
        <f t="shared" si="5"/>
        <v>0.27211949620152037</v>
      </c>
      <c r="T8" s="115">
        <v>368887</v>
      </c>
      <c r="U8" s="116">
        <f t="shared" si="6"/>
        <v>22.038893535667345</v>
      </c>
      <c r="V8" s="116">
        <f t="shared" si="7"/>
        <v>0.57684792057839329</v>
      </c>
      <c r="W8" s="115">
        <v>9776273</v>
      </c>
      <c r="X8" s="116">
        <f t="shared" si="8"/>
        <v>584.07653244115193</v>
      </c>
      <c r="Y8" s="116">
        <f t="shared" si="9"/>
        <v>15.287670075271533</v>
      </c>
      <c r="Z8" s="115">
        <v>2480688</v>
      </c>
      <c r="AA8" s="115">
        <v>26970</v>
      </c>
      <c r="AB8" s="115">
        <f t="shared" si="10"/>
        <v>2507658</v>
      </c>
      <c r="AC8" s="116">
        <f t="shared" si="11"/>
        <v>149.81825785637471</v>
      </c>
      <c r="AD8" s="116">
        <f t="shared" si="12"/>
        <v>3.921356141099503</v>
      </c>
      <c r="AE8" s="115">
        <v>4529766</v>
      </c>
      <c r="AF8" s="116">
        <f t="shared" si="13"/>
        <v>270.62767355717529</v>
      </c>
      <c r="AG8" s="116">
        <f t="shared" si="14"/>
        <v>7.0834323188583657</v>
      </c>
      <c r="AH8" s="115">
        <f t="shared" si="15"/>
        <v>63948744</v>
      </c>
      <c r="AI8" s="302">
        <v>16738</v>
      </c>
    </row>
    <row r="9" spans="1:35" x14ac:dyDescent="0.25">
      <c r="A9" s="280">
        <v>3</v>
      </c>
      <c r="B9" s="280" t="s">
        <v>9</v>
      </c>
      <c r="C9" s="118">
        <v>4409104</v>
      </c>
      <c r="D9" s="118">
        <v>242670</v>
      </c>
      <c r="E9" s="118">
        <v>1759547</v>
      </c>
      <c r="F9" s="118">
        <v>0</v>
      </c>
      <c r="G9" s="118">
        <v>357923</v>
      </c>
      <c r="H9" s="118">
        <v>0</v>
      </c>
      <c r="I9" s="118">
        <v>77808</v>
      </c>
      <c r="J9" s="118">
        <v>40786</v>
      </c>
      <c r="K9" s="118">
        <f t="shared" ref="K9:K44" si="16">SUM(C9:J9)</f>
        <v>6887838</v>
      </c>
      <c r="L9" s="119">
        <f t="shared" si="0"/>
        <v>1055.9310133374215</v>
      </c>
      <c r="M9" s="119">
        <f t="shared" si="1"/>
        <v>56.561576377333054</v>
      </c>
      <c r="N9" s="118">
        <v>1897828</v>
      </c>
      <c r="O9" s="119">
        <f t="shared" si="2"/>
        <v>290.94404415146403</v>
      </c>
      <c r="P9" s="119">
        <f t="shared" si="3"/>
        <v>15.584591764940065</v>
      </c>
      <c r="Q9" s="118">
        <v>96048</v>
      </c>
      <c r="R9" s="119">
        <f t="shared" si="4"/>
        <v>14.724513260769584</v>
      </c>
      <c r="S9" s="119">
        <f t="shared" si="5"/>
        <v>0.78872736087725726</v>
      </c>
      <c r="T9" s="118">
        <v>33072</v>
      </c>
      <c r="U9" s="119">
        <f t="shared" si="6"/>
        <v>5.0700597884409015</v>
      </c>
      <c r="V9" s="119">
        <f t="shared" si="7"/>
        <v>0.27158078542950037</v>
      </c>
      <c r="W9" s="118">
        <v>1919857</v>
      </c>
      <c r="X9" s="119">
        <f t="shared" si="8"/>
        <v>294.32117124022687</v>
      </c>
      <c r="Y9" s="119">
        <f t="shared" si="9"/>
        <v>15.765489597615028</v>
      </c>
      <c r="Z9" s="118">
        <v>74609</v>
      </c>
      <c r="AA9" s="118">
        <v>405170</v>
      </c>
      <c r="AB9" s="118">
        <f t="shared" si="10"/>
        <v>479779</v>
      </c>
      <c r="AC9" s="119">
        <f t="shared" si="11"/>
        <v>73.551893300628549</v>
      </c>
      <c r="AD9" s="119">
        <f t="shared" si="12"/>
        <v>3.93985116269292</v>
      </c>
      <c r="AE9" s="118">
        <v>863170</v>
      </c>
      <c r="AF9" s="119">
        <f t="shared" si="13"/>
        <v>132.32715008431703</v>
      </c>
      <c r="AG9" s="119">
        <f t="shared" si="14"/>
        <v>7.0881829511121737</v>
      </c>
      <c r="AH9" s="118">
        <f t="shared" si="15"/>
        <v>12177592</v>
      </c>
      <c r="AI9" s="287">
        <v>6523</v>
      </c>
    </row>
    <row r="10" spans="1:35" x14ac:dyDescent="0.25">
      <c r="A10" s="279">
        <v>4</v>
      </c>
      <c r="B10" s="279" t="s">
        <v>11</v>
      </c>
      <c r="C10" s="115">
        <v>102926547</v>
      </c>
      <c r="D10" s="115">
        <v>1692539</v>
      </c>
      <c r="E10" s="115">
        <v>12020357</v>
      </c>
      <c r="F10" s="115">
        <v>7586</v>
      </c>
      <c r="G10" s="115">
        <v>2249066</v>
      </c>
      <c r="H10" s="115">
        <v>0</v>
      </c>
      <c r="I10" s="115">
        <v>638510</v>
      </c>
      <c r="J10" s="115">
        <v>231665</v>
      </c>
      <c r="K10" s="115">
        <f t="shared" si="16"/>
        <v>119766270</v>
      </c>
      <c r="L10" s="116">
        <f t="shared" si="0"/>
        <v>2342.2958225768598</v>
      </c>
      <c r="M10" s="116">
        <f t="shared" si="1"/>
        <v>49.865130128310803</v>
      </c>
      <c r="N10" s="115">
        <v>59249526</v>
      </c>
      <c r="O10" s="116">
        <f t="shared" si="2"/>
        <v>1158.7562778690449</v>
      </c>
      <c r="P10" s="116">
        <f t="shared" si="3"/>
        <v>24.668759610120063</v>
      </c>
      <c r="Q10" s="115">
        <v>1623609</v>
      </c>
      <c r="R10" s="116">
        <f t="shared" si="4"/>
        <v>31.753285613705703</v>
      </c>
      <c r="S10" s="116">
        <f t="shared" si="5"/>
        <v>0.67599562099159116</v>
      </c>
      <c r="T10" s="115">
        <v>305805</v>
      </c>
      <c r="U10" s="116">
        <f t="shared" si="6"/>
        <v>5.9806970194789955</v>
      </c>
      <c r="V10" s="116">
        <f t="shared" si="7"/>
        <v>0.12732304445056264</v>
      </c>
      <c r="W10" s="115">
        <v>33671429</v>
      </c>
      <c r="X10" s="116">
        <f t="shared" si="8"/>
        <v>658.51969412500978</v>
      </c>
      <c r="Y10" s="116">
        <f t="shared" si="9"/>
        <v>14.019224182995579</v>
      </c>
      <c r="Z10" s="115">
        <v>4632971</v>
      </c>
      <c r="AA10" s="115">
        <v>2797362</v>
      </c>
      <c r="AB10" s="115">
        <f t="shared" si="10"/>
        <v>7430333</v>
      </c>
      <c r="AC10" s="116">
        <f t="shared" si="11"/>
        <v>145.31669013533599</v>
      </c>
      <c r="AD10" s="116">
        <f t="shared" si="12"/>
        <v>3.0936466664753106</v>
      </c>
      <c r="AE10" s="115">
        <v>18133430</v>
      </c>
      <c r="AF10" s="116">
        <f t="shared" si="13"/>
        <v>354.63956035359462</v>
      </c>
      <c r="AG10" s="116">
        <f t="shared" si="14"/>
        <v>7.54992074665609</v>
      </c>
      <c r="AH10" s="115">
        <f t="shared" si="15"/>
        <v>240180402</v>
      </c>
      <c r="AI10" s="302">
        <v>51132</v>
      </c>
    </row>
    <row r="11" spans="1:35" x14ac:dyDescent="0.25">
      <c r="A11" s="280">
        <v>5</v>
      </c>
      <c r="B11" s="280" t="s">
        <v>13</v>
      </c>
      <c r="C11" s="118">
        <v>373869514</v>
      </c>
      <c r="D11" s="118">
        <v>11980364</v>
      </c>
      <c r="E11" s="118">
        <v>94837851</v>
      </c>
      <c r="F11" s="118">
        <v>141143</v>
      </c>
      <c r="G11" s="118">
        <v>3890752</v>
      </c>
      <c r="H11" s="118">
        <v>0</v>
      </c>
      <c r="I11" s="118">
        <v>3805037</v>
      </c>
      <c r="J11" s="118">
        <v>2498360</v>
      </c>
      <c r="K11" s="118">
        <f t="shared" si="16"/>
        <v>491023021</v>
      </c>
      <c r="L11" s="119">
        <f t="shared" si="0"/>
        <v>1944.8150769572003</v>
      </c>
      <c r="M11" s="123">
        <f t="shared" si="1"/>
        <v>60.803194935994554</v>
      </c>
      <c r="N11" s="118">
        <v>177663706</v>
      </c>
      <c r="O11" s="119">
        <f t="shared" si="2"/>
        <v>703.67994835193565</v>
      </c>
      <c r="P11" s="123">
        <f t="shared" si="3"/>
        <v>22.000029503645667</v>
      </c>
      <c r="Q11" s="118">
        <v>4815309</v>
      </c>
      <c r="R11" s="119">
        <f t="shared" si="4"/>
        <v>19.072192428647249</v>
      </c>
      <c r="S11" s="123">
        <f t="shared" si="5"/>
        <v>0.59627789183442181</v>
      </c>
      <c r="T11" s="118">
        <v>6844826</v>
      </c>
      <c r="U11" s="119">
        <f t="shared" si="6"/>
        <v>27.110583892457957</v>
      </c>
      <c r="V11" s="123">
        <f t="shared" si="7"/>
        <v>0.84759221417637742</v>
      </c>
      <c r="W11" s="118">
        <v>75807071</v>
      </c>
      <c r="X11" s="119">
        <f t="shared" si="8"/>
        <v>300.25218434873534</v>
      </c>
      <c r="Y11" s="123">
        <f t="shared" si="9"/>
        <v>9.38716092404918</v>
      </c>
      <c r="Z11" s="118">
        <v>28199082</v>
      </c>
      <c r="AA11" s="118">
        <v>1464838</v>
      </c>
      <c r="AB11" s="118">
        <f t="shared" si="10"/>
        <v>29663920</v>
      </c>
      <c r="AC11" s="119">
        <f t="shared" si="11"/>
        <v>117.49110813615444</v>
      </c>
      <c r="AD11" s="123">
        <f t="shared" si="12"/>
        <v>3.6732719917132921</v>
      </c>
      <c r="AE11" s="118">
        <v>21743364</v>
      </c>
      <c r="AF11" s="119">
        <f t="shared" si="13"/>
        <v>86.119836183746699</v>
      </c>
      <c r="AG11" s="123">
        <f t="shared" si="14"/>
        <v>2.6924725385865083</v>
      </c>
      <c r="AH11" s="118">
        <f t="shared" si="15"/>
        <v>807561217</v>
      </c>
      <c r="AI11" s="287">
        <v>252478</v>
      </c>
    </row>
    <row r="12" spans="1:35" x14ac:dyDescent="0.25">
      <c r="A12" s="279">
        <v>6</v>
      </c>
      <c r="B12" s="279" t="s">
        <v>15</v>
      </c>
      <c r="C12" s="115">
        <v>0</v>
      </c>
      <c r="D12" s="115">
        <v>0</v>
      </c>
      <c r="E12" s="115">
        <v>0</v>
      </c>
      <c r="F12" s="115">
        <v>0</v>
      </c>
      <c r="G12" s="115">
        <v>0</v>
      </c>
      <c r="H12" s="115">
        <v>0</v>
      </c>
      <c r="I12" s="115">
        <v>0</v>
      </c>
      <c r="J12" s="115">
        <v>0</v>
      </c>
      <c r="K12" s="115">
        <f t="shared" si="16"/>
        <v>0</v>
      </c>
      <c r="L12" s="116">
        <f t="shared" si="0"/>
        <v>0</v>
      </c>
      <c r="M12" s="243">
        <f t="shared" si="1"/>
        <v>0</v>
      </c>
      <c r="N12" s="115">
        <v>0</v>
      </c>
      <c r="O12" s="116">
        <f t="shared" si="2"/>
        <v>0</v>
      </c>
      <c r="P12" s="243">
        <f t="shared" si="3"/>
        <v>0</v>
      </c>
      <c r="Q12" s="115">
        <v>0</v>
      </c>
      <c r="R12" s="116">
        <f t="shared" si="4"/>
        <v>0</v>
      </c>
      <c r="S12" s="243">
        <f t="shared" si="5"/>
        <v>0</v>
      </c>
      <c r="T12" s="115">
        <v>0</v>
      </c>
      <c r="U12" s="116">
        <f t="shared" si="6"/>
        <v>0</v>
      </c>
      <c r="V12" s="243">
        <f t="shared" si="7"/>
        <v>0</v>
      </c>
      <c r="W12" s="115">
        <v>0</v>
      </c>
      <c r="X12" s="116">
        <f t="shared" si="8"/>
        <v>0</v>
      </c>
      <c r="Y12" s="243">
        <f t="shared" si="9"/>
        <v>0</v>
      </c>
      <c r="Z12" s="115">
        <v>0</v>
      </c>
      <c r="AA12" s="115">
        <v>0</v>
      </c>
      <c r="AB12" s="115">
        <f t="shared" si="10"/>
        <v>0</v>
      </c>
      <c r="AC12" s="116">
        <f t="shared" si="11"/>
        <v>0</v>
      </c>
      <c r="AD12" s="243">
        <f t="shared" si="12"/>
        <v>0</v>
      </c>
      <c r="AE12" s="115">
        <v>0</v>
      </c>
      <c r="AF12" s="116">
        <f t="shared" si="13"/>
        <v>0</v>
      </c>
      <c r="AG12" s="243">
        <f t="shared" si="14"/>
        <v>0</v>
      </c>
      <c r="AH12" s="115">
        <f t="shared" si="15"/>
        <v>0</v>
      </c>
      <c r="AI12" s="302">
        <v>0</v>
      </c>
    </row>
    <row r="13" spans="1:35" x14ac:dyDescent="0.25">
      <c r="A13" s="280">
        <v>7</v>
      </c>
      <c r="B13" s="280" t="s">
        <v>246</v>
      </c>
      <c r="C13" s="118">
        <v>3048848</v>
      </c>
      <c r="D13" s="118">
        <v>1539023</v>
      </c>
      <c r="E13" s="118">
        <v>1648971</v>
      </c>
      <c r="F13" s="118">
        <v>8444</v>
      </c>
      <c r="G13" s="118">
        <v>4421213</v>
      </c>
      <c r="H13" s="118">
        <v>0</v>
      </c>
      <c r="I13" s="118">
        <v>74068</v>
      </c>
      <c r="J13" s="118">
        <v>69203</v>
      </c>
      <c r="K13" s="118">
        <f t="shared" si="16"/>
        <v>10809770</v>
      </c>
      <c r="L13" s="119">
        <f t="shared" si="0"/>
        <v>1941.7585773306987</v>
      </c>
      <c r="M13" s="123">
        <f t="shared" si="1"/>
        <v>49.892470438313062</v>
      </c>
      <c r="N13" s="118">
        <v>4652876</v>
      </c>
      <c r="O13" s="119">
        <f t="shared" si="2"/>
        <v>835.79594036285255</v>
      </c>
      <c r="P13" s="123">
        <f t="shared" si="3"/>
        <v>21.47533927947924</v>
      </c>
      <c r="Q13" s="118">
        <v>18371</v>
      </c>
      <c r="R13" s="119">
        <f t="shared" si="4"/>
        <v>3.299982037003772</v>
      </c>
      <c r="S13" s="123">
        <f t="shared" si="5"/>
        <v>8.4791311417564783E-2</v>
      </c>
      <c r="T13" s="118">
        <v>2875</v>
      </c>
      <c r="U13" s="119">
        <f t="shared" si="6"/>
        <v>0.51643614154841022</v>
      </c>
      <c r="V13" s="123">
        <f t="shared" si="7"/>
        <v>1.3269556383729725E-2</v>
      </c>
      <c r="W13" s="118">
        <v>4168428</v>
      </c>
      <c r="X13" s="119">
        <f t="shared" si="8"/>
        <v>748.77456439734146</v>
      </c>
      <c r="Y13" s="123">
        <f t="shared" si="9"/>
        <v>19.239370566093122</v>
      </c>
      <c r="Z13" s="118">
        <v>855872</v>
      </c>
      <c r="AA13" s="118">
        <v>26050</v>
      </c>
      <c r="AB13" s="118">
        <f t="shared" si="10"/>
        <v>881922</v>
      </c>
      <c r="AC13" s="119">
        <f t="shared" si="11"/>
        <v>158.41961559188073</v>
      </c>
      <c r="AD13" s="123">
        <f t="shared" si="12"/>
        <v>4.0705091148005863</v>
      </c>
      <c r="AE13" s="118">
        <v>1131893</v>
      </c>
      <c r="AF13" s="119">
        <f t="shared" si="13"/>
        <v>203.32189689240164</v>
      </c>
      <c r="AG13" s="123">
        <f t="shared" si="14"/>
        <v>5.2242497335126918</v>
      </c>
      <c r="AH13" s="118">
        <f t="shared" si="15"/>
        <v>21666135</v>
      </c>
      <c r="AI13" s="287">
        <v>5567</v>
      </c>
    </row>
    <row r="14" spans="1:35" x14ac:dyDescent="0.25">
      <c r="A14" s="279">
        <v>8</v>
      </c>
      <c r="B14" s="279" t="s">
        <v>19</v>
      </c>
      <c r="C14" s="115">
        <v>19944123</v>
      </c>
      <c r="D14" s="115">
        <v>649744</v>
      </c>
      <c r="E14" s="115">
        <v>11883177</v>
      </c>
      <c r="F14" s="115">
        <v>26465</v>
      </c>
      <c r="G14" s="115">
        <v>1747752</v>
      </c>
      <c r="H14" s="115">
        <v>0</v>
      </c>
      <c r="I14" s="115">
        <v>547056</v>
      </c>
      <c r="J14" s="115">
        <v>499168</v>
      </c>
      <c r="K14" s="115">
        <f t="shared" si="16"/>
        <v>35297485</v>
      </c>
      <c r="L14" s="116">
        <f t="shared" si="0"/>
        <v>835.48298144290857</v>
      </c>
      <c r="M14" s="243">
        <f t="shared" si="1"/>
        <v>28.19487465327019</v>
      </c>
      <c r="N14" s="115">
        <v>59337516</v>
      </c>
      <c r="O14" s="116">
        <f t="shared" si="2"/>
        <v>1404.5047339519031</v>
      </c>
      <c r="P14" s="243">
        <f t="shared" si="3"/>
        <v>47.397536279324562</v>
      </c>
      <c r="Q14" s="115">
        <v>629148</v>
      </c>
      <c r="R14" s="116">
        <f t="shared" si="4"/>
        <v>14.891781859496307</v>
      </c>
      <c r="S14" s="243">
        <f t="shared" si="5"/>
        <v>0.50254994083447124</v>
      </c>
      <c r="T14" s="115">
        <v>222177</v>
      </c>
      <c r="U14" s="116">
        <f t="shared" si="6"/>
        <v>5.2588761598182163</v>
      </c>
      <c r="V14" s="243">
        <f t="shared" si="7"/>
        <v>0.17747022672690735</v>
      </c>
      <c r="W14" s="115">
        <v>14636043</v>
      </c>
      <c r="X14" s="116">
        <f t="shared" si="8"/>
        <v>346.43161806476047</v>
      </c>
      <c r="Y14" s="243">
        <f t="shared" si="9"/>
        <v>11.690957523032381</v>
      </c>
      <c r="Z14" s="115">
        <v>12264235</v>
      </c>
      <c r="AA14" s="115">
        <v>32550</v>
      </c>
      <c r="AB14" s="115">
        <f t="shared" si="10"/>
        <v>12296785</v>
      </c>
      <c r="AC14" s="116">
        <f t="shared" si="11"/>
        <v>291.06194376065139</v>
      </c>
      <c r="AD14" s="243">
        <f t="shared" si="12"/>
        <v>9.8224083589301934</v>
      </c>
      <c r="AE14" s="115">
        <v>2771986</v>
      </c>
      <c r="AF14" s="116">
        <f t="shared" si="13"/>
        <v>65.61224199962129</v>
      </c>
      <c r="AG14" s="243">
        <f t="shared" si="14"/>
        <v>2.2142030178812977</v>
      </c>
      <c r="AH14" s="115">
        <f t="shared" si="15"/>
        <v>125191140</v>
      </c>
      <c r="AI14" s="302">
        <v>42248</v>
      </c>
    </row>
    <row r="15" spans="1:35" x14ac:dyDescent="0.25">
      <c r="A15" s="280">
        <v>9</v>
      </c>
      <c r="B15" s="280" t="s">
        <v>21</v>
      </c>
      <c r="C15" s="118">
        <v>0</v>
      </c>
      <c r="D15" s="118">
        <v>0</v>
      </c>
      <c r="E15" s="118">
        <v>0</v>
      </c>
      <c r="F15" s="118">
        <v>0</v>
      </c>
      <c r="G15" s="118">
        <v>0</v>
      </c>
      <c r="H15" s="118">
        <v>0</v>
      </c>
      <c r="I15" s="118">
        <v>0</v>
      </c>
      <c r="J15" s="118">
        <v>0</v>
      </c>
      <c r="K15" s="118">
        <f t="shared" si="16"/>
        <v>0</v>
      </c>
      <c r="L15" s="119">
        <f t="shared" si="0"/>
        <v>0</v>
      </c>
      <c r="M15" s="123">
        <f t="shared" si="1"/>
        <v>0</v>
      </c>
      <c r="N15" s="118">
        <v>0</v>
      </c>
      <c r="O15" s="119">
        <f t="shared" si="2"/>
        <v>0</v>
      </c>
      <c r="P15" s="123">
        <f t="shared" si="3"/>
        <v>0</v>
      </c>
      <c r="Q15" s="118">
        <v>0</v>
      </c>
      <c r="R15" s="119">
        <f t="shared" si="4"/>
        <v>0</v>
      </c>
      <c r="S15" s="123">
        <f t="shared" si="5"/>
        <v>0</v>
      </c>
      <c r="T15" s="118">
        <v>0</v>
      </c>
      <c r="U15" s="119">
        <f t="shared" si="6"/>
        <v>0</v>
      </c>
      <c r="V15" s="123">
        <f t="shared" si="7"/>
        <v>0</v>
      </c>
      <c r="W15" s="118">
        <v>0</v>
      </c>
      <c r="X15" s="119">
        <f t="shared" si="8"/>
        <v>0</v>
      </c>
      <c r="Y15" s="123">
        <f t="shared" si="9"/>
        <v>0</v>
      </c>
      <c r="Z15" s="118">
        <v>0</v>
      </c>
      <c r="AA15" s="118">
        <v>0</v>
      </c>
      <c r="AB15" s="118">
        <f t="shared" si="10"/>
        <v>0</v>
      </c>
      <c r="AC15" s="119">
        <f t="shared" si="11"/>
        <v>0</v>
      </c>
      <c r="AD15" s="123">
        <f t="shared" si="12"/>
        <v>0</v>
      </c>
      <c r="AE15" s="118">
        <v>0</v>
      </c>
      <c r="AF15" s="119">
        <f t="shared" si="13"/>
        <v>0</v>
      </c>
      <c r="AG15" s="123">
        <f t="shared" si="14"/>
        <v>0</v>
      </c>
      <c r="AH15" s="118">
        <f t="shared" si="15"/>
        <v>0</v>
      </c>
      <c r="AI15" s="287">
        <v>0</v>
      </c>
    </row>
    <row r="16" spans="1:35" x14ac:dyDescent="0.25">
      <c r="A16" s="279">
        <v>10</v>
      </c>
      <c r="B16" s="279" t="s">
        <v>23</v>
      </c>
      <c r="C16" s="115">
        <v>82661278</v>
      </c>
      <c r="D16" s="115">
        <v>1513886</v>
      </c>
      <c r="E16" s="115">
        <v>14107881</v>
      </c>
      <c r="F16" s="115">
        <v>0</v>
      </c>
      <c r="G16" s="115">
        <v>0</v>
      </c>
      <c r="H16" s="115">
        <v>0</v>
      </c>
      <c r="I16" s="115">
        <v>524090</v>
      </c>
      <c r="J16" s="115">
        <v>202244</v>
      </c>
      <c r="K16" s="115">
        <f t="shared" si="16"/>
        <v>99009379</v>
      </c>
      <c r="L16" s="116">
        <f t="shared" si="0"/>
        <v>4168.815957894737</v>
      </c>
      <c r="M16" s="243">
        <f t="shared" si="1"/>
        <v>58.192262056851405</v>
      </c>
      <c r="N16" s="115">
        <v>45615182</v>
      </c>
      <c r="O16" s="116">
        <f t="shared" si="2"/>
        <v>1920.6392421052631</v>
      </c>
      <c r="P16" s="243">
        <f t="shared" si="3"/>
        <v>26.810092655110694</v>
      </c>
      <c r="Q16" s="115">
        <v>1743629</v>
      </c>
      <c r="R16" s="116">
        <f t="shared" si="4"/>
        <v>73.415957894736849</v>
      </c>
      <c r="S16" s="243">
        <f t="shared" si="5"/>
        <v>1.0248091314452721</v>
      </c>
      <c r="T16" s="115">
        <v>2493462</v>
      </c>
      <c r="U16" s="116">
        <f t="shared" si="6"/>
        <v>104.98787368421053</v>
      </c>
      <c r="V16" s="243">
        <f t="shared" si="7"/>
        <v>1.4655196871076308</v>
      </c>
      <c r="W16" s="115">
        <v>7448535</v>
      </c>
      <c r="X16" s="116">
        <f t="shared" si="8"/>
        <v>313.62252631578946</v>
      </c>
      <c r="Y16" s="243">
        <f t="shared" si="9"/>
        <v>4.3778387970661816</v>
      </c>
      <c r="Z16" s="115">
        <v>5360544</v>
      </c>
      <c r="AA16" s="115">
        <v>3264877</v>
      </c>
      <c r="AB16" s="115">
        <f t="shared" si="10"/>
        <v>8625421</v>
      </c>
      <c r="AC16" s="116">
        <f t="shared" si="11"/>
        <v>363.17562105263158</v>
      </c>
      <c r="AD16" s="243">
        <f t="shared" si="12"/>
        <v>5.0695475949068349</v>
      </c>
      <c r="AE16" s="115">
        <v>5206221</v>
      </c>
      <c r="AF16" s="116">
        <f t="shared" si="13"/>
        <v>219.20930526315789</v>
      </c>
      <c r="AG16" s="243">
        <f t="shared" si="14"/>
        <v>3.0599300775119795</v>
      </c>
      <c r="AH16" s="115">
        <f t="shared" si="15"/>
        <v>170141829</v>
      </c>
      <c r="AI16" s="302">
        <v>23750</v>
      </c>
    </row>
    <row r="17" spans="1:35" x14ac:dyDescent="0.25">
      <c r="A17" s="280">
        <v>11</v>
      </c>
      <c r="B17" s="280" t="s">
        <v>25</v>
      </c>
      <c r="C17" s="118">
        <v>65934036</v>
      </c>
      <c r="D17" s="118">
        <v>423111</v>
      </c>
      <c r="E17" s="118">
        <v>7444197</v>
      </c>
      <c r="F17" s="118">
        <v>0</v>
      </c>
      <c r="G17" s="118">
        <v>0</v>
      </c>
      <c r="H17" s="118">
        <v>0</v>
      </c>
      <c r="I17" s="118">
        <v>201792</v>
      </c>
      <c r="J17" s="118">
        <v>58752</v>
      </c>
      <c r="K17" s="118">
        <f t="shared" si="16"/>
        <v>74061888</v>
      </c>
      <c r="L17" s="119">
        <f t="shared" si="0"/>
        <v>4724.8413397129189</v>
      </c>
      <c r="M17" s="123">
        <f t="shared" si="1"/>
        <v>64.40890930440986</v>
      </c>
      <c r="N17" s="118">
        <v>20998781</v>
      </c>
      <c r="O17" s="119">
        <f t="shared" si="2"/>
        <v>1339.6351515151516</v>
      </c>
      <c r="P17" s="123">
        <f t="shared" si="3"/>
        <v>18.261870139364593</v>
      </c>
      <c r="Q17" s="118">
        <v>2036106</v>
      </c>
      <c r="R17" s="119">
        <f t="shared" si="4"/>
        <v>129.89511961722488</v>
      </c>
      <c r="S17" s="123">
        <f t="shared" si="5"/>
        <v>1.7707267560903219</v>
      </c>
      <c r="T17" s="118">
        <v>527933</v>
      </c>
      <c r="U17" s="119">
        <f t="shared" si="6"/>
        <v>33.679936204146728</v>
      </c>
      <c r="V17" s="123">
        <f t="shared" si="7"/>
        <v>0.45912397906741192</v>
      </c>
      <c r="W17" s="118">
        <v>11069559</v>
      </c>
      <c r="X17" s="119">
        <f t="shared" si="8"/>
        <v>706.19196172248803</v>
      </c>
      <c r="Y17" s="123">
        <f t="shared" si="9"/>
        <v>9.6267897149855806</v>
      </c>
      <c r="Z17" s="118">
        <v>4677936</v>
      </c>
      <c r="AA17" s="118">
        <v>1074178</v>
      </c>
      <c r="AB17" s="118">
        <f t="shared" si="10"/>
        <v>5752114</v>
      </c>
      <c r="AC17" s="119">
        <f t="shared" si="11"/>
        <v>366.96102073365233</v>
      </c>
      <c r="AD17" s="123">
        <f t="shared" si="12"/>
        <v>5.0024027058914049</v>
      </c>
      <c r="AE17" s="118">
        <v>540643</v>
      </c>
      <c r="AF17" s="119">
        <f t="shared" si="13"/>
        <v>34.490781499202555</v>
      </c>
      <c r="AG17" s="123">
        <f t="shared" si="14"/>
        <v>0.47017740019082499</v>
      </c>
      <c r="AH17" s="118">
        <f t="shared" si="15"/>
        <v>114987024</v>
      </c>
      <c r="AI17" s="287">
        <v>15675</v>
      </c>
    </row>
    <row r="18" spans="1:35" x14ac:dyDescent="0.25">
      <c r="A18" s="279">
        <v>12</v>
      </c>
      <c r="B18" s="279" t="s">
        <v>27</v>
      </c>
      <c r="C18" s="115">
        <v>0</v>
      </c>
      <c r="D18" s="115">
        <v>0</v>
      </c>
      <c r="E18" s="115">
        <v>0</v>
      </c>
      <c r="F18" s="115">
        <v>0</v>
      </c>
      <c r="G18" s="115">
        <v>0</v>
      </c>
      <c r="H18" s="115">
        <v>0</v>
      </c>
      <c r="I18" s="115">
        <v>0</v>
      </c>
      <c r="J18" s="115">
        <v>0</v>
      </c>
      <c r="K18" s="115">
        <f t="shared" si="16"/>
        <v>0</v>
      </c>
      <c r="L18" s="116">
        <f t="shared" si="0"/>
        <v>0</v>
      </c>
      <c r="M18" s="116">
        <f t="shared" si="1"/>
        <v>0</v>
      </c>
      <c r="N18" s="115">
        <v>0</v>
      </c>
      <c r="O18" s="116">
        <f t="shared" si="2"/>
        <v>0</v>
      </c>
      <c r="P18" s="116">
        <f t="shared" si="3"/>
        <v>0</v>
      </c>
      <c r="Q18" s="115">
        <v>0</v>
      </c>
      <c r="R18" s="116">
        <f t="shared" si="4"/>
        <v>0</v>
      </c>
      <c r="S18" s="116">
        <f t="shared" si="5"/>
        <v>0</v>
      </c>
      <c r="T18" s="115">
        <v>0</v>
      </c>
      <c r="U18" s="116">
        <f t="shared" si="6"/>
        <v>0</v>
      </c>
      <c r="V18" s="116">
        <f t="shared" si="7"/>
        <v>0</v>
      </c>
      <c r="W18" s="115">
        <v>0</v>
      </c>
      <c r="X18" s="116">
        <f t="shared" si="8"/>
        <v>0</v>
      </c>
      <c r="Y18" s="116">
        <f t="shared" si="9"/>
        <v>0</v>
      </c>
      <c r="Z18" s="115">
        <v>0</v>
      </c>
      <c r="AA18" s="115">
        <v>0</v>
      </c>
      <c r="AB18" s="115">
        <f t="shared" si="10"/>
        <v>0</v>
      </c>
      <c r="AC18" s="116">
        <f t="shared" si="11"/>
        <v>0</v>
      </c>
      <c r="AD18" s="116">
        <f t="shared" si="12"/>
        <v>0</v>
      </c>
      <c r="AE18" s="115">
        <v>0</v>
      </c>
      <c r="AF18" s="116">
        <f t="shared" si="13"/>
        <v>0</v>
      </c>
      <c r="AG18" s="116">
        <f t="shared" si="14"/>
        <v>0</v>
      </c>
      <c r="AH18" s="115">
        <f t="shared" si="15"/>
        <v>0</v>
      </c>
      <c r="AI18" s="302">
        <v>0</v>
      </c>
    </row>
    <row r="19" spans="1:35" x14ac:dyDescent="0.25">
      <c r="A19" s="280">
        <v>13</v>
      </c>
      <c r="B19" s="280" t="s">
        <v>29</v>
      </c>
      <c r="C19" s="118">
        <v>41886438</v>
      </c>
      <c r="D19" s="118">
        <v>809525</v>
      </c>
      <c r="E19" s="118">
        <v>12549676</v>
      </c>
      <c r="F19" s="118">
        <v>0</v>
      </c>
      <c r="G19" s="118">
        <v>112879</v>
      </c>
      <c r="H19" s="118">
        <v>0</v>
      </c>
      <c r="I19" s="118">
        <v>490111</v>
      </c>
      <c r="J19" s="118">
        <v>271957</v>
      </c>
      <c r="K19" s="118">
        <f t="shared" si="16"/>
        <v>56120586</v>
      </c>
      <c r="L19" s="119">
        <f t="shared" si="0"/>
        <v>2025.2097001190864</v>
      </c>
      <c r="M19" s="119">
        <f t="shared" si="1"/>
        <v>42.592064666647076</v>
      </c>
      <c r="N19" s="118">
        <v>47977443</v>
      </c>
      <c r="O19" s="119">
        <f t="shared" si="2"/>
        <v>1731.3501136732705</v>
      </c>
      <c r="P19" s="119">
        <f t="shared" si="3"/>
        <v>36.411921194058344</v>
      </c>
      <c r="Q19" s="118">
        <v>742340</v>
      </c>
      <c r="R19" s="119">
        <f t="shared" si="4"/>
        <v>26.788639890296274</v>
      </c>
      <c r="S19" s="119">
        <f t="shared" si="5"/>
        <v>0.56339029112487859</v>
      </c>
      <c r="T19" s="118">
        <v>453765</v>
      </c>
      <c r="U19" s="119">
        <f t="shared" si="6"/>
        <v>16.37490527227455</v>
      </c>
      <c r="V19" s="119">
        <f t="shared" si="7"/>
        <v>0.34437965817857119</v>
      </c>
      <c r="W19" s="118">
        <v>18818467</v>
      </c>
      <c r="X19" s="119">
        <f t="shared" si="8"/>
        <v>679.0973620583884</v>
      </c>
      <c r="Y19" s="119">
        <f t="shared" si="9"/>
        <v>14.282056202890752</v>
      </c>
      <c r="Z19" s="118">
        <v>4147852</v>
      </c>
      <c r="AA19" s="118">
        <v>167718</v>
      </c>
      <c r="AB19" s="118">
        <f t="shared" si="10"/>
        <v>4315570</v>
      </c>
      <c r="AC19" s="119">
        <f t="shared" si="11"/>
        <v>155.73490671574464</v>
      </c>
      <c r="AD19" s="119">
        <f t="shared" si="12"/>
        <v>3.27525155409892</v>
      </c>
      <c r="AE19" s="118">
        <v>3334838</v>
      </c>
      <c r="AF19" s="119">
        <f t="shared" si="13"/>
        <v>120.34347371080077</v>
      </c>
      <c r="AG19" s="119">
        <f t="shared" si="14"/>
        <v>2.5309364330014654</v>
      </c>
      <c r="AH19" s="118">
        <f t="shared" si="15"/>
        <v>131763009</v>
      </c>
      <c r="AI19" s="287">
        <v>27711</v>
      </c>
    </row>
    <row r="20" spans="1:35" x14ac:dyDescent="0.25">
      <c r="A20" s="279">
        <v>14</v>
      </c>
      <c r="B20" s="279" t="s">
        <v>31</v>
      </c>
      <c r="C20" s="115">
        <v>4761780</v>
      </c>
      <c r="D20" s="115">
        <v>217152</v>
      </c>
      <c r="E20" s="115">
        <v>1712134</v>
      </c>
      <c r="F20" s="115">
        <v>0</v>
      </c>
      <c r="G20" s="115">
        <v>751407</v>
      </c>
      <c r="H20" s="115">
        <v>0</v>
      </c>
      <c r="I20" s="115">
        <v>131298</v>
      </c>
      <c r="J20" s="115">
        <v>63067</v>
      </c>
      <c r="K20" s="115">
        <f t="shared" si="16"/>
        <v>7636838</v>
      </c>
      <c r="L20" s="116">
        <f t="shared" si="0"/>
        <v>1119.4426854294927</v>
      </c>
      <c r="M20" s="116">
        <f t="shared" si="1"/>
        <v>31.470972161713046</v>
      </c>
      <c r="N20" s="115">
        <v>8385176</v>
      </c>
      <c r="O20" s="116">
        <f t="shared" si="2"/>
        <v>1229.1374963353855</v>
      </c>
      <c r="P20" s="116">
        <f t="shared" si="3"/>
        <v>34.554830214686284</v>
      </c>
      <c r="Q20" s="115">
        <v>70750</v>
      </c>
      <c r="R20" s="116">
        <f t="shared" si="4"/>
        <v>10.370858985634712</v>
      </c>
      <c r="S20" s="116">
        <f t="shared" si="5"/>
        <v>0.29155669930947836</v>
      </c>
      <c r="T20" s="115">
        <v>135106</v>
      </c>
      <c r="U20" s="116">
        <f t="shared" si="6"/>
        <v>19.804456171210788</v>
      </c>
      <c r="V20" s="116">
        <f t="shared" si="7"/>
        <v>0.55676409069832344</v>
      </c>
      <c r="W20" s="115">
        <v>6647226</v>
      </c>
      <c r="X20" s="116">
        <f t="shared" si="8"/>
        <v>974.38082673702729</v>
      </c>
      <c r="Y20" s="116">
        <f t="shared" si="9"/>
        <v>27.392837768539174</v>
      </c>
      <c r="Z20" s="115">
        <v>918174</v>
      </c>
      <c r="AA20" s="115">
        <v>58779</v>
      </c>
      <c r="AB20" s="115">
        <f t="shared" si="10"/>
        <v>976953</v>
      </c>
      <c r="AC20" s="116">
        <f t="shared" si="11"/>
        <v>143.20624450307827</v>
      </c>
      <c r="AD20" s="116">
        <f t="shared" si="12"/>
        <v>4.0259673789468948</v>
      </c>
      <c r="AE20" s="115">
        <v>414243</v>
      </c>
      <c r="AF20" s="116">
        <f t="shared" si="13"/>
        <v>60.721635883905016</v>
      </c>
      <c r="AG20" s="116">
        <f t="shared" si="14"/>
        <v>1.7070716861068018</v>
      </c>
      <c r="AH20" s="115">
        <f t="shared" si="15"/>
        <v>24266292</v>
      </c>
      <c r="AI20" s="302">
        <v>6822</v>
      </c>
    </row>
    <row r="21" spans="1:35" x14ac:dyDescent="0.25">
      <c r="A21" s="280">
        <v>15</v>
      </c>
      <c r="B21" s="280" t="s">
        <v>33</v>
      </c>
      <c r="C21" s="118">
        <v>181836318</v>
      </c>
      <c r="D21" s="118">
        <v>4927283</v>
      </c>
      <c r="E21" s="118">
        <v>39472449</v>
      </c>
      <c r="F21" s="118">
        <v>44372</v>
      </c>
      <c r="G21" s="118">
        <v>3040999</v>
      </c>
      <c r="H21" s="118">
        <v>0</v>
      </c>
      <c r="I21" s="118">
        <v>1833562</v>
      </c>
      <c r="J21" s="118">
        <v>687639</v>
      </c>
      <c r="K21" s="118">
        <f t="shared" si="16"/>
        <v>231842622</v>
      </c>
      <c r="L21" s="119">
        <f t="shared" si="0"/>
        <v>1693.5799116110888</v>
      </c>
      <c r="M21" s="123">
        <f t="shared" si="1"/>
        <v>53.783042731069798</v>
      </c>
      <c r="N21" s="118">
        <v>95655192</v>
      </c>
      <c r="O21" s="119">
        <f t="shared" si="2"/>
        <v>698.7486175535995</v>
      </c>
      <c r="P21" s="123">
        <f t="shared" si="3"/>
        <v>22.1901703595497</v>
      </c>
      <c r="Q21" s="118">
        <v>2082462</v>
      </c>
      <c r="R21" s="119">
        <f t="shared" si="4"/>
        <v>15.212111472296286</v>
      </c>
      <c r="S21" s="123">
        <f t="shared" si="5"/>
        <v>0.48309125287510368</v>
      </c>
      <c r="T21" s="118">
        <v>1008007</v>
      </c>
      <c r="U21" s="119">
        <f t="shared" si="6"/>
        <v>7.3633587786259538</v>
      </c>
      <c r="V21" s="123">
        <f t="shared" si="7"/>
        <v>0.23383829550641241</v>
      </c>
      <c r="W21" s="118">
        <v>66577745</v>
      </c>
      <c r="X21" s="119">
        <f t="shared" si="8"/>
        <v>486.34168523320795</v>
      </c>
      <c r="Y21" s="123">
        <f t="shared" si="9"/>
        <v>15.444760214423681</v>
      </c>
      <c r="Z21" s="118">
        <v>13522063</v>
      </c>
      <c r="AA21" s="118">
        <v>4393368</v>
      </c>
      <c r="AB21" s="118">
        <f t="shared" si="10"/>
        <v>17915431</v>
      </c>
      <c r="AC21" s="119">
        <f t="shared" si="11"/>
        <v>130.86987106906753</v>
      </c>
      <c r="AD21" s="123">
        <f t="shared" si="12"/>
        <v>4.1560364643328285</v>
      </c>
      <c r="AE21" s="118">
        <v>15988652</v>
      </c>
      <c r="AF21" s="119">
        <f t="shared" si="13"/>
        <v>116.79500346981263</v>
      </c>
      <c r="AG21" s="123">
        <f t="shared" si="14"/>
        <v>3.7090606822424768</v>
      </c>
      <c r="AH21" s="118">
        <f t="shared" si="15"/>
        <v>431070111</v>
      </c>
      <c r="AI21" s="287">
        <v>136895</v>
      </c>
    </row>
    <row r="22" spans="1:35" x14ac:dyDescent="0.25">
      <c r="A22" s="279">
        <v>16</v>
      </c>
      <c r="B22" s="279" t="s">
        <v>35</v>
      </c>
      <c r="C22" s="115">
        <v>53448541</v>
      </c>
      <c r="D22" s="115">
        <v>666471</v>
      </c>
      <c r="E22" s="115">
        <v>15342288</v>
      </c>
      <c r="F22" s="115">
        <v>12151</v>
      </c>
      <c r="G22" s="115">
        <v>2850506</v>
      </c>
      <c r="H22" s="115">
        <v>0</v>
      </c>
      <c r="I22" s="115">
        <v>503121</v>
      </c>
      <c r="J22" s="115">
        <v>125167</v>
      </c>
      <c r="K22" s="115">
        <f t="shared" si="16"/>
        <v>72948245</v>
      </c>
      <c r="L22" s="116">
        <f t="shared" si="0"/>
        <v>1302.8798892659404</v>
      </c>
      <c r="M22" s="243">
        <f t="shared" si="1"/>
        <v>48.322473940195579</v>
      </c>
      <c r="N22" s="115">
        <v>54615777</v>
      </c>
      <c r="O22" s="116">
        <f t="shared" si="2"/>
        <v>975.45592070012503</v>
      </c>
      <c r="P22" s="243">
        <f t="shared" si="3"/>
        <v>36.178655988311071</v>
      </c>
      <c r="Q22" s="115">
        <v>679658</v>
      </c>
      <c r="R22" s="116">
        <f t="shared" si="4"/>
        <v>12.138917663868549</v>
      </c>
      <c r="S22" s="243">
        <f t="shared" si="5"/>
        <v>0.45021996064806558</v>
      </c>
      <c r="T22" s="115">
        <v>2405167</v>
      </c>
      <c r="U22" s="116">
        <f t="shared" si="6"/>
        <v>42.957081621718167</v>
      </c>
      <c r="V22" s="243">
        <f t="shared" si="7"/>
        <v>1.5932339383808121</v>
      </c>
      <c r="W22" s="115">
        <v>8548690</v>
      </c>
      <c r="X22" s="116">
        <f t="shared" si="8"/>
        <v>152.68244329344526</v>
      </c>
      <c r="Y22" s="243">
        <f t="shared" si="9"/>
        <v>5.662834654182709</v>
      </c>
      <c r="Z22" s="115">
        <v>7941320</v>
      </c>
      <c r="AA22" s="115">
        <v>114297</v>
      </c>
      <c r="AB22" s="115">
        <f t="shared" si="10"/>
        <v>8055617</v>
      </c>
      <c r="AC22" s="116">
        <f t="shared" si="11"/>
        <v>143.87599571352027</v>
      </c>
      <c r="AD22" s="243">
        <f t="shared" si="12"/>
        <v>5.3362125785849477</v>
      </c>
      <c r="AE22" s="115">
        <v>3708167</v>
      </c>
      <c r="AF22" s="116">
        <f t="shared" si="13"/>
        <v>66.229094481157347</v>
      </c>
      <c r="AG22" s="243">
        <f t="shared" si="14"/>
        <v>2.4563689396968114</v>
      </c>
      <c r="AH22" s="115">
        <f t="shared" si="15"/>
        <v>150961321</v>
      </c>
      <c r="AI22" s="302">
        <v>55990</v>
      </c>
    </row>
    <row r="23" spans="1:35" x14ac:dyDescent="0.25">
      <c r="A23" s="280">
        <v>17</v>
      </c>
      <c r="B23" s="280" t="s">
        <v>37</v>
      </c>
      <c r="C23" s="118">
        <v>0</v>
      </c>
      <c r="D23" s="118">
        <v>0</v>
      </c>
      <c r="E23" s="118">
        <v>0</v>
      </c>
      <c r="F23" s="118">
        <v>0</v>
      </c>
      <c r="G23" s="118">
        <v>0</v>
      </c>
      <c r="H23" s="118">
        <v>0</v>
      </c>
      <c r="I23" s="118">
        <v>0</v>
      </c>
      <c r="J23" s="118">
        <v>0</v>
      </c>
      <c r="K23" s="118">
        <f t="shared" si="16"/>
        <v>0</v>
      </c>
      <c r="L23" s="119">
        <f t="shared" si="0"/>
        <v>0</v>
      </c>
      <c r="M23" s="123">
        <f t="shared" si="1"/>
        <v>0</v>
      </c>
      <c r="N23" s="118">
        <v>0</v>
      </c>
      <c r="O23" s="119">
        <f t="shared" si="2"/>
        <v>0</v>
      </c>
      <c r="P23" s="123">
        <f t="shared" si="3"/>
        <v>0</v>
      </c>
      <c r="Q23" s="118">
        <v>0</v>
      </c>
      <c r="R23" s="119">
        <f t="shared" si="4"/>
        <v>0</v>
      </c>
      <c r="S23" s="123">
        <f t="shared" si="5"/>
        <v>0</v>
      </c>
      <c r="T23" s="118">
        <v>0</v>
      </c>
      <c r="U23" s="119">
        <f t="shared" si="6"/>
        <v>0</v>
      </c>
      <c r="V23" s="123">
        <f t="shared" si="7"/>
        <v>0</v>
      </c>
      <c r="W23" s="118">
        <v>0</v>
      </c>
      <c r="X23" s="119">
        <f t="shared" si="8"/>
        <v>0</v>
      </c>
      <c r="Y23" s="123">
        <f t="shared" si="9"/>
        <v>0</v>
      </c>
      <c r="Z23" s="118">
        <v>0</v>
      </c>
      <c r="AA23" s="118">
        <v>0</v>
      </c>
      <c r="AB23" s="118">
        <f t="shared" si="10"/>
        <v>0</v>
      </c>
      <c r="AC23" s="119">
        <f t="shared" si="11"/>
        <v>0</v>
      </c>
      <c r="AD23" s="123">
        <f t="shared" si="12"/>
        <v>0</v>
      </c>
      <c r="AE23" s="118">
        <v>0</v>
      </c>
      <c r="AF23" s="119">
        <f t="shared" si="13"/>
        <v>0</v>
      </c>
      <c r="AG23" s="123">
        <f t="shared" si="14"/>
        <v>0</v>
      </c>
      <c r="AH23" s="118">
        <f t="shared" si="15"/>
        <v>0</v>
      </c>
      <c r="AI23" s="287">
        <v>0</v>
      </c>
    </row>
    <row r="24" spans="1:35" x14ac:dyDescent="0.25">
      <c r="A24" s="279">
        <v>18</v>
      </c>
      <c r="B24" s="279" t="s">
        <v>39</v>
      </c>
      <c r="C24" s="115">
        <v>6328040</v>
      </c>
      <c r="D24" s="115">
        <v>214896</v>
      </c>
      <c r="E24" s="115">
        <v>1316430</v>
      </c>
      <c r="F24" s="115">
        <v>0</v>
      </c>
      <c r="G24" s="115">
        <v>0</v>
      </c>
      <c r="H24" s="115">
        <v>0</v>
      </c>
      <c r="I24" s="115">
        <v>46043</v>
      </c>
      <c r="J24" s="115">
        <v>69043</v>
      </c>
      <c r="K24" s="115">
        <f t="shared" si="16"/>
        <v>7974452</v>
      </c>
      <c r="L24" s="116">
        <f t="shared" si="0"/>
        <v>1087.771381803301</v>
      </c>
      <c r="M24" s="243">
        <f t="shared" si="1"/>
        <v>36.769268351477315</v>
      </c>
      <c r="N24" s="115">
        <v>5606933</v>
      </c>
      <c r="O24" s="116">
        <f t="shared" si="2"/>
        <v>764.82512617651071</v>
      </c>
      <c r="P24" s="243">
        <f t="shared" si="3"/>
        <v>25.852914295020369</v>
      </c>
      <c r="Q24" s="115">
        <v>429561</v>
      </c>
      <c r="R24" s="116">
        <f t="shared" si="4"/>
        <v>58.59514390942573</v>
      </c>
      <c r="S24" s="243">
        <f t="shared" si="5"/>
        <v>1.9806556842186704</v>
      </c>
      <c r="T24" s="115">
        <v>44483</v>
      </c>
      <c r="U24" s="116">
        <f t="shared" si="6"/>
        <v>6.0677942981857864</v>
      </c>
      <c r="V24" s="243">
        <f t="shared" si="7"/>
        <v>0.20510592628543819</v>
      </c>
      <c r="W24" s="115">
        <v>2131116</v>
      </c>
      <c r="X24" s="116">
        <f t="shared" si="8"/>
        <v>290.69922247987995</v>
      </c>
      <c r="Y24" s="243">
        <f t="shared" si="9"/>
        <v>9.8263273880295383</v>
      </c>
      <c r="Z24" s="115">
        <v>2030403</v>
      </c>
      <c r="AA24" s="115">
        <v>41015</v>
      </c>
      <c r="AB24" s="115">
        <f t="shared" si="10"/>
        <v>2071418</v>
      </c>
      <c r="AC24" s="116">
        <f t="shared" si="11"/>
        <v>282.5559950893466</v>
      </c>
      <c r="AD24" s="243">
        <f t="shared" si="12"/>
        <v>9.5510668708119919</v>
      </c>
      <c r="AE24" s="115">
        <v>3429855</v>
      </c>
      <c r="AF24" s="116">
        <f t="shared" si="13"/>
        <v>467.85636338835081</v>
      </c>
      <c r="AG24" s="243">
        <f t="shared" si="14"/>
        <v>15.81466148415668</v>
      </c>
      <c r="AH24" s="115">
        <f t="shared" si="15"/>
        <v>21687818</v>
      </c>
      <c r="AI24" s="302">
        <v>7331</v>
      </c>
    </row>
    <row r="25" spans="1:35" x14ac:dyDescent="0.25">
      <c r="A25" s="280">
        <v>19</v>
      </c>
      <c r="B25" s="280" t="s">
        <v>41</v>
      </c>
      <c r="C25" s="118">
        <v>65926140</v>
      </c>
      <c r="D25" s="118">
        <v>2318407</v>
      </c>
      <c r="E25" s="118">
        <v>21417827</v>
      </c>
      <c r="F25" s="118">
        <v>0</v>
      </c>
      <c r="G25" s="118">
        <v>5061717</v>
      </c>
      <c r="H25" s="118">
        <v>0</v>
      </c>
      <c r="I25" s="118">
        <v>896232</v>
      </c>
      <c r="J25" s="118">
        <v>349358</v>
      </c>
      <c r="K25" s="118">
        <f t="shared" si="16"/>
        <v>95969681</v>
      </c>
      <c r="L25" s="119">
        <f t="shared" si="0"/>
        <v>1188.6851094926674</v>
      </c>
      <c r="M25" s="123">
        <f t="shared" si="1"/>
        <v>43.877223540100317</v>
      </c>
      <c r="N25" s="118">
        <v>64612267</v>
      </c>
      <c r="O25" s="119">
        <f t="shared" si="2"/>
        <v>800.29066339674989</v>
      </c>
      <c r="P25" s="123">
        <f t="shared" si="3"/>
        <v>29.540651308319415</v>
      </c>
      <c r="Q25" s="118">
        <v>1429983</v>
      </c>
      <c r="R25" s="119">
        <f t="shared" si="4"/>
        <v>17.711838585017837</v>
      </c>
      <c r="S25" s="123">
        <f t="shared" si="5"/>
        <v>0.65378651982331037</v>
      </c>
      <c r="T25" s="118">
        <v>376208</v>
      </c>
      <c r="U25" s="119">
        <f t="shared" si="6"/>
        <v>4.6597304795877923</v>
      </c>
      <c r="V25" s="123">
        <f t="shared" si="7"/>
        <v>0.17200184830846796</v>
      </c>
      <c r="W25" s="118">
        <v>43705431</v>
      </c>
      <c r="X25" s="119">
        <f t="shared" si="8"/>
        <v>541.3375817479191</v>
      </c>
      <c r="Y25" s="123">
        <f t="shared" si="9"/>
        <v>19.982070857393285</v>
      </c>
      <c r="Z25" s="118">
        <v>8174849</v>
      </c>
      <c r="AA25" s="118">
        <v>634563</v>
      </c>
      <c r="AB25" s="118">
        <f t="shared" si="10"/>
        <v>8809412</v>
      </c>
      <c r="AC25" s="119">
        <f t="shared" si="11"/>
        <v>109.11380301228697</v>
      </c>
      <c r="AD25" s="123">
        <f t="shared" si="12"/>
        <v>4.0276526456396393</v>
      </c>
      <c r="AE25" s="118">
        <v>3820249</v>
      </c>
      <c r="AF25" s="119">
        <f t="shared" si="13"/>
        <v>47.317788842647644</v>
      </c>
      <c r="AG25" s="123">
        <f t="shared" si="14"/>
        <v>1.7466132804155585</v>
      </c>
      <c r="AH25" s="118">
        <f t="shared" si="15"/>
        <v>218723231</v>
      </c>
      <c r="AI25" s="287">
        <v>80736</v>
      </c>
    </row>
    <row r="26" spans="1:35" x14ac:dyDescent="0.25">
      <c r="A26" s="279">
        <v>20</v>
      </c>
      <c r="B26" s="279" t="s">
        <v>43</v>
      </c>
      <c r="C26" s="115">
        <v>87264776</v>
      </c>
      <c r="D26" s="115">
        <v>1657334</v>
      </c>
      <c r="E26" s="115">
        <v>15073117</v>
      </c>
      <c r="F26" s="115">
        <v>11304</v>
      </c>
      <c r="G26" s="115">
        <v>5797350</v>
      </c>
      <c r="H26" s="115">
        <v>0</v>
      </c>
      <c r="I26" s="115">
        <v>578687</v>
      </c>
      <c r="J26" s="115">
        <v>334482</v>
      </c>
      <c r="K26" s="115">
        <f t="shared" si="16"/>
        <v>110717050</v>
      </c>
      <c r="L26" s="116">
        <f t="shared" si="0"/>
        <v>2600.7622559958659</v>
      </c>
      <c r="M26" s="243">
        <f t="shared" si="1"/>
        <v>64.538966068824564</v>
      </c>
      <c r="N26" s="115">
        <v>29341028</v>
      </c>
      <c r="O26" s="116">
        <f t="shared" si="2"/>
        <v>689.22571703741983</v>
      </c>
      <c r="P26" s="243">
        <f t="shared" si="3"/>
        <v>17.103414609732027</v>
      </c>
      <c r="Q26" s="115">
        <v>1605548</v>
      </c>
      <c r="R26" s="116">
        <f t="shared" si="4"/>
        <v>37.71459444222593</v>
      </c>
      <c r="S26" s="243">
        <f t="shared" si="5"/>
        <v>0.93590289746582966</v>
      </c>
      <c r="T26" s="115">
        <v>2068609</v>
      </c>
      <c r="U26" s="116">
        <f t="shared" si="6"/>
        <v>48.591975758145217</v>
      </c>
      <c r="V26" s="243">
        <f t="shared" si="7"/>
        <v>1.2058295091918101</v>
      </c>
      <c r="W26" s="115">
        <v>10208827</v>
      </c>
      <c r="X26" s="116">
        <f t="shared" si="8"/>
        <v>239.80707523901248</v>
      </c>
      <c r="Y26" s="243">
        <f t="shared" si="9"/>
        <v>5.9509094521169059</v>
      </c>
      <c r="Z26" s="115">
        <v>13329758</v>
      </c>
      <c r="AA26" s="115">
        <v>235082</v>
      </c>
      <c r="AB26" s="115">
        <f t="shared" si="10"/>
        <v>13564840</v>
      </c>
      <c r="AC26" s="116">
        <f t="shared" si="11"/>
        <v>318.6403889972047</v>
      </c>
      <c r="AD26" s="243">
        <f t="shared" si="12"/>
        <v>7.907189981028524</v>
      </c>
      <c r="AE26" s="115">
        <v>4044801</v>
      </c>
      <c r="AF26" s="116">
        <f t="shared" si="13"/>
        <v>95.013060534166456</v>
      </c>
      <c r="AG26" s="243">
        <f t="shared" si="14"/>
        <v>2.3577874816403406</v>
      </c>
      <c r="AH26" s="115">
        <f t="shared" si="15"/>
        <v>171550703</v>
      </c>
      <c r="AI26" s="302">
        <v>42571</v>
      </c>
    </row>
    <row r="27" spans="1:35" x14ac:dyDescent="0.25">
      <c r="A27" s="280">
        <v>21</v>
      </c>
      <c r="B27" s="280" t="s">
        <v>45</v>
      </c>
      <c r="C27" s="118">
        <v>0</v>
      </c>
      <c r="D27" s="118">
        <v>0</v>
      </c>
      <c r="E27" s="118">
        <v>0</v>
      </c>
      <c r="F27" s="118">
        <v>0</v>
      </c>
      <c r="G27" s="118">
        <v>0</v>
      </c>
      <c r="H27" s="118">
        <v>0</v>
      </c>
      <c r="I27" s="118">
        <v>0</v>
      </c>
      <c r="J27" s="118">
        <v>0</v>
      </c>
      <c r="K27" s="118">
        <f t="shared" si="16"/>
        <v>0</v>
      </c>
      <c r="L27" s="119">
        <f t="shared" si="0"/>
        <v>0</v>
      </c>
      <c r="M27" s="123">
        <f t="shared" si="1"/>
        <v>0</v>
      </c>
      <c r="N27" s="118">
        <v>0</v>
      </c>
      <c r="O27" s="119">
        <f t="shared" si="2"/>
        <v>0</v>
      </c>
      <c r="P27" s="123">
        <f t="shared" si="3"/>
        <v>0</v>
      </c>
      <c r="Q27" s="118">
        <v>0</v>
      </c>
      <c r="R27" s="119">
        <f t="shared" si="4"/>
        <v>0</v>
      </c>
      <c r="S27" s="123">
        <f t="shared" si="5"/>
        <v>0</v>
      </c>
      <c r="T27" s="118">
        <v>0</v>
      </c>
      <c r="U27" s="119">
        <f t="shared" si="6"/>
        <v>0</v>
      </c>
      <c r="V27" s="123">
        <f t="shared" si="7"/>
        <v>0</v>
      </c>
      <c r="W27" s="118">
        <v>0</v>
      </c>
      <c r="X27" s="119">
        <f t="shared" si="8"/>
        <v>0</v>
      </c>
      <c r="Y27" s="123">
        <f t="shared" si="9"/>
        <v>0</v>
      </c>
      <c r="Z27" s="118">
        <v>0</v>
      </c>
      <c r="AA27" s="118">
        <v>0</v>
      </c>
      <c r="AB27" s="118">
        <f t="shared" si="10"/>
        <v>0</v>
      </c>
      <c r="AC27" s="119">
        <f t="shared" si="11"/>
        <v>0</v>
      </c>
      <c r="AD27" s="123">
        <f t="shared" si="12"/>
        <v>0</v>
      </c>
      <c r="AE27" s="118">
        <v>0</v>
      </c>
      <c r="AF27" s="119">
        <f t="shared" si="13"/>
        <v>0</v>
      </c>
      <c r="AG27" s="123">
        <f t="shared" si="14"/>
        <v>0</v>
      </c>
      <c r="AH27" s="118">
        <f t="shared" si="15"/>
        <v>0</v>
      </c>
      <c r="AI27" s="287">
        <v>0</v>
      </c>
    </row>
    <row r="28" spans="1:35" x14ac:dyDescent="0.25">
      <c r="A28" s="279">
        <v>22</v>
      </c>
      <c r="B28" s="279" t="s">
        <v>47</v>
      </c>
      <c r="C28" s="115">
        <v>7419458</v>
      </c>
      <c r="D28" s="115">
        <v>348084</v>
      </c>
      <c r="E28" s="115">
        <v>2821922</v>
      </c>
      <c r="F28" s="115">
        <v>0</v>
      </c>
      <c r="G28" s="115">
        <v>152980</v>
      </c>
      <c r="H28" s="115">
        <v>0</v>
      </c>
      <c r="I28" s="115">
        <v>180511</v>
      </c>
      <c r="J28" s="115">
        <v>195642</v>
      </c>
      <c r="K28" s="115">
        <f t="shared" si="16"/>
        <v>11118597</v>
      </c>
      <c r="L28" s="116">
        <f t="shared" si="0"/>
        <v>840.98003176764234</v>
      </c>
      <c r="M28" s="116">
        <f t="shared" si="1"/>
        <v>36.403623193815214</v>
      </c>
      <c r="N28" s="115">
        <v>9948248</v>
      </c>
      <c r="O28" s="116">
        <f t="shared" si="2"/>
        <v>752.45805914832465</v>
      </c>
      <c r="P28" s="116">
        <f t="shared" si="3"/>
        <v>32.571759874975754</v>
      </c>
      <c r="Q28" s="115">
        <v>88648</v>
      </c>
      <c r="R28" s="116">
        <f t="shared" si="4"/>
        <v>6.7050903865063161</v>
      </c>
      <c r="S28" s="116">
        <f t="shared" si="5"/>
        <v>0.29024420876890589</v>
      </c>
      <c r="T28" s="115">
        <v>84025</v>
      </c>
      <c r="U28" s="116">
        <f t="shared" si="6"/>
        <v>6.3554194085167532</v>
      </c>
      <c r="V28" s="116">
        <f t="shared" si="7"/>
        <v>0.27510795101759</v>
      </c>
      <c r="W28" s="115">
        <v>6543991</v>
      </c>
      <c r="X28" s="116">
        <f t="shared" si="8"/>
        <v>494.96944255351337</v>
      </c>
      <c r="Y28" s="116">
        <f t="shared" si="9"/>
        <v>21.425813216156499</v>
      </c>
      <c r="Z28" s="115">
        <v>462348</v>
      </c>
      <c r="AA28" s="115">
        <v>581267</v>
      </c>
      <c r="AB28" s="115">
        <f t="shared" si="10"/>
        <v>1043615</v>
      </c>
      <c r="AC28" s="116">
        <f t="shared" si="11"/>
        <v>78.936162166250668</v>
      </c>
      <c r="AD28" s="116">
        <f t="shared" si="12"/>
        <v>3.4169209675837218</v>
      </c>
      <c r="AE28" s="115">
        <v>1715432</v>
      </c>
      <c r="AF28" s="116">
        <f t="shared" si="13"/>
        <v>129.75054837001738</v>
      </c>
      <c r="AG28" s="116">
        <f t="shared" si="14"/>
        <v>5.6165305876823144</v>
      </c>
      <c r="AH28" s="115">
        <f t="shared" si="15"/>
        <v>30542556</v>
      </c>
      <c r="AI28" s="302">
        <v>13221</v>
      </c>
    </row>
    <row r="29" spans="1:35" x14ac:dyDescent="0.25">
      <c r="A29" s="280">
        <v>23</v>
      </c>
      <c r="B29" s="280" t="s">
        <v>49</v>
      </c>
      <c r="C29" s="118">
        <v>257011766</v>
      </c>
      <c r="D29" s="118">
        <v>7637282</v>
      </c>
      <c r="E29" s="118">
        <v>64708517</v>
      </c>
      <c r="F29" s="118">
        <v>164760</v>
      </c>
      <c r="G29" s="118">
        <v>25010185</v>
      </c>
      <c r="H29" s="118">
        <v>0</v>
      </c>
      <c r="I29" s="118">
        <v>2617291</v>
      </c>
      <c r="J29" s="118">
        <v>1462787</v>
      </c>
      <c r="K29" s="118">
        <f t="shared" si="16"/>
        <v>358612588</v>
      </c>
      <c r="L29" s="119">
        <f t="shared" si="0"/>
        <v>1967.5016349551211</v>
      </c>
      <c r="M29" s="119">
        <f t="shared" si="1"/>
        <v>59.120007519880126</v>
      </c>
      <c r="N29" s="118">
        <v>119896200</v>
      </c>
      <c r="O29" s="119">
        <f t="shared" si="2"/>
        <v>657.80169859766931</v>
      </c>
      <c r="P29" s="119">
        <f t="shared" si="3"/>
        <v>19.765798755522354</v>
      </c>
      <c r="Q29" s="118">
        <v>3462971</v>
      </c>
      <c r="R29" s="119">
        <f t="shared" si="4"/>
        <v>18.999336142383743</v>
      </c>
      <c r="S29" s="119">
        <f t="shared" si="5"/>
        <v>0.57089705830718573</v>
      </c>
      <c r="T29" s="118">
        <v>911371</v>
      </c>
      <c r="U29" s="119">
        <f t="shared" si="6"/>
        <v>5.0001700792239996</v>
      </c>
      <c r="V29" s="119">
        <f t="shared" si="7"/>
        <v>0.15024642797369028</v>
      </c>
      <c r="W29" s="118">
        <v>76786151</v>
      </c>
      <c r="X29" s="119">
        <f t="shared" si="8"/>
        <v>421.28157987139815</v>
      </c>
      <c r="Y29" s="119">
        <f t="shared" si="9"/>
        <v>12.658779910265308</v>
      </c>
      <c r="Z29" s="118">
        <v>21748712</v>
      </c>
      <c r="AA29" s="118">
        <v>6508253</v>
      </c>
      <c r="AB29" s="118">
        <f t="shared" si="10"/>
        <v>28256965</v>
      </c>
      <c r="AC29" s="119">
        <f t="shared" si="11"/>
        <v>155.02976386419996</v>
      </c>
      <c r="AD29" s="119">
        <f t="shared" si="12"/>
        <v>4.6583751914726133</v>
      </c>
      <c r="AE29" s="118">
        <v>18657892</v>
      </c>
      <c r="AF29" s="119">
        <f t="shared" si="13"/>
        <v>102.36515460750104</v>
      </c>
      <c r="AG29" s="119">
        <f t="shared" si="14"/>
        <v>3.0758951365787279</v>
      </c>
      <c r="AH29" s="118">
        <f t="shared" si="15"/>
        <v>606584138</v>
      </c>
      <c r="AI29" s="287">
        <v>182268</v>
      </c>
    </row>
    <row r="30" spans="1:35" x14ac:dyDescent="0.25">
      <c r="A30" s="279">
        <v>24</v>
      </c>
      <c r="B30" s="279" t="s">
        <v>51</v>
      </c>
      <c r="C30" s="115">
        <v>323629693</v>
      </c>
      <c r="D30" s="115">
        <v>12209579</v>
      </c>
      <c r="E30" s="115">
        <v>67350942</v>
      </c>
      <c r="F30" s="115">
        <v>18126</v>
      </c>
      <c r="G30" s="115">
        <v>7188389</v>
      </c>
      <c r="H30" s="115">
        <v>0</v>
      </c>
      <c r="I30" s="115">
        <v>820404</v>
      </c>
      <c r="J30" s="115">
        <v>727529</v>
      </c>
      <c r="K30" s="115">
        <f t="shared" si="16"/>
        <v>411944662</v>
      </c>
      <c r="L30" s="116">
        <f t="shared" si="0"/>
        <v>1730.0457851767235</v>
      </c>
      <c r="M30" s="116">
        <f t="shared" si="1"/>
        <v>56.342286582206349</v>
      </c>
      <c r="N30" s="115">
        <v>189226563</v>
      </c>
      <c r="O30" s="116">
        <f t="shared" si="2"/>
        <v>794.6956180284908</v>
      </c>
      <c r="P30" s="116">
        <f t="shared" si="3"/>
        <v>25.880799595145437</v>
      </c>
      <c r="Q30" s="115">
        <v>3439696</v>
      </c>
      <c r="R30" s="116">
        <f t="shared" si="4"/>
        <v>14.445706222281951</v>
      </c>
      <c r="S30" s="116">
        <f t="shared" si="5"/>
        <v>0.470452358447283</v>
      </c>
      <c r="T30" s="115">
        <v>1100260</v>
      </c>
      <c r="U30" s="116">
        <f t="shared" si="6"/>
        <v>4.6207666980244593</v>
      </c>
      <c r="V30" s="116">
        <f t="shared" si="7"/>
        <v>0.15048420322761302</v>
      </c>
      <c r="W30" s="115">
        <v>78619697</v>
      </c>
      <c r="X30" s="116">
        <f t="shared" si="8"/>
        <v>330.17948276441336</v>
      </c>
      <c r="Y30" s="116">
        <f t="shared" si="9"/>
        <v>10.752933362152</v>
      </c>
      <c r="Z30" s="115">
        <v>23795298</v>
      </c>
      <c r="AA30" s="115">
        <v>7482616</v>
      </c>
      <c r="AB30" s="115">
        <f t="shared" si="10"/>
        <v>31277914</v>
      </c>
      <c r="AC30" s="116">
        <f t="shared" si="11"/>
        <v>131.35799119741969</v>
      </c>
      <c r="AD30" s="116">
        <f t="shared" si="12"/>
        <v>4.2779270053549183</v>
      </c>
      <c r="AE30" s="115">
        <v>15537718</v>
      </c>
      <c r="AF30" s="116">
        <f t="shared" si="13"/>
        <v>65.253821730950136</v>
      </c>
      <c r="AG30" s="116">
        <f t="shared" si="14"/>
        <v>2.1251168934663998</v>
      </c>
      <c r="AH30" s="115">
        <f t="shared" si="15"/>
        <v>731146510</v>
      </c>
      <c r="AI30" s="302">
        <v>238112</v>
      </c>
    </row>
    <row r="31" spans="1:35" x14ac:dyDescent="0.25">
      <c r="A31" s="280">
        <v>25</v>
      </c>
      <c r="B31" s="280" t="s">
        <v>53</v>
      </c>
      <c r="C31" s="118">
        <v>0</v>
      </c>
      <c r="D31" s="118">
        <v>0</v>
      </c>
      <c r="E31" s="118">
        <v>0</v>
      </c>
      <c r="F31" s="118">
        <v>0</v>
      </c>
      <c r="G31" s="118">
        <v>0</v>
      </c>
      <c r="H31" s="118">
        <v>0</v>
      </c>
      <c r="I31" s="118">
        <v>0</v>
      </c>
      <c r="J31" s="118">
        <v>0</v>
      </c>
      <c r="K31" s="118">
        <f t="shared" si="16"/>
        <v>0</v>
      </c>
      <c r="L31" s="119">
        <f t="shared" si="0"/>
        <v>0</v>
      </c>
      <c r="M31" s="123">
        <f t="shared" si="1"/>
        <v>0</v>
      </c>
      <c r="N31" s="118">
        <v>0</v>
      </c>
      <c r="O31" s="119">
        <f t="shared" si="2"/>
        <v>0</v>
      </c>
      <c r="P31" s="123">
        <f t="shared" si="3"/>
        <v>0</v>
      </c>
      <c r="Q31" s="118">
        <v>0</v>
      </c>
      <c r="R31" s="119">
        <f t="shared" si="4"/>
        <v>0</v>
      </c>
      <c r="S31" s="123">
        <f t="shared" si="5"/>
        <v>0</v>
      </c>
      <c r="T31" s="118">
        <v>0</v>
      </c>
      <c r="U31" s="119">
        <f t="shared" si="6"/>
        <v>0</v>
      </c>
      <c r="V31" s="123">
        <f t="shared" si="7"/>
        <v>0</v>
      </c>
      <c r="W31" s="118">
        <v>0</v>
      </c>
      <c r="X31" s="119">
        <f t="shared" si="8"/>
        <v>0</v>
      </c>
      <c r="Y31" s="123">
        <f t="shared" si="9"/>
        <v>0</v>
      </c>
      <c r="Z31" s="118">
        <v>0</v>
      </c>
      <c r="AA31" s="118">
        <v>0</v>
      </c>
      <c r="AB31" s="118">
        <f t="shared" si="10"/>
        <v>0</v>
      </c>
      <c r="AC31" s="119">
        <f t="shared" si="11"/>
        <v>0</v>
      </c>
      <c r="AD31" s="123">
        <f t="shared" si="12"/>
        <v>0</v>
      </c>
      <c r="AE31" s="118">
        <v>0</v>
      </c>
      <c r="AF31" s="119">
        <f t="shared" si="13"/>
        <v>0</v>
      </c>
      <c r="AG31" s="123">
        <f t="shared" si="14"/>
        <v>0</v>
      </c>
      <c r="AH31" s="118">
        <f t="shared" si="15"/>
        <v>0</v>
      </c>
      <c r="AI31" s="287">
        <v>0</v>
      </c>
    </row>
    <row r="32" spans="1:35" x14ac:dyDescent="0.25">
      <c r="A32" s="279">
        <v>26</v>
      </c>
      <c r="B32" s="279" t="s">
        <v>55</v>
      </c>
      <c r="C32" s="115">
        <v>30829714</v>
      </c>
      <c r="D32" s="115">
        <v>2584899</v>
      </c>
      <c r="E32" s="115">
        <v>7766793</v>
      </c>
      <c r="F32" s="115">
        <v>8687</v>
      </c>
      <c r="G32" s="115">
        <v>2038019</v>
      </c>
      <c r="H32" s="115">
        <v>0</v>
      </c>
      <c r="I32" s="115">
        <v>887923</v>
      </c>
      <c r="J32" s="115">
        <v>1087557</v>
      </c>
      <c r="K32" s="115">
        <f t="shared" si="16"/>
        <v>45203592</v>
      </c>
      <c r="L32" s="116">
        <f t="shared" si="0"/>
        <v>1323.4063881488421</v>
      </c>
      <c r="M32" s="243">
        <f t="shared" si="1"/>
        <v>57.028630879258749</v>
      </c>
      <c r="N32" s="115">
        <v>17303511</v>
      </c>
      <c r="O32" s="116">
        <f t="shared" si="2"/>
        <v>506.58755159996485</v>
      </c>
      <c r="P32" s="243">
        <f t="shared" si="3"/>
        <v>21.830024962047119</v>
      </c>
      <c r="Q32" s="115">
        <v>595684</v>
      </c>
      <c r="R32" s="116">
        <f t="shared" si="4"/>
        <v>17.43958778581257</v>
      </c>
      <c r="S32" s="243">
        <f t="shared" si="5"/>
        <v>0.75151202490015323</v>
      </c>
      <c r="T32" s="115">
        <v>925938</v>
      </c>
      <c r="U32" s="116">
        <f t="shared" si="6"/>
        <v>27.108294053927452</v>
      </c>
      <c r="V32" s="243">
        <f t="shared" si="7"/>
        <v>1.168158858240272</v>
      </c>
      <c r="W32" s="115">
        <v>8149789</v>
      </c>
      <c r="X32" s="116">
        <f t="shared" si="8"/>
        <v>238.59791550780221</v>
      </c>
      <c r="Y32" s="243">
        <f t="shared" si="9"/>
        <v>10.281733996378945</v>
      </c>
      <c r="Z32" s="115">
        <v>439152</v>
      </c>
      <c r="AA32" s="115">
        <v>215282</v>
      </c>
      <c r="AB32" s="115">
        <f t="shared" si="10"/>
        <v>654434</v>
      </c>
      <c r="AC32" s="116">
        <f t="shared" si="11"/>
        <v>19.159586614749539</v>
      </c>
      <c r="AD32" s="243">
        <f t="shared" si="12"/>
        <v>0.82563073794748032</v>
      </c>
      <c r="AE32" s="115">
        <v>6431785</v>
      </c>
      <c r="AF32" s="116">
        <f t="shared" si="13"/>
        <v>188.30064115701029</v>
      </c>
      <c r="AG32" s="243">
        <f t="shared" si="14"/>
        <v>8.1143085412272811</v>
      </c>
      <c r="AH32" s="115">
        <f t="shared" si="15"/>
        <v>79264733</v>
      </c>
      <c r="AI32" s="302">
        <v>34157</v>
      </c>
    </row>
    <row r="33" spans="1:35" x14ac:dyDescent="0.25">
      <c r="A33" s="280">
        <v>27</v>
      </c>
      <c r="B33" s="280" t="s">
        <v>57</v>
      </c>
      <c r="C33" s="118">
        <v>22004231</v>
      </c>
      <c r="D33" s="118">
        <v>217536</v>
      </c>
      <c r="E33" s="118">
        <v>4465315</v>
      </c>
      <c r="F33" s="118">
        <v>0</v>
      </c>
      <c r="G33" s="118">
        <v>0</v>
      </c>
      <c r="H33" s="118">
        <v>0</v>
      </c>
      <c r="I33" s="118">
        <v>143584</v>
      </c>
      <c r="J33" s="118">
        <v>52427</v>
      </c>
      <c r="K33" s="118">
        <f t="shared" si="16"/>
        <v>26883093</v>
      </c>
      <c r="L33" s="119">
        <f t="shared" si="0"/>
        <v>2125.4817362428844</v>
      </c>
      <c r="M33" s="123">
        <f t="shared" si="1"/>
        <v>69.528597070203389</v>
      </c>
      <c r="N33" s="118">
        <v>3821904</v>
      </c>
      <c r="O33" s="119">
        <f t="shared" si="2"/>
        <v>302.17457305502847</v>
      </c>
      <c r="P33" s="123">
        <f t="shared" si="3"/>
        <v>9.8847116757360709</v>
      </c>
      <c r="Q33" s="118">
        <v>330050</v>
      </c>
      <c r="R33" s="119">
        <f t="shared" si="4"/>
        <v>26.095034788108791</v>
      </c>
      <c r="S33" s="123">
        <f t="shared" si="5"/>
        <v>0.8536187953901222</v>
      </c>
      <c r="T33" s="118">
        <v>49936</v>
      </c>
      <c r="U33" s="119">
        <f t="shared" si="6"/>
        <v>3.9481340923466162</v>
      </c>
      <c r="V33" s="123">
        <f t="shared" si="7"/>
        <v>0.12915106246508451</v>
      </c>
      <c r="W33" s="118">
        <v>5051779</v>
      </c>
      <c r="X33" s="119">
        <f t="shared" si="8"/>
        <v>399.41326691967112</v>
      </c>
      <c r="Y33" s="123">
        <f t="shared" si="9"/>
        <v>13.065576441621321</v>
      </c>
      <c r="Z33" s="118">
        <v>1639405</v>
      </c>
      <c r="AA33" s="118">
        <v>221246</v>
      </c>
      <c r="AB33" s="118">
        <f t="shared" si="10"/>
        <v>1860651</v>
      </c>
      <c r="AC33" s="119">
        <f t="shared" si="11"/>
        <v>147.11029411764707</v>
      </c>
      <c r="AD33" s="123">
        <f t="shared" si="12"/>
        <v>4.81226076431276</v>
      </c>
      <c r="AE33" s="118">
        <v>667387</v>
      </c>
      <c r="AF33" s="119">
        <f t="shared" si="13"/>
        <v>52.766208096141682</v>
      </c>
      <c r="AG33" s="123">
        <f t="shared" si="14"/>
        <v>1.7260841902712547</v>
      </c>
      <c r="AH33" s="118">
        <f t="shared" si="15"/>
        <v>38664800</v>
      </c>
      <c r="AI33" s="287">
        <v>12648</v>
      </c>
    </row>
    <row r="34" spans="1:35" x14ac:dyDescent="0.25">
      <c r="A34" s="279">
        <v>28</v>
      </c>
      <c r="B34" s="279" t="s">
        <v>59</v>
      </c>
      <c r="C34" s="115">
        <v>112057836</v>
      </c>
      <c r="D34" s="115">
        <v>4572865</v>
      </c>
      <c r="E34" s="115">
        <v>34896135</v>
      </c>
      <c r="F34" s="115">
        <v>0</v>
      </c>
      <c r="G34" s="115">
        <v>1388346</v>
      </c>
      <c r="H34" s="115">
        <v>0</v>
      </c>
      <c r="I34" s="115">
        <v>2250205</v>
      </c>
      <c r="J34" s="115">
        <v>1027833</v>
      </c>
      <c r="K34" s="115">
        <f t="shared" si="16"/>
        <v>156193220</v>
      </c>
      <c r="L34" s="116">
        <f t="shared" si="0"/>
        <v>1625.5733985533643</v>
      </c>
      <c r="M34" s="243">
        <f t="shared" si="1"/>
        <v>57.078892805301088</v>
      </c>
      <c r="N34" s="115">
        <v>52569465</v>
      </c>
      <c r="O34" s="116">
        <f t="shared" si="2"/>
        <v>547.11416974553777</v>
      </c>
      <c r="P34" s="243">
        <f t="shared" si="3"/>
        <v>19.210864963069632</v>
      </c>
      <c r="Q34" s="115">
        <v>1124258</v>
      </c>
      <c r="R34" s="116">
        <f t="shared" si="4"/>
        <v>11.7006608731852</v>
      </c>
      <c r="S34" s="243">
        <f t="shared" si="5"/>
        <v>0.41084627019983444</v>
      </c>
      <c r="T34" s="115">
        <v>533037</v>
      </c>
      <c r="U34" s="116">
        <f t="shared" si="6"/>
        <v>5.5475568507051047</v>
      </c>
      <c r="V34" s="243">
        <f t="shared" si="7"/>
        <v>0.19479182120875205</v>
      </c>
      <c r="W34" s="115">
        <v>28515694</v>
      </c>
      <c r="X34" s="116">
        <f t="shared" si="8"/>
        <v>296.77570900764948</v>
      </c>
      <c r="Y34" s="243">
        <f t="shared" si="9"/>
        <v>10.420709945635075</v>
      </c>
      <c r="Z34" s="115">
        <v>6502224</v>
      </c>
      <c r="AA34" s="115">
        <v>1034407</v>
      </c>
      <c r="AB34" s="115">
        <f t="shared" si="10"/>
        <v>7536631</v>
      </c>
      <c r="AC34" s="116">
        <f t="shared" si="11"/>
        <v>78.437123380340324</v>
      </c>
      <c r="AD34" s="243">
        <f t="shared" si="12"/>
        <v>2.754169182004885</v>
      </c>
      <c r="AE34" s="115">
        <v>27172141</v>
      </c>
      <c r="AF34" s="116">
        <f t="shared" si="13"/>
        <v>282.79274600614042</v>
      </c>
      <c r="AG34" s="243">
        <f t="shared" si="14"/>
        <v>9.9297250125807413</v>
      </c>
      <c r="AH34" s="115">
        <f t="shared" si="15"/>
        <v>273644446</v>
      </c>
      <c r="AI34" s="302">
        <v>96085</v>
      </c>
    </row>
    <row r="35" spans="1:35" x14ac:dyDescent="0.25">
      <c r="A35" s="280">
        <v>29</v>
      </c>
      <c r="B35" s="280" t="s">
        <v>61</v>
      </c>
      <c r="C35" s="118">
        <v>7950248</v>
      </c>
      <c r="D35" s="118">
        <v>125137</v>
      </c>
      <c r="E35" s="118">
        <v>1642120</v>
      </c>
      <c r="F35" s="118">
        <v>3964</v>
      </c>
      <c r="G35" s="118">
        <v>375532</v>
      </c>
      <c r="H35" s="118">
        <v>313739</v>
      </c>
      <c r="I35" s="118">
        <v>45918</v>
      </c>
      <c r="J35" s="118">
        <v>45918</v>
      </c>
      <c r="K35" s="118">
        <f t="shared" si="16"/>
        <v>10502576</v>
      </c>
      <c r="L35" s="119">
        <f t="shared" si="0"/>
        <v>623.15035006526637</v>
      </c>
      <c r="M35" s="123">
        <f t="shared" si="1"/>
        <v>33.927676892103207</v>
      </c>
      <c r="N35" s="118">
        <v>5329760</v>
      </c>
      <c r="O35" s="119">
        <f t="shared" si="2"/>
        <v>316.23116174201971</v>
      </c>
      <c r="P35" s="123">
        <f t="shared" si="3"/>
        <v>17.217335555815641</v>
      </c>
      <c r="Q35" s="118">
        <v>76157</v>
      </c>
      <c r="R35" s="119">
        <f t="shared" si="4"/>
        <v>4.518630592144298</v>
      </c>
      <c r="S35" s="123">
        <f t="shared" si="5"/>
        <v>0.24601869951447189</v>
      </c>
      <c r="T35" s="118">
        <v>163868</v>
      </c>
      <c r="U35" s="119">
        <f t="shared" si="6"/>
        <v>9.722795775483565</v>
      </c>
      <c r="V35" s="123">
        <f t="shared" si="7"/>
        <v>0.52936161156607375</v>
      </c>
      <c r="W35" s="118">
        <v>11182067</v>
      </c>
      <c r="X35" s="119">
        <f t="shared" si="8"/>
        <v>663.46665480004742</v>
      </c>
      <c r="Y35" s="123">
        <f t="shared" si="9"/>
        <v>36.12271467131967</v>
      </c>
      <c r="Z35" s="118">
        <v>347449</v>
      </c>
      <c r="AA35" s="118">
        <v>191715</v>
      </c>
      <c r="AB35" s="118">
        <f t="shared" si="10"/>
        <v>539164</v>
      </c>
      <c r="AC35" s="119">
        <f t="shared" si="11"/>
        <v>31.990269372255845</v>
      </c>
      <c r="AD35" s="123">
        <f t="shared" si="12"/>
        <v>1.7417233623307209</v>
      </c>
      <c r="AE35" s="118">
        <v>3162185</v>
      </c>
      <c r="AF35" s="119">
        <f t="shared" si="13"/>
        <v>187.62222617776195</v>
      </c>
      <c r="AG35" s="123">
        <f t="shared" si="14"/>
        <v>10.215169207350215</v>
      </c>
      <c r="AH35" s="118">
        <f t="shared" si="15"/>
        <v>30955777</v>
      </c>
      <c r="AI35" s="287">
        <v>16854</v>
      </c>
    </row>
    <row r="36" spans="1:35" x14ac:dyDescent="0.25">
      <c r="A36" s="279">
        <v>30</v>
      </c>
      <c r="B36" s="279" t="s">
        <v>63</v>
      </c>
      <c r="C36" s="115">
        <v>450857774</v>
      </c>
      <c r="D36" s="115">
        <v>14620737</v>
      </c>
      <c r="E36" s="115">
        <v>66030164</v>
      </c>
      <c r="F36" s="115">
        <v>0</v>
      </c>
      <c r="G36" s="115">
        <v>13773837</v>
      </c>
      <c r="H36" s="115">
        <v>0</v>
      </c>
      <c r="I36" s="115">
        <v>1297149</v>
      </c>
      <c r="J36" s="115">
        <v>3382156</v>
      </c>
      <c r="K36" s="115">
        <f t="shared" si="16"/>
        <v>549961817</v>
      </c>
      <c r="L36" s="116">
        <f t="shared" si="0"/>
        <v>2401.2129892811145</v>
      </c>
      <c r="M36" s="243">
        <f t="shared" si="1"/>
        <v>57.048826783902904</v>
      </c>
      <c r="N36" s="115">
        <v>206264063</v>
      </c>
      <c r="O36" s="116">
        <f t="shared" si="2"/>
        <v>900.57878926801584</v>
      </c>
      <c r="P36" s="243">
        <f t="shared" si="3"/>
        <v>21.396254136368594</v>
      </c>
      <c r="Q36" s="115">
        <v>4714093</v>
      </c>
      <c r="R36" s="116">
        <f t="shared" si="4"/>
        <v>20.582413168293055</v>
      </c>
      <c r="S36" s="243">
        <f t="shared" si="5"/>
        <v>0.48900390297497554</v>
      </c>
      <c r="T36" s="115">
        <v>6239625</v>
      </c>
      <c r="U36" s="116">
        <f t="shared" si="6"/>
        <v>27.243106948719628</v>
      </c>
      <c r="V36" s="243">
        <f t="shared" si="7"/>
        <v>0.64725090873265156</v>
      </c>
      <c r="W36" s="115">
        <v>104603271</v>
      </c>
      <c r="X36" s="116">
        <f t="shared" si="8"/>
        <v>456.71303949178071</v>
      </c>
      <c r="Y36" s="243">
        <f t="shared" si="9"/>
        <v>10.850742185813701</v>
      </c>
      <c r="Z36" s="115">
        <v>2473322</v>
      </c>
      <c r="AA36" s="115">
        <v>8067477</v>
      </c>
      <c r="AB36" s="115">
        <f t="shared" si="10"/>
        <v>10540799</v>
      </c>
      <c r="AC36" s="116">
        <f t="shared" si="11"/>
        <v>46.022655925950183</v>
      </c>
      <c r="AD36" s="243">
        <f t="shared" si="12"/>
        <v>1.0934217571598011</v>
      </c>
      <c r="AE36" s="115">
        <v>81695836</v>
      </c>
      <c r="AF36" s="116">
        <f t="shared" si="13"/>
        <v>356.69585871155061</v>
      </c>
      <c r="AG36" s="243">
        <f t="shared" si="14"/>
        <v>8.4745003250473658</v>
      </c>
      <c r="AH36" s="115">
        <f t="shared" si="15"/>
        <v>964019504</v>
      </c>
      <c r="AI36" s="302">
        <v>229035</v>
      </c>
    </row>
    <row r="37" spans="1:35" x14ac:dyDescent="0.25">
      <c r="A37" s="280">
        <v>31</v>
      </c>
      <c r="B37" s="280" t="s">
        <v>65</v>
      </c>
      <c r="C37" s="118">
        <v>116047109</v>
      </c>
      <c r="D37" s="118">
        <v>5907671</v>
      </c>
      <c r="E37" s="118">
        <v>30603526</v>
      </c>
      <c r="F37" s="118">
        <v>14874</v>
      </c>
      <c r="G37" s="118">
        <v>3200530</v>
      </c>
      <c r="H37" s="118">
        <v>0</v>
      </c>
      <c r="I37" s="118">
        <v>1479227</v>
      </c>
      <c r="J37" s="118">
        <v>1254932</v>
      </c>
      <c r="K37" s="118">
        <f t="shared" si="16"/>
        <v>158507869</v>
      </c>
      <c r="L37" s="119">
        <f t="shared" si="0"/>
        <v>1600.3621485183503</v>
      </c>
      <c r="M37" s="123">
        <f t="shared" si="1"/>
        <v>52.257611246529812</v>
      </c>
      <c r="N37" s="118">
        <v>91910734</v>
      </c>
      <c r="O37" s="119">
        <f t="shared" si="2"/>
        <v>927.96944823060221</v>
      </c>
      <c r="P37" s="123">
        <f t="shared" si="3"/>
        <v>30.301558131194167</v>
      </c>
      <c r="Q37" s="118">
        <v>2512099</v>
      </c>
      <c r="R37" s="119">
        <f t="shared" si="4"/>
        <v>25.363208642536222</v>
      </c>
      <c r="S37" s="123">
        <f t="shared" si="5"/>
        <v>0.82820047851880652</v>
      </c>
      <c r="T37" s="118">
        <v>815265</v>
      </c>
      <c r="U37" s="119">
        <f t="shared" si="6"/>
        <v>8.231258518855066</v>
      </c>
      <c r="V37" s="123">
        <f t="shared" si="7"/>
        <v>0.26878035583774157</v>
      </c>
      <c r="W37" s="118">
        <v>39481785</v>
      </c>
      <c r="X37" s="119">
        <f t="shared" si="8"/>
        <v>398.62471603816448</v>
      </c>
      <c r="Y37" s="123">
        <f t="shared" si="9"/>
        <v>13.01653845241634</v>
      </c>
      <c r="Z37" s="118">
        <v>8807171</v>
      </c>
      <c r="AA37" s="118">
        <v>161195</v>
      </c>
      <c r="AB37" s="118">
        <f t="shared" si="10"/>
        <v>8968366</v>
      </c>
      <c r="AC37" s="119">
        <f t="shared" si="11"/>
        <v>90.548397193195015</v>
      </c>
      <c r="AD37" s="123">
        <f t="shared" si="12"/>
        <v>2.9567326019921172</v>
      </c>
      <c r="AE37" s="118">
        <v>1124040</v>
      </c>
      <c r="AF37" s="119">
        <f t="shared" si="13"/>
        <v>11.348780857186128</v>
      </c>
      <c r="AG37" s="123">
        <f t="shared" si="14"/>
        <v>0.37057873351101184</v>
      </c>
      <c r="AH37" s="118">
        <f t="shared" si="15"/>
        <v>303320158</v>
      </c>
      <c r="AI37" s="287">
        <v>99045</v>
      </c>
    </row>
    <row r="38" spans="1:35" x14ac:dyDescent="0.25">
      <c r="A38" s="279">
        <v>32</v>
      </c>
      <c r="B38" s="279" t="s">
        <v>67</v>
      </c>
      <c r="C38" s="115">
        <v>33258050</v>
      </c>
      <c r="D38" s="115">
        <v>783635</v>
      </c>
      <c r="E38" s="115">
        <v>11294386</v>
      </c>
      <c r="F38" s="115">
        <v>8887</v>
      </c>
      <c r="G38" s="115">
        <v>3483230</v>
      </c>
      <c r="H38" s="115">
        <v>0</v>
      </c>
      <c r="I38" s="115">
        <v>384737</v>
      </c>
      <c r="J38" s="115">
        <v>125656</v>
      </c>
      <c r="K38" s="115">
        <f t="shared" si="16"/>
        <v>49338581</v>
      </c>
      <c r="L38" s="116">
        <f t="shared" si="0"/>
        <v>1974.7280768461076</v>
      </c>
      <c r="M38" s="116">
        <f t="shared" si="1"/>
        <v>49.055122840384044</v>
      </c>
      <c r="N38" s="115">
        <v>29597095</v>
      </c>
      <c r="O38" s="116">
        <f t="shared" si="2"/>
        <v>1184.5945567340405</v>
      </c>
      <c r="P38" s="116">
        <f t="shared" si="3"/>
        <v>29.427054883145427</v>
      </c>
      <c r="Q38" s="115">
        <v>356406</v>
      </c>
      <c r="R38" s="116">
        <f t="shared" si="4"/>
        <v>14.264798879327596</v>
      </c>
      <c r="S38" s="116">
        <f t="shared" si="5"/>
        <v>0.35435838965554994</v>
      </c>
      <c r="T38" s="115">
        <v>128427</v>
      </c>
      <c r="U38" s="116">
        <f t="shared" si="6"/>
        <v>5.1401640984590751</v>
      </c>
      <c r="V38" s="116">
        <f t="shared" si="7"/>
        <v>0.12768916603057556</v>
      </c>
      <c r="W38" s="115">
        <v>10655603</v>
      </c>
      <c r="X38" s="116">
        <f t="shared" si="8"/>
        <v>426.48000800480287</v>
      </c>
      <c r="Y38" s="116">
        <f t="shared" si="9"/>
        <v>10.594384830471</v>
      </c>
      <c r="Z38" s="115">
        <v>8667405</v>
      </c>
      <c r="AA38" s="115">
        <v>514833</v>
      </c>
      <c r="AB38" s="115">
        <f t="shared" si="10"/>
        <v>9182238</v>
      </c>
      <c r="AC38" s="116">
        <f t="shared" si="11"/>
        <v>367.51002601560936</v>
      </c>
      <c r="AD38" s="116">
        <f t="shared" si="12"/>
        <v>9.1294845516461507</v>
      </c>
      <c r="AE38" s="115">
        <v>1319486</v>
      </c>
      <c r="AF38" s="116">
        <f t="shared" si="13"/>
        <v>52.811126676005607</v>
      </c>
      <c r="AG38" s="116">
        <f t="shared" si="14"/>
        <v>1.3119053386672586</v>
      </c>
      <c r="AH38" s="115">
        <f t="shared" si="15"/>
        <v>100577836</v>
      </c>
      <c r="AI38" s="302">
        <v>24985</v>
      </c>
    </row>
    <row r="39" spans="1:35" x14ac:dyDescent="0.25">
      <c r="A39" s="280">
        <v>33</v>
      </c>
      <c r="B39" s="280" t="s">
        <v>69</v>
      </c>
      <c r="C39" s="118">
        <v>25776923</v>
      </c>
      <c r="D39" s="118">
        <v>1142827</v>
      </c>
      <c r="E39" s="118">
        <v>7230135</v>
      </c>
      <c r="F39" s="118">
        <v>310</v>
      </c>
      <c r="G39" s="118">
        <v>390396</v>
      </c>
      <c r="H39" s="118">
        <v>0</v>
      </c>
      <c r="I39" s="118">
        <v>335082</v>
      </c>
      <c r="J39" s="118">
        <v>318484</v>
      </c>
      <c r="K39" s="118">
        <f t="shared" si="16"/>
        <v>35194157</v>
      </c>
      <c r="L39" s="119">
        <f t="shared" si="0"/>
        <v>1371.0762787798512</v>
      </c>
      <c r="M39" s="119">
        <f t="shared" si="1"/>
        <v>49.100067469391661</v>
      </c>
      <c r="N39" s="118">
        <v>19630036</v>
      </c>
      <c r="O39" s="119">
        <f t="shared" si="2"/>
        <v>764.73707585024738</v>
      </c>
      <c r="P39" s="119">
        <f t="shared" si="3"/>
        <v>27.386253122260811</v>
      </c>
      <c r="Q39" s="118">
        <v>316806</v>
      </c>
      <c r="R39" s="119">
        <f t="shared" si="4"/>
        <v>12.341968911917098</v>
      </c>
      <c r="S39" s="119">
        <f t="shared" si="5"/>
        <v>0.44198234311190049</v>
      </c>
      <c r="T39" s="118">
        <v>210597</v>
      </c>
      <c r="U39" s="119">
        <f t="shared" si="6"/>
        <v>8.2043320737075849</v>
      </c>
      <c r="V39" s="119">
        <f t="shared" si="7"/>
        <v>0.29380805765148676</v>
      </c>
      <c r="W39" s="118">
        <v>11890733</v>
      </c>
      <c r="X39" s="119">
        <f t="shared" si="8"/>
        <v>463.23319957925901</v>
      </c>
      <c r="Y39" s="119">
        <f t="shared" si="9"/>
        <v>16.588997786209852</v>
      </c>
      <c r="Z39" s="118">
        <v>1959199</v>
      </c>
      <c r="AA39" s="118">
        <v>87854</v>
      </c>
      <c r="AB39" s="118">
        <f t="shared" si="10"/>
        <v>2047053</v>
      </c>
      <c r="AC39" s="119">
        <f t="shared" si="11"/>
        <v>79.748061864505829</v>
      </c>
      <c r="AD39" s="119">
        <f t="shared" si="12"/>
        <v>2.8558842995847469</v>
      </c>
      <c r="AE39" s="118">
        <v>2389047</v>
      </c>
      <c r="AF39" s="119">
        <f t="shared" si="13"/>
        <v>93.071292220187772</v>
      </c>
      <c r="AG39" s="119">
        <f t="shared" si="14"/>
        <v>3.3330069217895386</v>
      </c>
      <c r="AH39" s="118">
        <f t="shared" si="15"/>
        <v>71678429</v>
      </c>
      <c r="AI39" s="287">
        <v>25669</v>
      </c>
    </row>
    <row r="40" spans="1:35" x14ac:dyDescent="0.25">
      <c r="A40" s="279">
        <v>34</v>
      </c>
      <c r="B40" s="279" t="s">
        <v>71</v>
      </c>
      <c r="C40" s="115">
        <v>156302355</v>
      </c>
      <c r="D40" s="115">
        <v>5338750</v>
      </c>
      <c r="E40" s="115">
        <v>39727564</v>
      </c>
      <c r="F40" s="115">
        <v>57727</v>
      </c>
      <c r="G40" s="115">
        <v>1903570</v>
      </c>
      <c r="H40" s="115">
        <v>0</v>
      </c>
      <c r="I40" s="115">
        <v>1611637</v>
      </c>
      <c r="J40" s="115">
        <v>935943</v>
      </c>
      <c r="K40" s="115">
        <f t="shared" si="16"/>
        <v>205877546</v>
      </c>
      <c r="L40" s="116">
        <f t="shared" si="0"/>
        <v>2044.667255934055</v>
      </c>
      <c r="M40" s="116">
        <f t="shared" si="1"/>
        <v>54.268879909837928</v>
      </c>
      <c r="N40" s="115">
        <v>65055986</v>
      </c>
      <c r="O40" s="116">
        <f t="shared" si="2"/>
        <v>646.10175787069227</v>
      </c>
      <c r="P40" s="116">
        <f t="shared" si="3"/>
        <v>17.148618488244942</v>
      </c>
      <c r="Q40" s="115">
        <v>3875032</v>
      </c>
      <c r="R40" s="116">
        <f t="shared" si="4"/>
        <v>38.484775052140229</v>
      </c>
      <c r="S40" s="116">
        <f t="shared" si="5"/>
        <v>1.0214501306265771</v>
      </c>
      <c r="T40" s="115">
        <v>14396000</v>
      </c>
      <c r="U40" s="116">
        <f t="shared" si="6"/>
        <v>142.97348296752409</v>
      </c>
      <c r="V40" s="116">
        <f t="shared" si="7"/>
        <v>3.7947547479608437</v>
      </c>
      <c r="W40" s="115">
        <v>61683782</v>
      </c>
      <c r="X40" s="116">
        <f t="shared" si="8"/>
        <v>612.61080544244714</v>
      </c>
      <c r="Y40" s="116">
        <f t="shared" si="9"/>
        <v>16.25971274080867</v>
      </c>
      <c r="Z40" s="115">
        <v>21040330</v>
      </c>
      <c r="AA40" s="115">
        <v>237038</v>
      </c>
      <c r="AB40" s="115">
        <f t="shared" si="10"/>
        <v>21277368</v>
      </c>
      <c r="AC40" s="116">
        <f t="shared" si="11"/>
        <v>211.31560234382758</v>
      </c>
      <c r="AD40" s="116">
        <f t="shared" si="12"/>
        <v>5.6086686053146781</v>
      </c>
      <c r="AE40" s="115">
        <v>7200041</v>
      </c>
      <c r="AF40" s="116">
        <f t="shared" si="13"/>
        <v>71.507011619823217</v>
      </c>
      <c r="AG40" s="116">
        <f t="shared" si="14"/>
        <v>1.8979153772063586</v>
      </c>
      <c r="AH40" s="115">
        <f t="shared" si="15"/>
        <v>379365755</v>
      </c>
      <c r="AI40" s="302">
        <v>100690</v>
      </c>
    </row>
    <row r="41" spans="1:35" x14ac:dyDescent="0.25">
      <c r="A41" s="280">
        <v>35</v>
      </c>
      <c r="B41" s="280" t="s">
        <v>73</v>
      </c>
      <c r="C41" s="118">
        <v>731514351</v>
      </c>
      <c r="D41" s="118">
        <v>10821941</v>
      </c>
      <c r="E41" s="118">
        <v>146394371</v>
      </c>
      <c r="F41" s="118">
        <v>0</v>
      </c>
      <c r="G41" s="118">
        <v>0</v>
      </c>
      <c r="H41" s="118">
        <v>0</v>
      </c>
      <c r="I41" s="118">
        <v>5858449</v>
      </c>
      <c r="J41" s="118">
        <v>3555985</v>
      </c>
      <c r="K41" s="118">
        <f t="shared" si="16"/>
        <v>898145097</v>
      </c>
      <c r="L41" s="119">
        <f t="shared" si="0"/>
        <v>1980.015866227224</v>
      </c>
      <c r="M41" s="123">
        <f t="shared" si="1"/>
        <v>58.932304974581328</v>
      </c>
      <c r="N41" s="118">
        <v>366606987</v>
      </c>
      <c r="O41" s="119">
        <f t="shared" si="2"/>
        <v>808.20755282679863</v>
      </c>
      <c r="P41" s="123">
        <f t="shared" si="3"/>
        <v>24.055127435268261</v>
      </c>
      <c r="Q41" s="118">
        <v>7050414</v>
      </c>
      <c r="R41" s="119">
        <f t="shared" si="4"/>
        <v>15.543069410610553</v>
      </c>
      <c r="S41" s="123">
        <f t="shared" si="5"/>
        <v>0.46261695290984578</v>
      </c>
      <c r="T41" s="118">
        <v>2917615</v>
      </c>
      <c r="U41" s="119">
        <f t="shared" si="6"/>
        <v>6.432060934072596</v>
      </c>
      <c r="V41" s="123">
        <f t="shared" si="7"/>
        <v>0.19144097936150412</v>
      </c>
      <c r="W41" s="118">
        <v>160779848</v>
      </c>
      <c r="X41" s="119">
        <f t="shared" si="8"/>
        <v>354.44902062367038</v>
      </c>
      <c r="Y41" s="123">
        <f t="shared" si="9"/>
        <v>10.549661817173879</v>
      </c>
      <c r="Z41" s="118">
        <v>47645541</v>
      </c>
      <c r="AA41" s="118">
        <v>8692356</v>
      </c>
      <c r="AB41" s="118">
        <f t="shared" si="10"/>
        <v>56337897</v>
      </c>
      <c r="AC41" s="119">
        <f t="shared" si="11"/>
        <v>124.20034391155301</v>
      </c>
      <c r="AD41" s="123">
        <f t="shared" si="12"/>
        <v>3.6966433805856993</v>
      </c>
      <c r="AE41" s="118">
        <v>32190597</v>
      </c>
      <c r="AF41" s="119">
        <f t="shared" si="13"/>
        <v>70.966142348519085</v>
      </c>
      <c r="AG41" s="123">
        <f t="shared" si="14"/>
        <v>2.11220446011948</v>
      </c>
      <c r="AH41" s="118">
        <f t="shared" si="15"/>
        <v>1524028455</v>
      </c>
      <c r="AI41" s="287">
        <v>453605</v>
      </c>
    </row>
    <row r="42" spans="1:35" x14ac:dyDescent="0.25">
      <c r="A42" s="279">
        <v>36</v>
      </c>
      <c r="B42" s="279" t="s">
        <v>75</v>
      </c>
      <c r="C42" s="115">
        <v>21063788</v>
      </c>
      <c r="D42" s="115">
        <v>928992</v>
      </c>
      <c r="E42" s="115">
        <v>7100192</v>
      </c>
      <c r="F42" s="115">
        <v>4990</v>
      </c>
      <c r="G42" s="115">
        <v>1196719</v>
      </c>
      <c r="H42" s="115">
        <v>0</v>
      </c>
      <c r="I42" s="115">
        <v>490758</v>
      </c>
      <c r="J42" s="115">
        <v>219308</v>
      </c>
      <c r="K42" s="115">
        <f t="shared" si="16"/>
        <v>31004747</v>
      </c>
      <c r="L42" s="116">
        <f t="shared" si="0"/>
        <v>1368.8025694229834</v>
      </c>
      <c r="M42" s="243">
        <f t="shared" si="1"/>
        <v>44.399202855605893</v>
      </c>
      <c r="N42" s="115">
        <v>21729484</v>
      </c>
      <c r="O42" s="116">
        <f t="shared" si="2"/>
        <v>959.31676305681867</v>
      </c>
      <c r="P42" s="243">
        <f t="shared" si="3"/>
        <v>31.116905035981834</v>
      </c>
      <c r="Q42" s="115">
        <v>319073</v>
      </c>
      <c r="R42" s="116">
        <f t="shared" si="4"/>
        <v>14.086486247847777</v>
      </c>
      <c r="S42" s="243">
        <f t="shared" si="5"/>
        <v>0.45691670545632063</v>
      </c>
      <c r="T42" s="115">
        <v>217608</v>
      </c>
      <c r="U42" s="116">
        <f t="shared" si="6"/>
        <v>9.6069930687386869</v>
      </c>
      <c r="V42" s="243">
        <f t="shared" si="7"/>
        <v>0.31161749957200707</v>
      </c>
      <c r="W42" s="115">
        <v>10030460</v>
      </c>
      <c r="X42" s="116">
        <f t="shared" si="8"/>
        <v>442.82636528188601</v>
      </c>
      <c r="Y42" s="243">
        <f t="shared" si="9"/>
        <v>14.363749792089603</v>
      </c>
      <c r="Z42" s="115">
        <v>3409270</v>
      </c>
      <c r="AA42" s="115">
        <v>59217</v>
      </c>
      <c r="AB42" s="115">
        <f t="shared" si="10"/>
        <v>3468487</v>
      </c>
      <c r="AC42" s="116">
        <f t="shared" si="11"/>
        <v>153.12732329698468</v>
      </c>
      <c r="AD42" s="243">
        <f t="shared" si="12"/>
        <v>4.9669187081265953</v>
      </c>
      <c r="AE42" s="115">
        <v>3061906</v>
      </c>
      <c r="AF42" s="116">
        <f t="shared" si="13"/>
        <v>135.17751975630216</v>
      </c>
      <c r="AG42" s="243">
        <f t="shared" si="14"/>
        <v>4.3846894031677417</v>
      </c>
      <c r="AH42" s="115">
        <f t="shared" si="15"/>
        <v>69831765</v>
      </c>
      <c r="AI42" s="302">
        <v>22651</v>
      </c>
    </row>
    <row r="43" spans="1:35" x14ac:dyDescent="0.25">
      <c r="A43" s="280">
        <v>37</v>
      </c>
      <c r="B43" s="280" t="s">
        <v>77</v>
      </c>
      <c r="C43" s="118">
        <v>17897682</v>
      </c>
      <c r="D43" s="118">
        <v>443261</v>
      </c>
      <c r="E43" s="118">
        <v>1915249</v>
      </c>
      <c r="F43" s="118">
        <v>0</v>
      </c>
      <c r="G43" s="118">
        <v>1667347</v>
      </c>
      <c r="H43" s="118">
        <v>0</v>
      </c>
      <c r="I43" s="118">
        <v>104817</v>
      </c>
      <c r="J43" s="118">
        <v>54484</v>
      </c>
      <c r="K43" s="118">
        <f t="shared" si="16"/>
        <v>22082840</v>
      </c>
      <c r="L43" s="119">
        <f t="shared" si="0"/>
        <v>1408.7936204146731</v>
      </c>
      <c r="M43" s="123">
        <f t="shared" si="1"/>
        <v>38.593097596417117</v>
      </c>
      <c r="N43" s="118">
        <v>26825780</v>
      </c>
      <c r="O43" s="119">
        <f t="shared" si="2"/>
        <v>1711.3735247208931</v>
      </c>
      <c r="P43" s="123">
        <f t="shared" si="3"/>
        <v>46.882101470644827</v>
      </c>
      <c r="Q43" s="118">
        <v>261270</v>
      </c>
      <c r="R43" s="119">
        <f t="shared" si="4"/>
        <v>16.667942583732057</v>
      </c>
      <c r="S43" s="123">
        <f t="shared" si="5"/>
        <v>0.4566087789892922</v>
      </c>
      <c r="T43" s="118">
        <v>216748</v>
      </c>
      <c r="U43" s="119">
        <f t="shared" si="6"/>
        <v>13.82762360446571</v>
      </c>
      <c r="V43" s="123">
        <f t="shared" si="7"/>
        <v>0.37879986078911126</v>
      </c>
      <c r="W43" s="118">
        <v>4735923</v>
      </c>
      <c r="X43" s="119">
        <f t="shared" si="8"/>
        <v>302.13224880382774</v>
      </c>
      <c r="Y43" s="123">
        <f t="shared" si="9"/>
        <v>8.2767406071011038</v>
      </c>
      <c r="Z43" s="118">
        <v>902688</v>
      </c>
      <c r="AA43" s="118">
        <v>806195</v>
      </c>
      <c r="AB43" s="118">
        <f t="shared" si="10"/>
        <v>1708883</v>
      </c>
      <c r="AC43" s="119">
        <f t="shared" si="11"/>
        <v>109.01964912280702</v>
      </c>
      <c r="AD43" s="123">
        <f t="shared" si="12"/>
        <v>2.9865310983486761</v>
      </c>
      <c r="AE43" s="118">
        <v>1388218</v>
      </c>
      <c r="AF43" s="119">
        <f t="shared" si="13"/>
        <v>88.562551834130787</v>
      </c>
      <c r="AG43" s="123">
        <f t="shared" si="14"/>
        <v>2.4261205877098679</v>
      </c>
      <c r="AH43" s="118">
        <f t="shared" si="15"/>
        <v>57219662</v>
      </c>
      <c r="AI43" s="287">
        <v>15675</v>
      </c>
    </row>
    <row r="44" spans="1:35" x14ac:dyDescent="0.25">
      <c r="A44" s="279">
        <v>38</v>
      </c>
      <c r="B44" s="279" t="s">
        <v>79</v>
      </c>
      <c r="C44" s="121">
        <v>36358619</v>
      </c>
      <c r="D44" s="121">
        <v>846121</v>
      </c>
      <c r="E44" s="121">
        <v>15345279</v>
      </c>
      <c r="F44" s="121">
        <v>763</v>
      </c>
      <c r="G44" s="121">
        <v>1555214</v>
      </c>
      <c r="H44" s="121">
        <v>0</v>
      </c>
      <c r="I44" s="121">
        <v>486590</v>
      </c>
      <c r="J44" s="121">
        <v>242115</v>
      </c>
      <c r="K44" s="121">
        <f t="shared" si="16"/>
        <v>54834701</v>
      </c>
      <c r="L44" s="116">
        <f t="shared" si="0"/>
        <v>1908.355989420199</v>
      </c>
      <c r="M44" s="243">
        <f t="shared" si="1"/>
        <v>49.116596889099824</v>
      </c>
      <c r="N44" s="121">
        <v>40046440</v>
      </c>
      <c r="O44" s="116">
        <f t="shared" si="2"/>
        <v>1393.695273891557</v>
      </c>
      <c r="P44" s="243">
        <f t="shared" si="3"/>
        <v>35.870439966902026</v>
      </c>
      <c r="Q44" s="121">
        <v>973671</v>
      </c>
      <c r="R44" s="116">
        <f t="shared" si="4"/>
        <v>33.885675506368763</v>
      </c>
      <c r="S44" s="243">
        <f t="shared" si="5"/>
        <v>0.87213762704034281</v>
      </c>
      <c r="T44" s="121">
        <v>414952</v>
      </c>
      <c r="U44" s="116">
        <f t="shared" si="6"/>
        <v>14.441149857311895</v>
      </c>
      <c r="V44" s="243">
        <f t="shared" si="7"/>
        <v>0.37168124819948872</v>
      </c>
      <c r="W44" s="121">
        <v>9585517</v>
      </c>
      <c r="X44" s="116">
        <f t="shared" si="8"/>
        <v>333.59493979258019</v>
      </c>
      <c r="Y44" s="243">
        <f t="shared" si="9"/>
        <v>8.5859495151184184</v>
      </c>
      <c r="Z44" s="121">
        <v>1326629</v>
      </c>
      <c r="AA44" s="121">
        <v>645751</v>
      </c>
      <c r="AB44" s="121">
        <f t="shared" si="10"/>
        <v>1972380</v>
      </c>
      <c r="AC44" s="116">
        <f t="shared" si="11"/>
        <v>68.642722906661092</v>
      </c>
      <c r="AD44" s="243">
        <f t="shared" si="12"/>
        <v>1.766702318156576</v>
      </c>
      <c r="AE44" s="121">
        <v>3814237</v>
      </c>
      <c r="AF44" s="116">
        <f t="shared" si="13"/>
        <v>132.74298740168442</v>
      </c>
      <c r="AG44" s="243">
        <f t="shared" si="14"/>
        <v>3.4164924354833164</v>
      </c>
      <c r="AH44" s="121">
        <f t="shared" si="15"/>
        <v>111641898</v>
      </c>
      <c r="AI44" s="302">
        <v>28734</v>
      </c>
    </row>
    <row r="45" spans="1:35" ht="13.5" thickBot="1" x14ac:dyDescent="0.3">
      <c r="A45" s="284">
        <f>A44</f>
        <v>38</v>
      </c>
      <c r="B45" s="285" t="s">
        <v>247</v>
      </c>
      <c r="C45" s="131">
        <f t="shared" ref="C45:K45" si="17">SUM(C7:C44)</f>
        <v>3983457317</v>
      </c>
      <c r="D45" s="131">
        <f t="shared" si="17"/>
        <v>105581621</v>
      </c>
      <c r="E45" s="131">
        <f t="shared" si="17"/>
        <v>834508676</v>
      </c>
      <c r="F45" s="131">
        <f t="shared" si="17"/>
        <v>545079</v>
      </c>
      <c r="G45" s="131">
        <f t="shared" si="17"/>
        <v>95155905</v>
      </c>
      <c r="H45" s="131">
        <f t="shared" si="17"/>
        <v>313739</v>
      </c>
      <c r="I45" s="131">
        <f t="shared" si="17"/>
        <v>33132032</v>
      </c>
      <c r="J45" s="131">
        <f t="shared" si="17"/>
        <v>21485568</v>
      </c>
      <c r="K45" s="131">
        <f t="shared" si="17"/>
        <v>5074179937</v>
      </c>
      <c r="L45" s="247">
        <f>(K45/$AI45)</f>
        <v>2010.2194829077978</v>
      </c>
      <c r="M45" s="248">
        <f t="shared" si="1"/>
        <v>56.678322901430924</v>
      </c>
      <c r="N45" s="131">
        <f>SUM(N7:N44)</f>
        <v>2125065404</v>
      </c>
      <c r="O45" s="247">
        <f>(N45/$AI45)</f>
        <v>841.87946241807276</v>
      </c>
      <c r="P45" s="248">
        <f t="shared" si="3"/>
        <v>23.736868745293719</v>
      </c>
      <c r="Q45" s="131">
        <f>SUM(Q7:Q44)</f>
        <v>59682167</v>
      </c>
      <c r="R45" s="247">
        <f>(Q45/$AI45)</f>
        <v>23.644067883901066</v>
      </c>
      <c r="S45" s="248">
        <f t="shared" si="5"/>
        <v>0.66664666501422187</v>
      </c>
      <c r="T45" s="131">
        <f>SUM(T7:T44)</f>
        <v>52747106</v>
      </c>
      <c r="U45" s="247">
        <f>(T45/$AI45)</f>
        <v>20.896629891862425</v>
      </c>
      <c r="V45" s="248">
        <f t="shared" si="7"/>
        <v>0.58918239855552923</v>
      </c>
      <c r="W45" s="131">
        <f>SUM(W7:W44)</f>
        <v>976383499</v>
      </c>
      <c r="X45" s="247">
        <f>(W45/$AI45)</f>
        <v>386.81031355776423</v>
      </c>
      <c r="Y45" s="248">
        <f t="shared" si="9"/>
        <v>10.906152308163792</v>
      </c>
      <c r="Z45" s="131">
        <f>SUM(Z7:Z44)</f>
        <v>264934156</v>
      </c>
      <c r="AA45" s="131">
        <f>SUM(AA7:AA44)</f>
        <v>77379887</v>
      </c>
      <c r="AB45" s="131">
        <f t="shared" si="10"/>
        <v>342314043</v>
      </c>
      <c r="AC45" s="247">
        <f>(AB45/$AI45)</f>
        <v>135.6133142803717</v>
      </c>
      <c r="AD45" s="248">
        <f t="shared" si="12"/>
        <v>3.8236298483177555</v>
      </c>
      <c r="AE45" s="131">
        <f>SUM(AE7:AE44)</f>
        <v>322221494</v>
      </c>
      <c r="AF45" s="247">
        <f>(AE45/$AI45)</f>
        <v>127.65332193430611</v>
      </c>
      <c r="AG45" s="248">
        <f t="shared" si="14"/>
        <v>3.5991971332240684</v>
      </c>
      <c r="AH45" s="131">
        <f t="shared" si="15"/>
        <v>8952593650</v>
      </c>
      <c r="AI45" s="286">
        <f>SUM(AI7:AI44)</f>
        <v>2524192</v>
      </c>
    </row>
    <row r="46" spans="1:35" customFormat="1" ht="12.5" x14ac:dyDescent="0.25"/>
    <row r="47" spans="1:35" customFormat="1" ht="12.5" x14ac:dyDescent="0.25"/>
    <row r="48" spans="1:35" s="94" customFormat="1" ht="15.5" x14ac:dyDescent="0.3">
      <c r="A48" s="311" t="s">
        <v>547</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row>
    <row r="49" spans="1:35" s="94" customFormat="1" ht="15.5" x14ac:dyDescent="0.35">
      <c r="A49" s="312" t="s">
        <v>469</v>
      </c>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row>
    <row r="50" spans="1:35" s="94" customFormat="1" ht="15.5" x14ac:dyDescent="0.3">
      <c r="A50" s="313" t="s">
        <v>531</v>
      </c>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row>
    <row r="51" spans="1:35" s="94" customFormat="1" ht="13.5" thickBot="1" x14ac:dyDescent="0.35"/>
    <row r="52" spans="1:35" x14ac:dyDescent="0.25">
      <c r="C52" s="413" t="s">
        <v>462</v>
      </c>
      <c r="D52" s="414"/>
      <c r="E52" s="414"/>
      <c r="F52" s="414"/>
      <c r="G52" s="414"/>
      <c r="H52" s="414"/>
      <c r="I52" s="414"/>
      <c r="J52" s="414"/>
      <c r="K52" s="414"/>
      <c r="L52" s="414"/>
      <c r="M52" s="415"/>
      <c r="O52" s="275"/>
      <c r="P52" s="275"/>
      <c r="R52" s="275"/>
      <c r="S52" s="275"/>
      <c r="U52" s="275"/>
      <c r="V52" s="275"/>
      <c r="X52" s="275"/>
      <c r="Y52" s="275"/>
      <c r="Z52" s="416" t="s">
        <v>392</v>
      </c>
      <c r="AA52" s="417"/>
      <c r="AB52" s="417"/>
      <c r="AC52" s="417"/>
      <c r="AD52" s="418"/>
      <c r="AF52" s="275"/>
      <c r="AG52" s="275"/>
      <c r="AH52" s="275"/>
    </row>
    <row r="53" spans="1:35" ht="58.5" thickBot="1" x14ac:dyDescent="0.4">
      <c r="A53" s="288" t="s">
        <v>0</v>
      </c>
      <c r="B53" s="289" t="s">
        <v>332</v>
      </c>
      <c r="C53" s="265" t="s">
        <v>455</v>
      </c>
      <c r="D53" s="266" t="s">
        <v>456</v>
      </c>
      <c r="E53" s="266" t="s">
        <v>457</v>
      </c>
      <c r="F53" s="266" t="s">
        <v>458</v>
      </c>
      <c r="G53" s="266" t="s">
        <v>459</v>
      </c>
      <c r="H53" s="266" t="s">
        <v>460</v>
      </c>
      <c r="I53" s="266" t="s">
        <v>394</v>
      </c>
      <c r="J53" s="266" t="s">
        <v>395</v>
      </c>
      <c r="K53" s="266" t="s">
        <v>461</v>
      </c>
      <c r="L53" s="266" t="s">
        <v>348</v>
      </c>
      <c r="M53" s="267" t="s">
        <v>463</v>
      </c>
      <c r="N53" s="266" t="s">
        <v>464</v>
      </c>
      <c r="O53" s="266" t="s">
        <v>348</v>
      </c>
      <c r="P53" s="266" t="s">
        <v>463</v>
      </c>
      <c r="Q53" s="266" t="s">
        <v>465</v>
      </c>
      <c r="R53" s="266" t="s">
        <v>348</v>
      </c>
      <c r="S53" s="266" t="s">
        <v>463</v>
      </c>
      <c r="T53" s="266" t="s">
        <v>390</v>
      </c>
      <c r="U53" s="266" t="s">
        <v>348</v>
      </c>
      <c r="V53" s="266" t="s">
        <v>463</v>
      </c>
      <c r="W53" s="266" t="s">
        <v>391</v>
      </c>
      <c r="X53" s="266" t="s">
        <v>348</v>
      </c>
      <c r="Y53" s="266" t="s">
        <v>463</v>
      </c>
      <c r="Z53" s="309" t="s">
        <v>395</v>
      </c>
      <c r="AA53" s="310" t="s">
        <v>466</v>
      </c>
      <c r="AB53" s="310" t="s">
        <v>247</v>
      </c>
      <c r="AC53" s="266" t="s">
        <v>348</v>
      </c>
      <c r="AD53" s="267" t="s">
        <v>463</v>
      </c>
      <c r="AE53" s="266" t="s">
        <v>393</v>
      </c>
      <c r="AF53" s="266" t="s">
        <v>348</v>
      </c>
      <c r="AG53" s="266" t="s">
        <v>463</v>
      </c>
      <c r="AH53" s="266" t="s">
        <v>467</v>
      </c>
      <c r="AI53" s="140" t="s">
        <v>345</v>
      </c>
    </row>
    <row r="54" spans="1:35" x14ac:dyDescent="0.25">
      <c r="A54" s="280">
        <v>1</v>
      </c>
      <c r="B54" s="280" t="s">
        <v>81</v>
      </c>
      <c r="C54" s="257">
        <v>24191742</v>
      </c>
      <c r="D54" s="257">
        <v>1629509</v>
      </c>
      <c r="E54" s="257">
        <v>11404481</v>
      </c>
      <c r="F54" s="257">
        <v>0</v>
      </c>
      <c r="G54" s="257">
        <v>2711395</v>
      </c>
      <c r="H54" s="257">
        <v>0</v>
      </c>
      <c r="I54" s="257">
        <v>604783</v>
      </c>
      <c r="J54" s="257">
        <v>402723</v>
      </c>
      <c r="K54" s="257">
        <f t="shared" ref="K54:K117" si="18">SUM(C54:J54)</f>
        <v>40944633</v>
      </c>
      <c r="L54" s="119">
        <f t="shared" ref="L54:L85" si="19">IFERROR(K54/$AI54,0)</f>
        <v>1231.9362438319895</v>
      </c>
      <c r="M54" s="119">
        <f t="shared" ref="M54:M85" si="20">IF($AH54,K54/$AH54*100,0)</f>
        <v>56.869694244004776</v>
      </c>
      <c r="N54" s="257">
        <v>11324224</v>
      </c>
      <c r="O54" s="119">
        <f t="shared" ref="O54:O85" si="21">IFERROR(N54/$AI54,0)</f>
        <v>340.72162715128172</v>
      </c>
      <c r="P54" s="119">
        <f t="shared" ref="P54:P85" si="22">IF($AH54,N54/$AH54*100,0)</f>
        <v>15.728683083583158</v>
      </c>
      <c r="Q54" s="257">
        <v>582375</v>
      </c>
      <c r="R54" s="119">
        <f t="shared" ref="R54:R85" si="23">IFERROR(Q54/$AI54,0)</f>
        <v>17.52241545312312</v>
      </c>
      <c r="S54" s="119">
        <f t="shared" ref="S54:S85" si="24">IF($AH54,Q54/$AH54*100,0)</f>
        <v>0.80888472453403792</v>
      </c>
      <c r="T54" s="257">
        <v>118367</v>
      </c>
      <c r="U54" s="119">
        <f t="shared" ref="U54:U85" si="25">IFERROR(T54/$AI54,0)</f>
        <v>3.5614093152003852</v>
      </c>
      <c r="V54" s="119">
        <f t="shared" ref="V54:V85" si="26">IF($AH54,T54/$AH54*100,0)</f>
        <v>0.16440482195994072</v>
      </c>
      <c r="W54" s="257">
        <v>12830015</v>
      </c>
      <c r="X54" s="119">
        <f t="shared" ref="X54:X85" si="27">IFERROR(W54/$AI54,0)</f>
        <v>386.02765074016128</v>
      </c>
      <c r="Y54" s="119">
        <f t="shared" ref="Y54:Y85" si="28">IF($AH54,W54/$AH54*100,0)</f>
        <v>17.820138483009355</v>
      </c>
      <c r="Z54" s="257">
        <v>3461924</v>
      </c>
      <c r="AA54" s="257">
        <v>598538</v>
      </c>
      <c r="AB54" s="257">
        <f t="shared" ref="AB54:AB85" si="29">(Z54+AA54)</f>
        <v>4060462</v>
      </c>
      <c r="AC54" s="119">
        <f t="shared" ref="AC54:AC85" si="30">IFERROR(AB54/$AI54,0)</f>
        <v>122.17059814658803</v>
      </c>
      <c r="AD54" s="119">
        <f t="shared" ref="AD54:AD85" si="31">IF($AH54,AB54/$AH54*100,0)</f>
        <v>5.6397436125364733</v>
      </c>
      <c r="AE54" s="257">
        <v>2137204</v>
      </c>
      <c r="AF54" s="119">
        <f t="shared" ref="AF54:AF85" si="32">IFERROR(AE54/$AI54,0)</f>
        <v>64.303887351065114</v>
      </c>
      <c r="AG54" s="119">
        <f t="shared" ref="AG54:AG85" si="33">IF($AH54,AE54/$AH54*100,0)</f>
        <v>2.9684510303722584</v>
      </c>
      <c r="AH54" s="257">
        <f t="shared" ref="AH54:AH85" si="34">(K54+N54+Q54+T54+W54+AB54+AE54)</f>
        <v>71997280</v>
      </c>
      <c r="AI54" s="306">
        <v>33236</v>
      </c>
    </row>
    <row r="55" spans="1:35" x14ac:dyDescent="0.25">
      <c r="A55" s="279">
        <v>2</v>
      </c>
      <c r="B55" s="279" t="s">
        <v>82</v>
      </c>
      <c r="C55" s="115">
        <v>233203503</v>
      </c>
      <c r="D55" s="115">
        <v>5547975</v>
      </c>
      <c r="E55" s="269">
        <v>39463629</v>
      </c>
      <c r="F55" s="269">
        <v>88539</v>
      </c>
      <c r="G55" s="115">
        <v>676121</v>
      </c>
      <c r="H55" s="115">
        <v>0</v>
      </c>
      <c r="I55" s="115">
        <v>1864157</v>
      </c>
      <c r="J55" s="115">
        <v>1074742</v>
      </c>
      <c r="K55" s="115">
        <f t="shared" si="18"/>
        <v>281918666</v>
      </c>
      <c r="L55" s="116">
        <f t="shared" si="19"/>
        <v>2427.2365085924853</v>
      </c>
      <c r="M55" s="116">
        <f t="shared" si="20"/>
        <v>69.625699635147953</v>
      </c>
      <c r="N55" s="115">
        <v>83062867</v>
      </c>
      <c r="O55" s="116">
        <f t="shared" si="21"/>
        <v>715.14676963873683</v>
      </c>
      <c r="P55" s="116">
        <f t="shared" si="22"/>
        <v>20.514108947210481</v>
      </c>
      <c r="Q55" s="115">
        <v>3576684</v>
      </c>
      <c r="R55" s="116">
        <f t="shared" si="23"/>
        <v>30.794193615042875</v>
      </c>
      <c r="S55" s="116">
        <f t="shared" si="24"/>
        <v>0.88333677725986226</v>
      </c>
      <c r="T55" s="115">
        <v>381038</v>
      </c>
      <c r="U55" s="116">
        <f t="shared" si="25"/>
        <v>3.2806247201845919</v>
      </c>
      <c r="V55" s="116">
        <f t="shared" si="26"/>
        <v>9.4105288287571226E-2</v>
      </c>
      <c r="W55" s="115">
        <v>17829890</v>
      </c>
      <c r="X55" s="116">
        <f t="shared" si="27"/>
        <v>153.51009057409513</v>
      </c>
      <c r="Y55" s="116">
        <f t="shared" si="28"/>
        <v>4.4034635353578473</v>
      </c>
      <c r="Z55" s="115">
        <v>8250189</v>
      </c>
      <c r="AA55" s="115">
        <v>2014158</v>
      </c>
      <c r="AB55" s="115">
        <f t="shared" si="29"/>
        <v>10264347</v>
      </c>
      <c r="AC55" s="116">
        <f t="shared" si="30"/>
        <v>88.372998243620202</v>
      </c>
      <c r="AD55" s="116">
        <f t="shared" si="31"/>
        <v>2.5349947604140977</v>
      </c>
      <c r="AE55" s="115">
        <v>7872552</v>
      </c>
      <c r="AF55" s="116">
        <f t="shared" si="32"/>
        <v>67.780349209629094</v>
      </c>
      <c r="AG55" s="116">
        <f t="shared" si="33"/>
        <v>1.944291056322192</v>
      </c>
      <c r="AH55" s="115">
        <f t="shared" si="34"/>
        <v>404906044</v>
      </c>
      <c r="AI55" s="302">
        <v>116148</v>
      </c>
    </row>
    <row r="56" spans="1:35" x14ac:dyDescent="0.25">
      <c r="A56" s="280">
        <v>3</v>
      </c>
      <c r="B56" s="280" t="s">
        <v>248</v>
      </c>
      <c r="C56" s="118">
        <v>7749596</v>
      </c>
      <c r="D56" s="118">
        <v>1105594</v>
      </c>
      <c r="E56" s="118">
        <v>3313288</v>
      </c>
      <c r="F56" s="118">
        <v>23426</v>
      </c>
      <c r="G56" s="118">
        <v>6442274</v>
      </c>
      <c r="H56" s="118">
        <v>0</v>
      </c>
      <c r="I56" s="118">
        <v>111864</v>
      </c>
      <c r="J56" s="118">
        <v>75960</v>
      </c>
      <c r="K56" s="118">
        <f t="shared" si="18"/>
        <v>18822002</v>
      </c>
      <c r="L56" s="119">
        <f t="shared" si="19"/>
        <v>1259.5865622699591</v>
      </c>
      <c r="M56" s="119">
        <f t="shared" si="20"/>
        <v>62.450448915226332</v>
      </c>
      <c r="N56" s="118">
        <v>3728036</v>
      </c>
      <c r="O56" s="119">
        <f t="shared" si="21"/>
        <v>249.48377166566286</v>
      </c>
      <c r="P56" s="119">
        <f t="shared" si="22"/>
        <v>12.369434546448604</v>
      </c>
      <c r="Q56" s="118">
        <v>44226</v>
      </c>
      <c r="R56" s="119">
        <f t="shared" si="23"/>
        <v>2.9596466572977316</v>
      </c>
      <c r="S56" s="119">
        <f t="shared" si="24"/>
        <v>0.14673962704524204</v>
      </c>
      <c r="T56" s="118">
        <v>37853</v>
      </c>
      <c r="U56" s="119">
        <f t="shared" si="25"/>
        <v>2.5331593388208526</v>
      </c>
      <c r="V56" s="119">
        <f t="shared" si="26"/>
        <v>0.12559433596851505</v>
      </c>
      <c r="W56" s="118">
        <v>5988492</v>
      </c>
      <c r="X56" s="119">
        <f t="shared" si="27"/>
        <v>400.75567155189719</v>
      </c>
      <c r="Y56" s="119">
        <f t="shared" si="28"/>
        <v>19.869513015950247</v>
      </c>
      <c r="Z56" s="118">
        <v>990745</v>
      </c>
      <c r="AA56" s="118">
        <v>7638</v>
      </c>
      <c r="AB56" s="118">
        <f t="shared" si="29"/>
        <v>998383</v>
      </c>
      <c r="AC56" s="119">
        <f t="shared" si="30"/>
        <v>66.812755136184165</v>
      </c>
      <c r="AD56" s="119">
        <f t="shared" si="31"/>
        <v>3.3125842054065457</v>
      </c>
      <c r="AE56" s="118">
        <v>520106</v>
      </c>
      <c r="AF56" s="119">
        <f t="shared" si="32"/>
        <v>34.805996118583955</v>
      </c>
      <c r="AG56" s="119">
        <f t="shared" si="33"/>
        <v>1.7256853539545209</v>
      </c>
      <c r="AH56" s="118">
        <f t="shared" si="34"/>
        <v>30139098</v>
      </c>
      <c r="AI56" s="287">
        <v>14943</v>
      </c>
    </row>
    <row r="57" spans="1:35" x14ac:dyDescent="0.25">
      <c r="A57" s="279">
        <v>4</v>
      </c>
      <c r="B57" s="279" t="s">
        <v>84</v>
      </c>
      <c r="C57" s="115">
        <v>6709017</v>
      </c>
      <c r="D57" s="115">
        <v>224164</v>
      </c>
      <c r="E57" s="115">
        <v>4899139</v>
      </c>
      <c r="F57" s="115">
        <v>14750</v>
      </c>
      <c r="G57" s="115">
        <v>225688</v>
      </c>
      <c r="H57" s="115">
        <v>0</v>
      </c>
      <c r="I57" s="115">
        <v>186060</v>
      </c>
      <c r="J57" s="115">
        <v>75497</v>
      </c>
      <c r="K57" s="115">
        <f t="shared" si="18"/>
        <v>12334315</v>
      </c>
      <c r="L57" s="116">
        <f t="shared" si="19"/>
        <v>912.77399541182569</v>
      </c>
      <c r="M57" s="116">
        <f t="shared" si="20"/>
        <v>53.396676087688142</v>
      </c>
      <c r="N57" s="115">
        <v>2859602</v>
      </c>
      <c r="O57" s="116">
        <f t="shared" si="21"/>
        <v>211.61858950640124</v>
      </c>
      <c r="P57" s="116">
        <f t="shared" si="22"/>
        <v>12.379547768457769</v>
      </c>
      <c r="Q57" s="115">
        <v>239999</v>
      </c>
      <c r="R57" s="116">
        <f t="shared" si="23"/>
        <v>17.760600902834309</v>
      </c>
      <c r="S57" s="116">
        <f t="shared" si="24"/>
        <v>1.0389834266733959</v>
      </c>
      <c r="T57" s="115">
        <v>112588</v>
      </c>
      <c r="U57" s="116">
        <f t="shared" si="25"/>
        <v>8.331828609487161</v>
      </c>
      <c r="V57" s="116">
        <f t="shared" si="26"/>
        <v>0.48740647270323745</v>
      </c>
      <c r="W57" s="115">
        <v>4645766</v>
      </c>
      <c r="X57" s="116">
        <f t="shared" si="27"/>
        <v>343.79974839043882</v>
      </c>
      <c r="Y57" s="116">
        <f t="shared" si="28"/>
        <v>20.112058292754366</v>
      </c>
      <c r="Z57" s="115">
        <v>670705</v>
      </c>
      <c r="AA57" s="115">
        <v>18851</v>
      </c>
      <c r="AB57" s="115">
        <f t="shared" si="29"/>
        <v>689556</v>
      </c>
      <c r="AC57" s="116">
        <f t="shared" si="30"/>
        <v>51.029083105157994</v>
      </c>
      <c r="AD57" s="116">
        <f t="shared" si="31"/>
        <v>2.9851676705452945</v>
      </c>
      <c r="AE57" s="115">
        <v>2217580</v>
      </c>
      <c r="AF57" s="116">
        <f t="shared" si="32"/>
        <v>164.10715607193075</v>
      </c>
      <c r="AG57" s="116">
        <f t="shared" si="33"/>
        <v>9.6001602811777929</v>
      </c>
      <c r="AH57" s="115">
        <f t="shared" si="34"/>
        <v>23099406</v>
      </c>
      <c r="AI57" s="302">
        <v>13513</v>
      </c>
    </row>
    <row r="58" spans="1:35" x14ac:dyDescent="0.25">
      <c r="A58" s="280">
        <v>5</v>
      </c>
      <c r="B58" s="280" t="s">
        <v>85</v>
      </c>
      <c r="C58" s="118">
        <v>15447577</v>
      </c>
      <c r="D58" s="118">
        <v>774755</v>
      </c>
      <c r="E58" s="118">
        <v>8514984</v>
      </c>
      <c r="F58" s="118">
        <v>97028</v>
      </c>
      <c r="G58" s="118">
        <v>2294925</v>
      </c>
      <c r="H58" s="118">
        <v>0</v>
      </c>
      <c r="I58" s="118">
        <v>316546</v>
      </c>
      <c r="J58" s="118">
        <v>206554</v>
      </c>
      <c r="K58" s="118">
        <f t="shared" si="18"/>
        <v>27652369</v>
      </c>
      <c r="L58" s="119">
        <f t="shared" si="19"/>
        <v>885.64100182557729</v>
      </c>
      <c r="M58" s="123">
        <f t="shared" si="20"/>
        <v>53.12484192390896</v>
      </c>
      <c r="N58" s="118">
        <v>10357943</v>
      </c>
      <c r="O58" s="119">
        <f t="shared" si="21"/>
        <v>331.74080005124426</v>
      </c>
      <c r="P58" s="123">
        <f t="shared" si="22"/>
        <v>19.899346943180866</v>
      </c>
      <c r="Q58" s="118">
        <v>285248</v>
      </c>
      <c r="R58" s="119">
        <f t="shared" si="23"/>
        <v>9.1358293565640718</v>
      </c>
      <c r="S58" s="123">
        <f t="shared" si="24"/>
        <v>0.54800928300613894</v>
      </c>
      <c r="T58" s="118">
        <v>193596</v>
      </c>
      <c r="U58" s="119">
        <f t="shared" si="25"/>
        <v>6.2004291708035746</v>
      </c>
      <c r="V58" s="123">
        <f t="shared" si="26"/>
        <v>0.37193040846160696</v>
      </c>
      <c r="W58" s="118">
        <v>9262440</v>
      </c>
      <c r="X58" s="119">
        <f t="shared" si="27"/>
        <v>296.65438939243506</v>
      </c>
      <c r="Y58" s="123">
        <f t="shared" si="28"/>
        <v>17.7947018148677</v>
      </c>
      <c r="Z58" s="118">
        <v>1299965</v>
      </c>
      <c r="AA58" s="118">
        <v>286432</v>
      </c>
      <c r="AB58" s="118">
        <f t="shared" si="29"/>
        <v>1586397</v>
      </c>
      <c r="AC58" s="119">
        <f t="shared" si="30"/>
        <v>50.808602632674628</v>
      </c>
      <c r="AD58" s="123">
        <f t="shared" si="31"/>
        <v>3.0477348922099008</v>
      </c>
      <c r="AE58" s="118">
        <v>2713680</v>
      </c>
      <c r="AF58" s="119">
        <f t="shared" si="32"/>
        <v>86.912852704736892</v>
      </c>
      <c r="AG58" s="123">
        <f t="shared" si="33"/>
        <v>5.2134347343648297</v>
      </c>
      <c r="AH58" s="118">
        <f t="shared" si="34"/>
        <v>52051673</v>
      </c>
      <c r="AI58" s="287">
        <v>31223</v>
      </c>
    </row>
    <row r="59" spans="1:35" x14ac:dyDescent="0.25">
      <c r="A59" s="279">
        <v>6</v>
      </c>
      <c r="B59" s="279" t="s">
        <v>86</v>
      </c>
      <c r="C59" s="115">
        <v>9363280</v>
      </c>
      <c r="D59" s="115">
        <v>732305</v>
      </c>
      <c r="E59" s="115">
        <v>5391603</v>
      </c>
      <c r="F59" s="115">
        <v>0</v>
      </c>
      <c r="G59" s="115">
        <v>173528</v>
      </c>
      <c r="H59" s="115">
        <v>141653</v>
      </c>
      <c r="I59" s="115">
        <v>220393</v>
      </c>
      <c r="J59" s="115">
        <v>158329</v>
      </c>
      <c r="K59" s="115">
        <f t="shared" si="18"/>
        <v>16181091</v>
      </c>
      <c r="L59" s="116">
        <f t="shared" si="19"/>
        <v>967.30577474892391</v>
      </c>
      <c r="M59" s="243">
        <f t="shared" si="20"/>
        <v>65.290036879524195</v>
      </c>
      <c r="N59" s="115">
        <v>3227644</v>
      </c>
      <c r="O59" s="116">
        <f t="shared" si="21"/>
        <v>192.94858919177426</v>
      </c>
      <c r="P59" s="243">
        <f t="shared" si="22"/>
        <v>13.023410831443627</v>
      </c>
      <c r="Q59" s="115">
        <v>138003</v>
      </c>
      <c r="R59" s="116">
        <f t="shared" si="23"/>
        <v>8.2498206599713058</v>
      </c>
      <c r="S59" s="243">
        <f t="shared" si="24"/>
        <v>0.55683643083676981</v>
      </c>
      <c r="T59" s="115">
        <v>105247</v>
      </c>
      <c r="U59" s="116">
        <f t="shared" si="25"/>
        <v>6.291666666666667</v>
      </c>
      <c r="V59" s="243">
        <f t="shared" si="26"/>
        <v>0.42466731764003324</v>
      </c>
      <c r="W59" s="115">
        <v>2470544</v>
      </c>
      <c r="X59" s="116">
        <f t="shared" si="27"/>
        <v>147.68914395026303</v>
      </c>
      <c r="Y59" s="243">
        <f t="shared" si="28"/>
        <v>9.9685434605421364</v>
      </c>
      <c r="Z59" s="115">
        <v>1358705</v>
      </c>
      <c r="AA59" s="115">
        <v>70637</v>
      </c>
      <c r="AB59" s="115">
        <f t="shared" si="29"/>
        <v>1429342</v>
      </c>
      <c r="AC59" s="116">
        <f t="shared" si="30"/>
        <v>85.446078431372555</v>
      </c>
      <c r="AD59" s="243">
        <f t="shared" si="31"/>
        <v>5.7673362008441131</v>
      </c>
      <c r="AE59" s="115">
        <v>1231529</v>
      </c>
      <c r="AF59" s="116">
        <f t="shared" si="32"/>
        <v>73.620815399330468</v>
      </c>
      <c r="AG59" s="243">
        <f t="shared" si="33"/>
        <v>4.9691688791691213</v>
      </c>
      <c r="AH59" s="115">
        <f t="shared" si="34"/>
        <v>24783400</v>
      </c>
      <c r="AI59" s="302">
        <v>16728</v>
      </c>
    </row>
    <row r="60" spans="1:35" x14ac:dyDescent="0.25">
      <c r="A60" s="280">
        <v>7</v>
      </c>
      <c r="B60" s="280" t="s">
        <v>87</v>
      </c>
      <c r="C60" s="118">
        <v>912791508</v>
      </c>
      <c r="D60" s="118">
        <v>13887687</v>
      </c>
      <c r="E60" s="118">
        <v>113204844</v>
      </c>
      <c r="F60" s="118">
        <v>0</v>
      </c>
      <c r="G60" s="118">
        <v>324480</v>
      </c>
      <c r="H60" s="118">
        <v>0</v>
      </c>
      <c r="I60" s="118">
        <v>3361374</v>
      </c>
      <c r="J60" s="118">
        <v>324182</v>
      </c>
      <c r="K60" s="118">
        <f t="shared" si="18"/>
        <v>1043894075</v>
      </c>
      <c r="L60" s="119">
        <f t="shared" si="19"/>
        <v>4305.090647025103</v>
      </c>
      <c r="M60" s="123">
        <f t="shared" si="20"/>
        <v>68.460264669226461</v>
      </c>
      <c r="N60" s="118">
        <v>328655036</v>
      </c>
      <c r="O60" s="119">
        <f t="shared" si="21"/>
        <v>1355.3958734570829</v>
      </c>
      <c r="P60" s="123">
        <f t="shared" si="22"/>
        <v>21.553729720550571</v>
      </c>
      <c r="Q60" s="118">
        <v>8883314</v>
      </c>
      <c r="R60" s="119">
        <f t="shared" si="23"/>
        <v>36.635395230102404</v>
      </c>
      <c r="S60" s="123">
        <f t="shared" si="24"/>
        <v>0.58258212412963906</v>
      </c>
      <c r="T60" s="118">
        <v>6084153</v>
      </c>
      <c r="U60" s="119">
        <f t="shared" si="25"/>
        <v>25.091463590661458</v>
      </c>
      <c r="V60" s="123">
        <f t="shared" si="26"/>
        <v>0.39900861078080946</v>
      </c>
      <c r="W60" s="118">
        <v>79609565</v>
      </c>
      <c r="X60" s="119">
        <f t="shared" si="27"/>
        <v>328.31529740719816</v>
      </c>
      <c r="Y60" s="123">
        <f t="shared" si="28"/>
        <v>5.2209242495240584</v>
      </c>
      <c r="Z60" s="118">
        <v>43797084</v>
      </c>
      <c r="AA60" s="118">
        <v>8936311</v>
      </c>
      <c r="AB60" s="118">
        <f t="shared" si="29"/>
        <v>52733395</v>
      </c>
      <c r="AC60" s="119">
        <f t="shared" si="30"/>
        <v>217.47613195369496</v>
      </c>
      <c r="AD60" s="123">
        <f t="shared" si="31"/>
        <v>3.4583414783792725</v>
      </c>
      <c r="AE60" s="118">
        <v>4957931</v>
      </c>
      <c r="AF60" s="119">
        <f t="shared" si="32"/>
        <v>20.446846943446648</v>
      </c>
      <c r="AG60" s="123">
        <f t="shared" si="33"/>
        <v>0.3251491474091972</v>
      </c>
      <c r="AH60" s="118">
        <f t="shared" si="34"/>
        <v>1524817469</v>
      </c>
      <c r="AI60" s="287">
        <v>242479</v>
      </c>
    </row>
    <row r="61" spans="1:35" x14ac:dyDescent="0.25">
      <c r="A61" s="279">
        <v>8</v>
      </c>
      <c r="B61" s="279" t="s">
        <v>88</v>
      </c>
      <c r="C61" s="115">
        <v>55270702</v>
      </c>
      <c r="D61" s="115">
        <v>2513708</v>
      </c>
      <c r="E61" s="115">
        <v>20882710</v>
      </c>
      <c r="F61" s="115">
        <v>226816</v>
      </c>
      <c r="G61" s="115">
        <v>4770166</v>
      </c>
      <c r="H61" s="115">
        <v>0</v>
      </c>
      <c r="I61" s="115">
        <v>660097</v>
      </c>
      <c r="J61" s="115">
        <v>727320</v>
      </c>
      <c r="K61" s="115">
        <f t="shared" si="18"/>
        <v>85051519</v>
      </c>
      <c r="L61" s="116">
        <f t="shared" si="19"/>
        <v>1091.6216677576272</v>
      </c>
      <c r="M61" s="243">
        <f t="shared" si="20"/>
        <v>62.308268774975751</v>
      </c>
      <c r="N61" s="115">
        <v>25648050</v>
      </c>
      <c r="O61" s="116">
        <f t="shared" si="21"/>
        <v>329.18832543991374</v>
      </c>
      <c r="P61" s="243">
        <f t="shared" si="22"/>
        <v>18.789618477643142</v>
      </c>
      <c r="Q61" s="115">
        <v>759407</v>
      </c>
      <c r="R61" s="116">
        <f t="shared" si="23"/>
        <v>9.7468586757023861</v>
      </c>
      <c r="S61" s="243">
        <f t="shared" si="24"/>
        <v>0.55633733555773413</v>
      </c>
      <c r="T61" s="115">
        <v>336450</v>
      </c>
      <c r="U61" s="116">
        <f t="shared" si="25"/>
        <v>4.3182780793962499</v>
      </c>
      <c r="V61" s="243">
        <f t="shared" si="26"/>
        <v>0.24648139475722461</v>
      </c>
      <c r="W61" s="115">
        <v>15483195</v>
      </c>
      <c r="X61" s="116">
        <f t="shared" si="27"/>
        <v>198.72415386392515</v>
      </c>
      <c r="Y61" s="243">
        <f t="shared" si="28"/>
        <v>11.342902359631703</v>
      </c>
      <c r="Z61" s="115">
        <v>6737959</v>
      </c>
      <c r="AA61" s="115">
        <v>402025</v>
      </c>
      <c r="AB61" s="115">
        <f t="shared" si="29"/>
        <v>7139984</v>
      </c>
      <c r="AC61" s="116">
        <f t="shared" si="30"/>
        <v>91.640470781512718</v>
      </c>
      <c r="AD61" s="243">
        <f t="shared" si="31"/>
        <v>5.2307124828778946</v>
      </c>
      <c r="AE61" s="115">
        <v>2082570</v>
      </c>
      <c r="AF61" s="116">
        <f t="shared" si="32"/>
        <v>26.729428978475994</v>
      </c>
      <c r="AG61" s="243">
        <f t="shared" si="33"/>
        <v>1.5256791745565559</v>
      </c>
      <c r="AH61" s="115">
        <f t="shared" si="34"/>
        <v>136501175</v>
      </c>
      <c r="AI61" s="302">
        <v>77913</v>
      </c>
    </row>
    <row r="62" spans="1:35" x14ac:dyDescent="0.25">
      <c r="A62" s="280">
        <v>9</v>
      </c>
      <c r="B62" s="280" t="s">
        <v>89</v>
      </c>
      <c r="C62" s="118">
        <v>5752860</v>
      </c>
      <c r="D62" s="118">
        <v>7136413</v>
      </c>
      <c r="E62" s="118">
        <v>419882</v>
      </c>
      <c r="F62" s="118">
        <v>6172</v>
      </c>
      <c r="G62" s="118">
        <v>36091</v>
      </c>
      <c r="H62" s="118">
        <v>0</v>
      </c>
      <c r="I62" s="118">
        <v>36621</v>
      </c>
      <c r="J62" s="118">
        <v>14417</v>
      </c>
      <c r="K62" s="118">
        <f t="shared" si="18"/>
        <v>13402456</v>
      </c>
      <c r="L62" s="119">
        <f t="shared" si="19"/>
        <v>3168.4293144208036</v>
      </c>
      <c r="M62" s="123">
        <f t="shared" si="20"/>
        <v>66.522613692868177</v>
      </c>
      <c r="N62" s="118">
        <v>4565995</v>
      </c>
      <c r="O62" s="119">
        <f t="shared" si="21"/>
        <v>1079.4314420803782</v>
      </c>
      <c r="P62" s="123">
        <f t="shared" si="22"/>
        <v>22.66315379125793</v>
      </c>
      <c r="Q62" s="118">
        <v>48740</v>
      </c>
      <c r="R62" s="119">
        <f t="shared" si="23"/>
        <v>11.522458628841608</v>
      </c>
      <c r="S62" s="123">
        <f t="shared" si="24"/>
        <v>0.24191925654450155</v>
      </c>
      <c r="T62" s="118">
        <v>6526</v>
      </c>
      <c r="U62" s="119">
        <f t="shared" si="25"/>
        <v>1.5427895981087469</v>
      </c>
      <c r="V62" s="123">
        <f t="shared" si="26"/>
        <v>3.239156890048045E-2</v>
      </c>
      <c r="W62" s="118">
        <v>642167</v>
      </c>
      <c r="X62" s="119">
        <f t="shared" si="27"/>
        <v>151.81252955082743</v>
      </c>
      <c r="Y62" s="123">
        <f t="shared" si="28"/>
        <v>3.187373065601415</v>
      </c>
      <c r="Z62" s="118">
        <v>325670</v>
      </c>
      <c r="AA62" s="118">
        <v>344759</v>
      </c>
      <c r="AB62" s="118">
        <f t="shared" si="29"/>
        <v>670429</v>
      </c>
      <c r="AC62" s="119">
        <f t="shared" si="30"/>
        <v>158.49385342789597</v>
      </c>
      <c r="AD62" s="123">
        <f t="shared" si="31"/>
        <v>3.3276504974532961</v>
      </c>
      <c r="AE62" s="118">
        <v>810905</v>
      </c>
      <c r="AF62" s="119">
        <f t="shared" si="32"/>
        <v>191.70330969267138</v>
      </c>
      <c r="AG62" s="123">
        <f t="shared" si="33"/>
        <v>4.024898127374211</v>
      </c>
      <c r="AH62" s="118">
        <f t="shared" si="34"/>
        <v>20147218</v>
      </c>
      <c r="AI62" s="287">
        <v>4230</v>
      </c>
    </row>
    <row r="63" spans="1:35" x14ac:dyDescent="0.25">
      <c r="A63" s="279">
        <v>10</v>
      </c>
      <c r="B63" s="279" t="s">
        <v>90</v>
      </c>
      <c r="C63" s="115">
        <v>51896531</v>
      </c>
      <c r="D63" s="115">
        <v>1473947</v>
      </c>
      <c r="E63" s="115">
        <v>21920449</v>
      </c>
      <c r="F63" s="115">
        <v>89553</v>
      </c>
      <c r="G63" s="115">
        <v>2972576</v>
      </c>
      <c r="H63" s="115">
        <v>0</v>
      </c>
      <c r="I63" s="115">
        <v>821721</v>
      </c>
      <c r="J63" s="115">
        <v>431525</v>
      </c>
      <c r="K63" s="115">
        <f t="shared" si="18"/>
        <v>79606302</v>
      </c>
      <c r="L63" s="116">
        <f t="shared" si="19"/>
        <v>985.72669300016094</v>
      </c>
      <c r="M63" s="243">
        <f t="shared" si="20"/>
        <v>65.043881125866207</v>
      </c>
      <c r="N63" s="115">
        <v>18179787</v>
      </c>
      <c r="O63" s="116">
        <f t="shared" si="21"/>
        <v>225.11159127775232</v>
      </c>
      <c r="P63" s="243">
        <f t="shared" si="22"/>
        <v>14.85414941798914</v>
      </c>
      <c r="Q63" s="115">
        <v>679213</v>
      </c>
      <c r="R63" s="116">
        <f t="shared" si="23"/>
        <v>8.4103691229460491</v>
      </c>
      <c r="S63" s="243">
        <f t="shared" si="24"/>
        <v>0.55496422420354308</v>
      </c>
      <c r="T63" s="115">
        <v>16952</v>
      </c>
      <c r="U63" s="116">
        <f t="shared" si="25"/>
        <v>0.20990849317103977</v>
      </c>
      <c r="V63" s="243">
        <f t="shared" si="26"/>
        <v>1.3850962111588651E-2</v>
      </c>
      <c r="W63" s="115">
        <v>15453349</v>
      </c>
      <c r="X63" s="116">
        <f t="shared" si="27"/>
        <v>191.35141594125733</v>
      </c>
      <c r="Y63" s="243">
        <f t="shared" si="28"/>
        <v>12.626460092977606</v>
      </c>
      <c r="Z63" s="115">
        <v>3958993</v>
      </c>
      <c r="AA63" s="115">
        <v>677583</v>
      </c>
      <c r="AB63" s="115">
        <f t="shared" si="29"/>
        <v>4636576</v>
      </c>
      <c r="AC63" s="116">
        <f t="shared" si="30"/>
        <v>57.412498916529429</v>
      </c>
      <c r="AD63" s="243">
        <f t="shared" si="31"/>
        <v>3.7884048196968654</v>
      </c>
      <c r="AE63" s="115">
        <v>3816431</v>
      </c>
      <c r="AF63" s="116">
        <f t="shared" si="32"/>
        <v>47.257036367463691</v>
      </c>
      <c r="AG63" s="243">
        <f t="shared" si="33"/>
        <v>3.118289357155049</v>
      </c>
      <c r="AH63" s="115">
        <f t="shared" si="34"/>
        <v>122388610</v>
      </c>
      <c r="AI63" s="302">
        <v>80759</v>
      </c>
    </row>
    <row r="64" spans="1:35" x14ac:dyDescent="0.25">
      <c r="A64" s="280">
        <v>11</v>
      </c>
      <c r="B64" s="280" t="s">
        <v>249</v>
      </c>
      <c r="C64" s="118">
        <v>2840658</v>
      </c>
      <c r="D64" s="118">
        <v>562870</v>
      </c>
      <c r="E64" s="118">
        <v>1676433</v>
      </c>
      <c r="F64" s="118">
        <v>17397</v>
      </c>
      <c r="G64" s="118">
        <v>319744</v>
      </c>
      <c r="H64" s="118">
        <v>165072</v>
      </c>
      <c r="I64" s="118">
        <v>51684</v>
      </c>
      <c r="J64" s="118">
        <v>80098</v>
      </c>
      <c r="K64" s="118">
        <f t="shared" si="18"/>
        <v>5713956</v>
      </c>
      <c r="L64" s="119">
        <f t="shared" si="19"/>
        <v>919.08573266848964</v>
      </c>
      <c r="M64" s="123">
        <f t="shared" si="20"/>
        <v>37.798141420513247</v>
      </c>
      <c r="N64" s="118">
        <v>1455712</v>
      </c>
      <c r="O64" s="119">
        <f t="shared" si="21"/>
        <v>234.15023323146212</v>
      </c>
      <c r="P64" s="123">
        <f t="shared" si="22"/>
        <v>9.6296170365221894</v>
      </c>
      <c r="Q64" s="118">
        <v>23100</v>
      </c>
      <c r="R64" s="119">
        <f t="shared" si="23"/>
        <v>3.7156184654978284</v>
      </c>
      <c r="S64" s="123">
        <f t="shared" si="24"/>
        <v>0.15280780370269845</v>
      </c>
      <c r="T64" s="118">
        <v>509739</v>
      </c>
      <c r="U64" s="119">
        <f t="shared" si="25"/>
        <v>81.991153289367858</v>
      </c>
      <c r="V64" s="123">
        <f t="shared" si="26"/>
        <v>3.3719522533164419</v>
      </c>
      <c r="W64" s="118">
        <v>5847235</v>
      </c>
      <c r="X64" s="119">
        <f t="shared" si="27"/>
        <v>940.52356442013831</v>
      </c>
      <c r="Y64" s="123">
        <f t="shared" si="28"/>
        <v>38.679789527426323</v>
      </c>
      <c r="Z64" s="118">
        <v>354964</v>
      </c>
      <c r="AA64" s="118">
        <v>3657</v>
      </c>
      <c r="AB64" s="118">
        <f t="shared" si="29"/>
        <v>358621</v>
      </c>
      <c r="AC64" s="119">
        <f t="shared" si="30"/>
        <v>57.683931156506354</v>
      </c>
      <c r="AD64" s="123">
        <f t="shared" si="31"/>
        <v>2.372298154617551</v>
      </c>
      <c r="AE64" s="118">
        <v>1208666</v>
      </c>
      <c r="AF64" s="119">
        <f t="shared" si="32"/>
        <v>194.41306096187873</v>
      </c>
      <c r="AG64" s="123">
        <f t="shared" si="33"/>
        <v>7.9953938039015471</v>
      </c>
      <c r="AH64" s="118">
        <f t="shared" si="34"/>
        <v>15117029</v>
      </c>
      <c r="AI64" s="287">
        <v>6217</v>
      </c>
    </row>
    <row r="65" spans="1:35" x14ac:dyDescent="0.25">
      <c r="A65" s="279">
        <v>12</v>
      </c>
      <c r="B65" s="279" t="s">
        <v>92</v>
      </c>
      <c r="C65" s="115">
        <v>31821217</v>
      </c>
      <c r="D65" s="115">
        <v>3485722</v>
      </c>
      <c r="E65" s="115">
        <v>11425415</v>
      </c>
      <c r="F65" s="115">
        <v>48706</v>
      </c>
      <c r="G65" s="115">
        <v>5350226</v>
      </c>
      <c r="H65" s="115">
        <v>0</v>
      </c>
      <c r="I65" s="115">
        <v>258928</v>
      </c>
      <c r="J65" s="115">
        <v>170859</v>
      </c>
      <c r="K65" s="115">
        <f t="shared" si="18"/>
        <v>52561073</v>
      </c>
      <c r="L65" s="116">
        <f t="shared" si="19"/>
        <v>1570.5812765194526</v>
      </c>
      <c r="M65" s="243">
        <f t="shared" si="20"/>
        <v>69.324664146268887</v>
      </c>
      <c r="N65" s="115">
        <v>10916385</v>
      </c>
      <c r="O65" s="116">
        <f t="shared" si="21"/>
        <v>326.19330066335982</v>
      </c>
      <c r="P65" s="243">
        <f t="shared" si="22"/>
        <v>14.398007510546208</v>
      </c>
      <c r="Q65" s="115">
        <v>568798</v>
      </c>
      <c r="R65" s="116">
        <f t="shared" si="23"/>
        <v>16.99629474690731</v>
      </c>
      <c r="S65" s="243">
        <f t="shared" si="24"/>
        <v>0.75020786423194685</v>
      </c>
      <c r="T65" s="115">
        <v>79697</v>
      </c>
      <c r="U65" s="116">
        <f t="shared" si="25"/>
        <v>2.3814319010338854</v>
      </c>
      <c r="V65" s="243">
        <f t="shared" si="26"/>
        <v>0.1051152011007308</v>
      </c>
      <c r="W65" s="115">
        <v>4976984</v>
      </c>
      <c r="X65" s="116">
        <f t="shared" si="27"/>
        <v>148.71762385704895</v>
      </c>
      <c r="Y65" s="243">
        <f t="shared" si="28"/>
        <v>6.5643207904327578</v>
      </c>
      <c r="Z65" s="115">
        <v>4270443</v>
      </c>
      <c r="AA65" s="115">
        <v>726900</v>
      </c>
      <c r="AB65" s="115">
        <f t="shared" si="29"/>
        <v>4997343</v>
      </c>
      <c r="AC65" s="116">
        <f t="shared" si="30"/>
        <v>149.32597262893682</v>
      </c>
      <c r="AD65" s="243">
        <f t="shared" si="31"/>
        <v>6.5911729979086955</v>
      </c>
      <c r="AE65" s="115">
        <v>1718440</v>
      </c>
      <c r="AF65" s="116">
        <f t="shared" si="32"/>
        <v>51.348831650032871</v>
      </c>
      <c r="AG65" s="243">
        <f t="shared" si="33"/>
        <v>2.2665114895107701</v>
      </c>
      <c r="AH65" s="115">
        <f t="shared" si="34"/>
        <v>75818720</v>
      </c>
      <c r="AI65" s="302">
        <v>33466</v>
      </c>
    </row>
    <row r="66" spans="1:35" x14ac:dyDescent="0.25">
      <c r="A66" s="280">
        <v>13</v>
      </c>
      <c r="B66" s="280" t="s">
        <v>93</v>
      </c>
      <c r="C66" s="118">
        <v>8734834</v>
      </c>
      <c r="D66" s="118">
        <v>5540656</v>
      </c>
      <c r="E66" s="118">
        <v>5181277</v>
      </c>
      <c r="F66" s="118">
        <v>45816</v>
      </c>
      <c r="G66" s="118">
        <v>355745</v>
      </c>
      <c r="H66" s="118">
        <v>0</v>
      </c>
      <c r="I66" s="118">
        <v>166588</v>
      </c>
      <c r="J66" s="118">
        <v>134599</v>
      </c>
      <c r="K66" s="118">
        <f t="shared" si="18"/>
        <v>20159515</v>
      </c>
      <c r="L66" s="119">
        <f t="shared" si="19"/>
        <v>1338.8799229594208</v>
      </c>
      <c r="M66" s="123">
        <f t="shared" si="20"/>
        <v>67.321246852881401</v>
      </c>
      <c r="N66" s="118">
        <v>2074214</v>
      </c>
      <c r="O66" s="119">
        <f t="shared" si="21"/>
        <v>137.75745500431694</v>
      </c>
      <c r="P66" s="123">
        <f t="shared" si="22"/>
        <v>6.9266881033448744</v>
      </c>
      <c r="Q66" s="118">
        <v>70547</v>
      </c>
      <c r="R66" s="119">
        <f t="shared" si="23"/>
        <v>4.6853290828186225</v>
      </c>
      <c r="S66" s="123">
        <f t="shared" si="24"/>
        <v>0.23558662010123876</v>
      </c>
      <c r="T66" s="118">
        <v>1560009</v>
      </c>
      <c r="U66" s="119">
        <f t="shared" si="25"/>
        <v>103.60689380354653</v>
      </c>
      <c r="V66" s="123">
        <f t="shared" si="26"/>
        <v>5.2095375797342678</v>
      </c>
      <c r="W66" s="118">
        <v>3904719</v>
      </c>
      <c r="X66" s="119">
        <f t="shared" si="27"/>
        <v>259.32914923291492</v>
      </c>
      <c r="Y66" s="123">
        <f t="shared" si="28"/>
        <v>13.039527572470677</v>
      </c>
      <c r="Z66" s="118">
        <v>450852</v>
      </c>
      <c r="AA66" s="118">
        <v>126102</v>
      </c>
      <c r="AB66" s="118">
        <f t="shared" si="29"/>
        <v>576954</v>
      </c>
      <c r="AC66" s="119">
        <f t="shared" si="30"/>
        <v>38.31799163179916</v>
      </c>
      <c r="AD66" s="123">
        <f t="shared" si="31"/>
        <v>1.9266962849432308</v>
      </c>
      <c r="AE66" s="118">
        <v>1599291</v>
      </c>
      <c r="AF66" s="119">
        <f t="shared" si="32"/>
        <v>106.21578003586372</v>
      </c>
      <c r="AG66" s="123">
        <f t="shared" si="33"/>
        <v>5.3407169865243063</v>
      </c>
      <c r="AH66" s="118">
        <f t="shared" si="34"/>
        <v>29945249</v>
      </c>
      <c r="AI66" s="287">
        <v>15057</v>
      </c>
    </row>
    <row r="67" spans="1:35" x14ac:dyDescent="0.25">
      <c r="A67" s="279">
        <v>14</v>
      </c>
      <c r="B67" s="279" t="s">
        <v>94</v>
      </c>
      <c r="C67" s="115">
        <v>8715727</v>
      </c>
      <c r="D67" s="115">
        <v>608075</v>
      </c>
      <c r="E67" s="115">
        <v>3541878</v>
      </c>
      <c r="F67" s="115">
        <v>53933</v>
      </c>
      <c r="G67" s="115">
        <v>4770027</v>
      </c>
      <c r="H67" s="115">
        <v>84307</v>
      </c>
      <c r="I67" s="115">
        <v>274263</v>
      </c>
      <c r="J67" s="115">
        <v>470913</v>
      </c>
      <c r="K67" s="115">
        <f t="shared" si="18"/>
        <v>18519123</v>
      </c>
      <c r="L67" s="116">
        <f t="shared" si="19"/>
        <v>964.98999531030165</v>
      </c>
      <c r="M67" s="243">
        <f t="shared" si="20"/>
        <v>39.660948366452651</v>
      </c>
      <c r="N67" s="115">
        <v>18483359</v>
      </c>
      <c r="O67" s="116">
        <f t="shared" si="21"/>
        <v>963.12641342295865</v>
      </c>
      <c r="P67" s="243">
        <f t="shared" si="22"/>
        <v>39.584355422101133</v>
      </c>
      <c r="Q67" s="115">
        <v>43439</v>
      </c>
      <c r="R67" s="116">
        <f t="shared" si="23"/>
        <v>2.2635089364806418</v>
      </c>
      <c r="S67" s="243">
        <f t="shared" si="24"/>
        <v>9.3029887867278407E-2</v>
      </c>
      <c r="T67" s="115">
        <v>12742</v>
      </c>
      <c r="U67" s="116">
        <f t="shared" si="25"/>
        <v>0.66395706320671144</v>
      </c>
      <c r="V67" s="243">
        <f t="shared" si="26"/>
        <v>2.7288538668129136E-2</v>
      </c>
      <c r="W67" s="115">
        <v>5631443</v>
      </c>
      <c r="X67" s="116">
        <f t="shared" si="27"/>
        <v>293.44187379500806</v>
      </c>
      <c r="Y67" s="243">
        <f t="shared" si="28"/>
        <v>12.060418306613181</v>
      </c>
      <c r="Z67" s="115">
        <v>2596486</v>
      </c>
      <c r="AA67" s="115">
        <v>15987</v>
      </c>
      <c r="AB67" s="115">
        <f t="shared" si="29"/>
        <v>2612473</v>
      </c>
      <c r="AC67" s="116">
        <f t="shared" si="30"/>
        <v>136.1301130738367</v>
      </c>
      <c r="AD67" s="243">
        <f t="shared" si="31"/>
        <v>5.594927835500183</v>
      </c>
      <c r="AE67" s="115">
        <v>1391017</v>
      </c>
      <c r="AF67" s="116">
        <f t="shared" si="32"/>
        <v>72.482778385701636</v>
      </c>
      <c r="AG67" s="243">
        <f t="shared" si="33"/>
        <v>2.9790316427974406</v>
      </c>
      <c r="AH67" s="115">
        <f t="shared" si="34"/>
        <v>46693596</v>
      </c>
      <c r="AI67" s="302">
        <v>19191</v>
      </c>
    </row>
    <row r="68" spans="1:35" x14ac:dyDescent="0.25">
      <c r="A68" s="280">
        <v>15</v>
      </c>
      <c r="B68" s="280" t="s">
        <v>95</v>
      </c>
      <c r="C68" s="118">
        <v>9330427</v>
      </c>
      <c r="D68" s="118">
        <v>2381023</v>
      </c>
      <c r="E68" s="118">
        <v>4959105</v>
      </c>
      <c r="F68" s="118">
        <v>56211</v>
      </c>
      <c r="G68" s="118">
        <v>368146</v>
      </c>
      <c r="H68" s="118">
        <v>178623</v>
      </c>
      <c r="I68" s="118">
        <v>246963</v>
      </c>
      <c r="J68" s="118">
        <v>208889</v>
      </c>
      <c r="K68" s="118">
        <f t="shared" si="18"/>
        <v>17729387</v>
      </c>
      <c r="L68" s="119">
        <f t="shared" si="19"/>
        <v>1063.3591435254602</v>
      </c>
      <c r="M68" s="123">
        <f t="shared" si="20"/>
        <v>70.879616064666834</v>
      </c>
      <c r="N68" s="118">
        <v>2126584</v>
      </c>
      <c r="O68" s="119">
        <f t="shared" si="21"/>
        <v>127.54657230252504</v>
      </c>
      <c r="P68" s="123">
        <f t="shared" si="22"/>
        <v>8.5017861841057147</v>
      </c>
      <c r="Q68" s="118">
        <v>101074</v>
      </c>
      <c r="R68" s="119">
        <f t="shared" si="23"/>
        <v>6.0621363881724948</v>
      </c>
      <c r="S68" s="123">
        <f t="shared" si="24"/>
        <v>0.40407975267955598</v>
      </c>
      <c r="T68" s="118">
        <v>35259</v>
      </c>
      <c r="U68" s="119">
        <f t="shared" si="25"/>
        <v>2.1147364001679363</v>
      </c>
      <c r="V68" s="123">
        <f t="shared" si="26"/>
        <v>0.14096056354481334</v>
      </c>
      <c r="W68" s="118">
        <v>2953807</v>
      </c>
      <c r="X68" s="119">
        <f t="shared" si="27"/>
        <v>177.16109878246266</v>
      </c>
      <c r="Y68" s="123">
        <f t="shared" si="28"/>
        <v>11.808908344610298</v>
      </c>
      <c r="Z68" s="118">
        <v>293786</v>
      </c>
      <c r="AA68" s="118">
        <v>103910</v>
      </c>
      <c r="AB68" s="118">
        <f t="shared" si="29"/>
        <v>397696</v>
      </c>
      <c r="AC68" s="119">
        <f t="shared" si="30"/>
        <v>23.852695975529297</v>
      </c>
      <c r="AD68" s="123">
        <f t="shared" si="31"/>
        <v>1.5899331313854077</v>
      </c>
      <c r="AE68" s="118">
        <v>1669572</v>
      </c>
      <c r="AF68" s="119">
        <f t="shared" si="32"/>
        <v>100.13626821807713</v>
      </c>
      <c r="AG68" s="123">
        <f t="shared" si="33"/>
        <v>6.6747159590073784</v>
      </c>
      <c r="AH68" s="118">
        <f t="shared" si="34"/>
        <v>25013379</v>
      </c>
      <c r="AI68" s="287">
        <v>16673</v>
      </c>
    </row>
    <row r="69" spans="1:35" x14ac:dyDescent="0.25">
      <c r="A69" s="279">
        <v>16</v>
      </c>
      <c r="B69" s="279" t="s">
        <v>96</v>
      </c>
      <c r="C69" s="115">
        <v>28557220</v>
      </c>
      <c r="D69" s="115">
        <v>2333590</v>
      </c>
      <c r="E69" s="115">
        <v>11747969</v>
      </c>
      <c r="F69" s="115">
        <v>642536</v>
      </c>
      <c r="G69" s="115">
        <v>7343122</v>
      </c>
      <c r="H69" s="115">
        <v>0</v>
      </c>
      <c r="I69" s="115">
        <v>537729</v>
      </c>
      <c r="J69" s="115">
        <v>274750</v>
      </c>
      <c r="K69" s="115">
        <f t="shared" si="18"/>
        <v>51436916</v>
      </c>
      <c r="L69" s="116">
        <f t="shared" si="19"/>
        <v>918.05732847861782</v>
      </c>
      <c r="M69" s="243">
        <f t="shared" si="20"/>
        <v>56.45726913031077</v>
      </c>
      <c r="N69" s="115">
        <v>18745006</v>
      </c>
      <c r="O69" s="116">
        <f t="shared" si="21"/>
        <v>334.56496751624189</v>
      </c>
      <c r="P69" s="243">
        <f t="shared" si="22"/>
        <v>20.574558719486411</v>
      </c>
      <c r="Q69" s="115">
        <v>439613</v>
      </c>
      <c r="R69" s="116">
        <f t="shared" si="23"/>
        <v>7.8463089883629618</v>
      </c>
      <c r="S69" s="243">
        <f t="shared" si="24"/>
        <v>0.48252017003086484</v>
      </c>
      <c r="T69" s="115">
        <v>98132</v>
      </c>
      <c r="U69" s="116">
        <f t="shared" si="25"/>
        <v>1.7514814021560647</v>
      </c>
      <c r="V69" s="243">
        <f t="shared" si="26"/>
        <v>0.10770989330494962</v>
      </c>
      <c r="W69" s="115">
        <v>11423729</v>
      </c>
      <c r="X69" s="116">
        <f t="shared" si="27"/>
        <v>203.8932141072321</v>
      </c>
      <c r="Y69" s="243">
        <f t="shared" si="28"/>
        <v>12.538709409108742</v>
      </c>
      <c r="Z69" s="115">
        <v>4011392</v>
      </c>
      <c r="AA69" s="115">
        <v>304033</v>
      </c>
      <c r="AB69" s="115">
        <f t="shared" si="29"/>
        <v>4315425</v>
      </c>
      <c r="AC69" s="116">
        <f t="shared" si="30"/>
        <v>77.022649389590924</v>
      </c>
      <c r="AD69" s="243">
        <f t="shared" si="31"/>
        <v>4.7366197195156756</v>
      </c>
      <c r="AE69" s="115">
        <v>4648873</v>
      </c>
      <c r="AF69" s="116">
        <f t="shared" si="32"/>
        <v>82.974102234596984</v>
      </c>
      <c r="AG69" s="243">
        <f t="shared" si="33"/>
        <v>5.1026129582425828</v>
      </c>
      <c r="AH69" s="115">
        <f t="shared" si="34"/>
        <v>91107694</v>
      </c>
      <c r="AI69" s="302">
        <v>56028</v>
      </c>
    </row>
    <row r="70" spans="1:35" x14ac:dyDescent="0.25">
      <c r="A70" s="280">
        <v>17</v>
      </c>
      <c r="B70" s="280" t="s">
        <v>97</v>
      </c>
      <c r="C70" s="118">
        <v>27107710</v>
      </c>
      <c r="D70" s="118">
        <v>3476739</v>
      </c>
      <c r="E70" s="118">
        <v>14408627</v>
      </c>
      <c r="F70" s="118">
        <v>51500</v>
      </c>
      <c r="G70" s="118">
        <v>597554</v>
      </c>
      <c r="H70" s="118">
        <v>0</v>
      </c>
      <c r="I70" s="118">
        <v>677782</v>
      </c>
      <c r="J70" s="118">
        <v>622250</v>
      </c>
      <c r="K70" s="118">
        <f t="shared" si="18"/>
        <v>46942162</v>
      </c>
      <c r="L70" s="119">
        <f t="shared" si="19"/>
        <v>1419.7792698787164</v>
      </c>
      <c r="M70" s="123">
        <f t="shared" si="20"/>
        <v>68.995751503741204</v>
      </c>
      <c r="N70" s="118">
        <v>10315908</v>
      </c>
      <c r="O70" s="119">
        <f t="shared" si="21"/>
        <v>312.00762181290264</v>
      </c>
      <c r="P70" s="123">
        <f t="shared" si="22"/>
        <v>15.162357134370078</v>
      </c>
      <c r="Q70" s="118">
        <v>996886</v>
      </c>
      <c r="R70" s="119">
        <f t="shared" si="23"/>
        <v>30.151105465323777</v>
      </c>
      <c r="S70" s="123">
        <f t="shared" si="24"/>
        <v>1.4652264787795364</v>
      </c>
      <c r="T70" s="118">
        <v>261849</v>
      </c>
      <c r="U70" s="119">
        <f t="shared" si="25"/>
        <v>7.9196987569186099</v>
      </c>
      <c r="V70" s="123">
        <f t="shared" si="26"/>
        <v>0.38486656271824748</v>
      </c>
      <c r="W70" s="118">
        <v>4233219</v>
      </c>
      <c r="X70" s="119">
        <f t="shared" si="27"/>
        <v>128.0349333091371</v>
      </c>
      <c r="Y70" s="123">
        <f t="shared" si="28"/>
        <v>6.2219998768892637</v>
      </c>
      <c r="Z70" s="118">
        <v>2270247</v>
      </c>
      <c r="AA70" s="118">
        <v>71352</v>
      </c>
      <c r="AB70" s="118">
        <f t="shared" si="29"/>
        <v>2341599</v>
      </c>
      <c r="AC70" s="119">
        <f t="shared" si="30"/>
        <v>70.822339170674169</v>
      </c>
      <c r="AD70" s="123">
        <f t="shared" si="31"/>
        <v>3.4416902810187762</v>
      </c>
      <c r="AE70" s="118">
        <v>2944685</v>
      </c>
      <c r="AF70" s="119">
        <f t="shared" si="32"/>
        <v>89.062849711157483</v>
      </c>
      <c r="AG70" s="123">
        <f t="shared" si="33"/>
        <v>4.3281081624828914</v>
      </c>
      <c r="AH70" s="118">
        <f t="shared" si="34"/>
        <v>68036308</v>
      </c>
      <c r="AI70" s="287">
        <v>33063</v>
      </c>
    </row>
    <row r="71" spans="1:35" x14ac:dyDescent="0.25">
      <c r="A71" s="279">
        <v>18</v>
      </c>
      <c r="B71" s="279" t="s">
        <v>98</v>
      </c>
      <c r="C71" s="115">
        <v>14244075</v>
      </c>
      <c r="D71" s="115">
        <v>848750</v>
      </c>
      <c r="E71" s="115">
        <v>7058023</v>
      </c>
      <c r="F71" s="115">
        <v>69772</v>
      </c>
      <c r="G71" s="115">
        <v>1489243</v>
      </c>
      <c r="H71" s="115">
        <v>316380</v>
      </c>
      <c r="I71" s="115">
        <v>389167</v>
      </c>
      <c r="J71" s="115">
        <v>597210</v>
      </c>
      <c r="K71" s="115">
        <f t="shared" si="18"/>
        <v>25012620</v>
      </c>
      <c r="L71" s="116">
        <f t="shared" si="19"/>
        <v>867.04866888519132</v>
      </c>
      <c r="M71" s="243">
        <f t="shared" si="20"/>
        <v>50.1563647875915</v>
      </c>
      <c r="N71" s="115">
        <v>5913959</v>
      </c>
      <c r="O71" s="116">
        <f t="shared" si="21"/>
        <v>205.00412506932889</v>
      </c>
      <c r="P71" s="243">
        <f t="shared" si="22"/>
        <v>11.858921014386331</v>
      </c>
      <c r="Q71" s="115">
        <v>193445</v>
      </c>
      <c r="R71" s="116">
        <f t="shared" si="23"/>
        <v>6.7056641708264006</v>
      </c>
      <c r="S71" s="243">
        <f t="shared" si="24"/>
        <v>0.38790410546098875</v>
      </c>
      <c r="T71" s="115">
        <v>1025341</v>
      </c>
      <c r="U71" s="116">
        <f t="shared" si="25"/>
        <v>35.542879922351638</v>
      </c>
      <c r="V71" s="243">
        <f t="shared" si="26"/>
        <v>2.0560571914367167</v>
      </c>
      <c r="W71" s="115">
        <v>15552407</v>
      </c>
      <c r="X71" s="116">
        <f t="shared" si="27"/>
        <v>539.11560593455351</v>
      </c>
      <c r="Y71" s="243">
        <f t="shared" si="28"/>
        <v>31.186345085684408</v>
      </c>
      <c r="Z71" s="115">
        <v>1208771</v>
      </c>
      <c r="AA71" s="115">
        <v>68311</v>
      </c>
      <c r="AB71" s="115">
        <f t="shared" si="29"/>
        <v>1277082</v>
      </c>
      <c r="AC71" s="116">
        <f t="shared" si="30"/>
        <v>44.269342762063225</v>
      </c>
      <c r="AD71" s="243">
        <f t="shared" si="31"/>
        <v>2.5608589046516088</v>
      </c>
      <c r="AE71" s="115">
        <v>894430</v>
      </c>
      <c r="AF71" s="116">
        <f t="shared" si="32"/>
        <v>31.004922351636161</v>
      </c>
      <c r="AG71" s="243">
        <f t="shared" si="33"/>
        <v>1.7935489107884524</v>
      </c>
      <c r="AH71" s="115">
        <f t="shared" si="34"/>
        <v>49869284</v>
      </c>
      <c r="AI71" s="302">
        <v>28848</v>
      </c>
    </row>
    <row r="72" spans="1:35" x14ac:dyDescent="0.25">
      <c r="A72" s="280">
        <v>19</v>
      </c>
      <c r="B72" s="280" t="s">
        <v>99</v>
      </c>
      <c r="C72" s="118">
        <v>6890640</v>
      </c>
      <c r="D72" s="118">
        <v>915322</v>
      </c>
      <c r="E72" s="118">
        <v>2752811</v>
      </c>
      <c r="F72" s="118">
        <v>7076</v>
      </c>
      <c r="G72" s="118">
        <v>135358</v>
      </c>
      <c r="H72" s="118">
        <v>74178</v>
      </c>
      <c r="I72" s="118">
        <v>133748</v>
      </c>
      <c r="J72" s="118">
        <v>84708</v>
      </c>
      <c r="K72" s="118">
        <f t="shared" si="18"/>
        <v>10993841</v>
      </c>
      <c r="L72" s="119">
        <f t="shared" si="19"/>
        <v>1710.3050715619165</v>
      </c>
      <c r="M72" s="123">
        <f t="shared" si="20"/>
        <v>57.387158401444381</v>
      </c>
      <c r="N72" s="118">
        <v>1985502</v>
      </c>
      <c r="O72" s="119">
        <f t="shared" si="21"/>
        <v>308.88332296204106</v>
      </c>
      <c r="P72" s="123">
        <f t="shared" si="22"/>
        <v>10.364195532788278</v>
      </c>
      <c r="Q72" s="118">
        <v>271647</v>
      </c>
      <c r="R72" s="119">
        <f t="shared" si="23"/>
        <v>42.259956440572495</v>
      </c>
      <c r="S72" s="123">
        <f t="shared" si="24"/>
        <v>1.4179802507856136</v>
      </c>
      <c r="T72" s="118">
        <v>21817</v>
      </c>
      <c r="U72" s="119">
        <f t="shared" si="25"/>
        <v>3.3940572495332919</v>
      </c>
      <c r="V72" s="123">
        <f t="shared" si="26"/>
        <v>0.11388336750043156</v>
      </c>
      <c r="W72" s="118">
        <v>4154291</v>
      </c>
      <c r="X72" s="119">
        <f t="shared" si="27"/>
        <v>646.28049159925331</v>
      </c>
      <c r="Y72" s="123">
        <f t="shared" si="28"/>
        <v>21.685137675057767</v>
      </c>
      <c r="Z72" s="118">
        <v>72279</v>
      </c>
      <c r="AA72" s="118">
        <v>51432</v>
      </c>
      <c r="AB72" s="118">
        <f t="shared" si="29"/>
        <v>123711</v>
      </c>
      <c r="AC72" s="119">
        <f t="shared" si="30"/>
        <v>19.245644057249532</v>
      </c>
      <c r="AD72" s="123">
        <f t="shared" si="31"/>
        <v>0.64576363738579501</v>
      </c>
      <c r="AE72" s="118">
        <v>1606510</v>
      </c>
      <c r="AF72" s="119">
        <f t="shared" si="32"/>
        <v>249.92377100186684</v>
      </c>
      <c r="AG72" s="123">
        <f t="shared" si="33"/>
        <v>8.3858811350377369</v>
      </c>
      <c r="AH72" s="118">
        <f t="shared" si="34"/>
        <v>19157319</v>
      </c>
      <c r="AI72" s="287">
        <v>6428</v>
      </c>
    </row>
    <row r="73" spans="1:35" x14ac:dyDescent="0.25">
      <c r="A73" s="279">
        <v>20</v>
      </c>
      <c r="B73" s="279" t="s">
        <v>100</v>
      </c>
      <c r="C73" s="115">
        <v>6509712</v>
      </c>
      <c r="D73" s="115">
        <v>562586</v>
      </c>
      <c r="E73" s="115">
        <v>3876376</v>
      </c>
      <c r="F73" s="115">
        <v>26926</v>
      </c>
      <c r="G73" s="115">
        <v>792089</v>
      </c>
      <c r="H73" s="115">
        <v>54768</v>
      </c>
      <c r="I73" s="115">
        <v>114133</v>
      </c>
      <c r="J73" s="115">
        <v>52233</v>
      </c>
      <c r="K73" s="115">
        <f t="shared" si="18"/>
        <v>11988823</v>
      </c>
      <c r="L73" s="116">
        <f t="shared" si="19"/>
        <v>1047.2417016072677</v>
      </c>
      <c r="M73" s="243">
        <f t="shared" si="20"/>
        <v>54.490959475926402</v>
      </c>
      <c r="N73" s="115">
        <v>2515950</v>
      </c>
      <c r="O73" s="116">
        <f t="shared" si="21"/>
        <v>219.77201257861634</v>
      </c>
      <c r="P73" s="243">
        <f t="shared" si="22"/>
        <v>11.435361877763734</v>
      </c>
      <c r="Q73" s="115">
        <v>71896</v>
      </c>
      <c r="R73" s="116">
        <f t="shared" si="23"/>
        <v>6.2802236198462618</v>
      </c>
      <c r="S73" s="243">
        <f t="shared" si="24"/>
        <v>0.32677786822619742</v>
      </c>
      <c r="T73" s="115">
        <v>221935</v>
      </c>
      <c r="U73" s="116">
        <f t="shared" si="25"/>
        <v>19.38635569531796</v>
      </c>
      <c r="V73" s="243">
        <f t="shared" si="26"/>
        <v>1.0087271362075931</v>
      </c>
      <c r="W73" s="115">
        <v>2098717</v>
      </c>
      <c r="X73" s="116">
        <f t="shared" si="27"/>
        <v>183.32608315863033</v>
      </c>
      <c r="Y73" s="243">
        <f t="shared" si="28"/>
        <v>9.5389766783976899</v>
      </c>
      <c r="Z73" s="115">
        <v>1266340</v>
      </c>
      <c r="AA73" s="115">
        <v>255328</v>
      </c>
      <c r="AB73" s="115">
        <f t="shared" si="29"/>
        <v>1521668</v>
      </c>
      <c r="AC73" s="116">
        <f t="shared" si="30"/>
        <v>132.91998602375961</v>
      </c>
      <c r="AD73" s="243">
        <f t="shared" si="31"/>
        <v>6.9162043116170775</v>
      </c>
      <c r="AE73" s="115">
        <v>3582501</v>
      </c>
      <c r="AF73" s="116">
        <f t="shared" si="32"/>
        <v>312.93684486373166</v>
      </c>
      <c r="AG73" s="243">
        <f t="shared" si="33"/>
        <v>16.282992651861306</v>
      </c>
      <c r="AH73" s="115">
        <f t="shared" si="34"/>
        <v>22001490</v>
      </c>
      <c r="AI73" s="302">
        <v>11448</v>
      </c>
    </row>
    <row r="74" spans="1:35" x14ac:dyDescent="0.25">
      <c r="A74" s="280">
        <v>21</v>
      </c>
      <c r="B74" s="280" t="s">
        <v>101</v>
      </c>
      <c r="C74" s="118">
        <v>532478422</v>
      </c>
      <c r="D74" s="118">
        <v>15651510</v>
      </c>
      <c r="E74" s="118">
        <v>123501122</v>
      </c>
      <c r="F74" s="118">
        <v>182416</v>
      </c>
      <c r="G74" s="118">
        <v>8344213</v>
      </c>
      <c r="H74" s="118">
        <v>0</v>
      </c>
      <c r="I74" s="118">
        <v>5204793</v>
      </c>
      <c r="J74" s="118">
        <v>2125372</v>
      </c>
      <c r="K74" s="118">
        <f t="shared" si="18"/>
        <v>687487848</v>
      </c>
      <c r="L74" s="119">
        <f t="shared" si="19"/>
        <v>1773.2332429720689</v>
      </c>
      <c r="M74" s="123">
        <f t="shared" si="20"/>
        <v>67.208178840506037</v>
      </c>
      <c r="N74" s="118">
        <v>174385855</v>
      </c>
      <c r="O74" s="119">
        <f t="shared" si="21"/>
        <v>449.79237973397164</v>
      </c>
      <c r="P74" s="123">
        <f t="shared" si="22"/>
        <v>17.04780057449765</v>
      </c>
      <c r="Q74" s="118">
        <v>16237422</v>
      </c>
      <c r="R74" s="119">
        <f t="shared" si="23"/>
        <v>41.88108423200233</v>
      </c>
      <c r="S74" s="123">
        <f t="shared" si="24"/>
        <v>1.5873554199677535</v>
      </c>
      <c r="T74" s="118">
        <v>2015885</v>
      </c>
      <c r="U74" s="119">
        <f t="shared" si="25"/>
        <v>5.1995599724531409</v>
      </c>
      <c r="V74" s="123">
        <f t="shared" si="26"/>
        <v>0.19707106095916549</v>
      </c>
      <c r="W74" s="118">
        <v>76933155</v>
      </c>
      <c r="X74" s="119">
        <f t="shared" si="27"/>
        <v>198.43322079014089</v>
      </c>
      <c r="Y74" s="123">
        <f t="shared" si="28"/>
        <v>7.5209143769540079</v>
      </c>
      <c r="Z74" s="118">
        <v>45438159</v>
      </c>
      <c r="AA74" s="118">
        <v>1653593</v>
      </c>
      <c r="AB74" s="118">
        <f t="shared" si="29"/>
        <v>47091752</v>
      </c>
      <c r="AC74" s="119">
        <f t="shared" si="30"/>
        <v>121.46347074951703</v>
      </c>
      <c r="AD74" s="123">
        <f t="shared" si="31"/>
        <v>4.6036463037652968</v>
      </c>
      <c r="AE74" s="118">
        <v>18770977</v>
      </c>
      <c r="AF74" s="119">
        <f t="shared" si="32"/>
        <v>48.415867300485168</v>
      </c>
      <c r="AG74" s="123">
        <f t="shared" si="33"/>
        <v>1.8350334233500889</v>
      </c>
      <c r="AH74" s="118">
        <f t="shared" si="34"/>
        <v>1022922894</v>
      </c>
      <c r="AI74" s="287">
        <v>387703</v>
      </c>
    </row>
    <row r="75" spans="1:35" x14ac:dyDescent="0.25">
      <c r="A75" s="279">
        <v>22</v>
      </c>
      <c r="B75" s="279" t="s">
        <v>102</v>
      </c>
      <c r="C75" s="115">
        <v>15462070</v>
      </c>
      <c r="D75" s="115">
        <v>435595</v>
      </c>
      <c r="E75" s="115">
        <v>8173986</v>
      </c>
      <c r="F75" s="115">
        <v>1570</v>
      </c>
      <c r="G75" s="115">
        <v>224611</v>
      </c>
      <c r="H75" s="115">
        <v>0</v>
      </c>
      <c r="I75" s="115">
        <v>287432</v>
      </c>
      <c r="J75" s="115">
        <v>182628</v>
      </c>
      <c r="K75" s="115">
        <f t="shared" si="18"/>
        <v>24767892</v>
      </c>
      <c r="L75" s="116">
        <f t="shared" si="19"/>
        <v>1603.9303199067479</v>
      </c>
      <c r="M75" s="243">
        <f t="shared" si="20"/>
        <v>76.257860700899869</v>
      </c>
      <c r="N75" s="115">
        <v>3277906</v>
      </c>
      <c r="O75" s="116">
        <f t="shared" si="21"/>
        <v>212.27211501100894</v>
      </c>
      <c r="P75" s="243">
        <f t="shared" si="22"/>
        <v>10.09234452163486</v>
      </c>
      <c r="Q75" s="115">
        <v>251264</v>
      </c>
      <c r="R75" s="116">
        <f t="shared" si="23"/>
        <v>16.271467426499157</v>
      </c>
      <c r="S75" s="243">
        <f t="shared" si="24"/>
        <v>0.77361670953470341</v>
      </c>
      <c r="T75" s="115">
        <v>151328</v>
      </c>
      <c r="U75" s="116">
        <f t="shared" si="25"/>
        <v>9.7997668695764801</v>
      </c>
      <c r="V75" s="243">
        <f t="shared" si="26"/>
        <v>0.46592376711533529</v>
      </c>
      <c r="W75" s="115">
        <v>2726867</v>
      </c>
      <c r="X75" s="116">
        <f t="shared" si="27"/>
        <v>176.58768294262401</v>
      </c>
      <c r="Y75" s="243">
        <f t="shared" si="28"/>
        <v>8.3957505885394177</v>
      </c>
      <c r="Z75" s="115">
        <v>344278</v>
      </c>
      <c r="AA75" s="115">
        <v>109697</v>
      </c>
      <c r="AB75" s="115">
        <f t="shared" si="29"/>
        <v>453975</v>
      </c>
      <c r="AC75" s="116">
        <f t="shared" si="30"/>
        <v>29.398717782670637</v>
      </c>
      <c r="AD75" s="243">
        <f t="shared" si="31"/>
        <v>1.3977435912467244</v>
      </c>
      <c r="AE75" s="115">
        <v>849901</v>
      </c>
      <c r="AF75" s="116">
        <f t="shared" si="32"/>
        <v>55.03827224452791</v>
      </c>
      <c r="AG75" s="243">
        <f t="shared" si="33"/>
        <v>2.6167601210290927</v>
      </c>
      <c r="AH75" s="115">
        <f t="shared" si="34"/>
        <v>32479133</v>
      </c>
      <c r="AI75" s="302">
        <v>15442</v>
      </c>
    </row>
    <row r="76" spans="1:35" x14ac:dyDescent="0.25">
      <c r="A76" s="280">
        <v>23</v>
      </c>
      <c r="B76" s="280" t="s">
        <v>103</v>
      </c>
      <c r="C76" s="118">
        <v>3541877</v>
      </c>
      <c r="D76" s="118">
        <v>156889</v>
      </c>
      <c r="E76" s="118">
        <v>1468961</v>
      </c>
      <c r="F76" s="118">
        <v>21722</v>
      </c>
      <c r="G76" s="118">
        <v>25453</v>
      </c>
      <c r="H76" s="118">
        <v>23173</v>
      </c>
      <c r="I76" s="118">
        <v>50110</v>
      </c>
      <c r="J76" s="118">
        <v>20345</v>
      </c>
      <c r="K76" s="118">
        <f t="shared" si="18"/>
        <v>5308530</v>
      </c>
      <c r="L76" s="119">
        <f t="shared" si="19"/>
        <v>1093.4150360453141</v>
      </c>
      <c r="M76" s="123">
        <f t="shared" si="20"/>
        <v>71.786706045343635</v>
      </c>
      <c r="N76" s="118">
        <v>689992</v>
      </c>
      <c r="O76" s="119">
        <f t="shared" si="21"/>
        <v>142.11987641606592</v>
      </c>
      <c r="P76" s="123">
        <f t="shared" si="22"/>
        <v>9.3306909591993907</v>
      </c>
      <c r="Q76" s="118">
        <v>31760</v>
      </c>
      <c r="R76" s="119">
        <f t="shared" si="23"/>
        <v>6.5417095777548919</v>
      </c>
      <c r="S76" s="123">
        <f t="shared" si="24"/>
        <v>0.42948721849553712</v>
      </c>
      <c r="T76" s="118">
        <v>12349</v>
      </c>
      <c r="U76" s="119">
        <f t="shared" si="25"/>
        <v>2.5435633367662205</v>
      </c>
      <c r="V76" s="123">
        <f t="shared" si="26"/>
        <v>0.16699425885394797</v>
      </c>
      <c r="W76" s="118">
        <v>430333</v>
      </c>
      <c r="X76" s="119">
        <f t="shared" si="27"/>
        <v>88.637075180226574</v>
      </c>
      <c r="Y76" s="123">
        <f t="shared" si="28"/>
        <v>5.8193489671549106</v>
      </c>
      <c r="Z76" s="118">
        <v>312123</v>
      </c>
      <c r="AA76" s="118">
        <v>99619</v>
      </c>
      <c r="AB76" s="118">
        <f t="shared" si="29"/>
        <v>411742</v>
      </c>
      <c r="AC76" s="119">
        <f t="shared" si="30"/>
        <v>84.807826982492273</v>
      </c>
      <c r="AD76" s="123">
        <f t="shared" si="31"/>
        <v>5.5679447833057134</v>
      </c>
      <c r="AE76" s="118">
        <v>510159</v>
      </c>
      <c r="AF76" s="119">
        <f t="shared" si="32"/>
        <v>105.07909371781669</v>
      </c>
      <c r="AG76" s="123">
        <f t="shared" si="33"/>
        <v>6.8988277676468739</v>
      </c>
      <c r="AH76" s="118">
        <f t="shared" si="34"/>
        <v>7394865</v>
      </c>
      <c r="AI76" s="287">
        <v>4855</v>
      </c>
    </row>
    <row r="77" spans="1:35" x14ac:dyDescent="0.25">
      <c r="A77" s="279">
        <v>24</v>
      </c>
      <c r="B77" s="279" t="s">
        <v>104</v>
      </c>
      <c r="C77" s="115">
        <v>38930398</v>
      </c>
      <c r="D77" s="115">
        <v>1596662</v>
      </c>
      <c r="E77" s="115">
        <v>33509384</v>
      </c>
      <c r="F77" s="115">
        <v>16556</v>
      </c>
      <c r="G77" s="115">
        <v>2181806</v>
      </c>
      <c r="H77" s="115">
        <v>0</v>
      </c>
      <c r="I77" s="115">
        <v>776861</v>
      </c>
      <c r="J77" s="115">
        <v>479032</v>
      </c>
      <c r="K77" s="115">
        <f t="shared" si="18"/>
        <v>77490699</v>
      </c>
      <c r="L77" s="116">
        <f t="shared" si="19"/>
        <v>1413.2643759916834</v>
      </c>
      <c r="M77" s="243">
        <f t="shared" si="20"/>
        <v>66.909897073491635</v>
      </c>
      <c r="N77" s="115">
        <v>11969535</v>
      </c>
      <c r="O77" s="116">
        <f t="shared" si="21"/>
        <v>218.29868140285606</v>
      </c>
      <c r="P77" s="243">
        <f t="shared" si="22"/>
        <v>10.335180417814474</v>
      </c>
      <c r="Q77" s="115">
        <v>2366091</v>
      </c>
      <c r="R77" s="116">
        <f t="shared" si="23"/>
        <v>43.152432018383763</v>
      </c>
      <c r="S77" s="243">
        <f t="shared" si="24"/>
        <v>2.0430181598505763</v>
      </c>
      <c r="T77" s="115">
        <v>70850</v>
      </c>
      <c r="U77" s="116">
        <f t="shared" si="25"/>
        <v>1.2921522496398024</v>
      </c>
      <c r="V77" s="243">
        <f t="shared" si="26"/>
        <v>6.1175938129773254E-2</v>
      </c>
      <c r="W77" s="115">
        <v>12310963</v>
      </c>
      <c r="X77" s="116">
        <f t="shared" si="27"/>
        <v>224.52559683390783</v>
      </c>
      <c r="Y77" s="243">
        <f t="shared" si="28"/>
        <v>10.629988861057555</v>
      </c>
      <c r="Z77" s="115">
        <v>4954021</v>
      </c>
      <c r="AA77" s="115">
        <v>811621</v>
      </c>
      <c r="AB77" s="115">
        <f t="shared" si="29"/>
        <v>5765642</v>
      </c>
      <c r="AC77" s="116">
        <f t="shared" si="30"/>
        <v>105.15296091626999</v>
      </c>
      <c r="AD77" s="243">
        <f t="shared" si="31"/>
        <v>4.9783847321160497</v>
      </c>
      <c r="AE77" s="115">
        <v>5839728</v>
      </c>
      <c r="AF77" s="116">
        <f t="shared" si="32"/>
        <v>106.50413087487006</v>
      </c>
      <c r="AG77" s="243">
        <f t="shared" si="33"/>
        <v>5.0423548175399366</v>
      </c>
      <c r="AH77" s="115">
        <f t="shared" si="34"/>
        <v>115813508</v>
      </c>
      <c r="AI77" s="302">
        <v>54831</v>
      </c>
    </row>
    <row r="78" spans="1:35" x14ac:dyDescent="0.25">
      <c r="A78" s="280">
        <v>25</v>
      </c>
      <c r="B78" s="280" t="s">
        <v>105</v>
      </c>
      <c r="C78" s="118">
        <v>7368662</v>
      </c>
      <c r="D78" s="118">
        <v>761173</v>
      </c>
      <c r="E78" s="118">
        <v>3183256</v>
      </c>
      <c r="F78" s="118">
        <v>32956</v>
      </c>
      <c r="G78" s="118">
        <v>204621</v>
      </c>
      <c r="H78" s="118">
        <v>0</v>
      </c>
      <c r="I78" s="118">
        <v>168000</v>
      </c>
      <c r="J78" s="118">
        <v>166137</v>
      </c>
      <c r="K78" s="118">
        <f t="shared" si="18"/>
        <v>11884805</v>
      </c>
      <c r="L78" s="119">
        <f t="shared" si="19"/>
        <v>1207.928143103974</v>
      </c>
      <c r="M78" s="123">
        <f t="shared" si="20"/>
        <v>61.897595271519023</v>
      </c>
      <c r="N78" s="118">
        <v>1584646</v>
      </c>
      <c r="O78" s="119">
        <f t="shared" si="21"/>
        <v>161.05762780770402</v>
      </c>
      <c r="P78" s="123">
        <f t="shared" si="22"/>
        <v>8.2530404795561676</v>
      </c>
      <c r="Q78" s="118">
        <v>450014</v>
      </c>
      <c r="R78" s="119">
        <f t="shared" si="23"/>
        <v>45.737778229494864</v>
      </c>
      <c r="S78" s="123">
        <f t="shared" si="24"/>
        <v>2.3437308764020415</v>
      </c>
      <c r="T78" s="118">
        <v>91477</v>
      </c>
      <c r="U78" s="119">
        <f t="shared" si="25"/>
        <v>9.297387945929465</v>
      </c>
      <c r="V78" s="123">
        <f t="shared" si="26"/>
        <v>0.47642399876588176</v>
      </c>
      <c r="W78" s="118">
        <v>1991479</v>
      </c>
      <c r="X78" s="119">
        <f t="shared" si="27"/>
        <v>202.40664701697327</v>
      </c>
      <c r="Y78" s="123">
        <f t="shared" si="28"/>
        <v>10.371879145996038</v>
      </c>
      <c r="Z78" s="118">
        <v>573253</v>
      </c>
      <c r="AA78" s="118">
        <v>3988</v>
      </c>
      <c r="AB78" s="118">
        <f t="shared" si="29"/>
        <v>577241</v>
      </c>
      <c r="AC78" s="119">
        <f t="shared" si="30"/>
        <v>58.668665514788088</v>
      </c>
      <c r="AD78" s="123">
        <f t="shared" si="31"/>
        <v>3.0063454799743803</v>
      </c>
      <c r="AE78" s="118">
        <v>2621092</v>
      </c>
      <c r="AF78" s="119">
        <f t="shared" si="32"/>
        <v>266.39821120032525</v>
      </c>
      <c r="AG78" s="123">
        <f t="shared" si="33"/>
        <v>13.650984747786469</v>
      </c>
      <c r="AH78" s="118">
        <f t="shared" si="34"/>
        <v>19200754</v>
      </c>
      <c r="AI78" s="287">
        <v>9839</v>
      </c>
    </row>
    <row r="79" spans="1:35" x14ac:dyDescent="0.25">
      <c r="A79" s="279">
        <v>26</v>
      </c>
      <c r="B79" s="279" t="s">
        <v>106</v>
      </c>
      <c r="C79" s="115">
        <v>7820092</v>
      </c>
      <c r="D79" s="115">
        <v>647139</v>
      </c>
      <c r="E79" s="115">
        <v>1856026</v>
      </c>
      <c r="F79" s="115">
        <v>57633</v>
      </c>
      <c r="G79" s="115">
        <v>1273672</v>
      </c>
      <c r="H79" s="115">
        <v>91010</v>
      </c>
      <c r="I79" s="115">
        <v>54109</v>
      </c>
      <c r="J79" s="115">
        <v>131011</v>
      </c>
      <c r="K79" s="115">
        <f t="shared" si="18"/>
        <v>11930692</v>
      </c>
      <c r="L79" s="116">
        <f t="shared" si="19"/>
        <v>877.06329486142761</v>
      </c>
      <c r="M79" s="243">
        <f t="shared" si="20"/>
        <v>43.232794952586737</v>
      </c>
      <c r="N79" s="115">
        <v>13174548</v>
      </c>
      <c r="O79" s="116">
        <f t="shared" si="21"/>
        <v>968.50312431081375</v>
      </c>
      <c r="P79" s="243">
        <f t="shared" si="22"/>
        <v>47.740108643908648</v>
      </c>
      <c r="Q79" s="115">
        <v>8371</v>
      </c>
      <c r="R79" s="116">
        <f t="shared" si="23"/>
        <v>0.6153789605234139</v>
      </c>
      <c r="S79" s="243">
        <f t="shared" si="24"/>
        <v>3.0333674404477429E-2</v>
      </c>
      <c r="T79" s="115">
        <v>87845</v>
      </c>
      <c r="U79" s="116">
        <f t="shared" si="25"/>
        <v>6.457766669117107</v>
      </c>
      <c r="V79" s="243">
        <f t="shared" si="26"/>
        <v>0.31832058631720456</v>
      </c>
      <c r="W79" s="115">
        <v>687046</v>
      </c>
      <c r="X79" s="116">
        <f t="shared" si="27"/>
        <v>50.50694699698596</v>
      </c>
      <c r="Y79" s="243">
        <f t="shared" si="28"/>
        <v>2.4896224662404252</v>
      </c>
      <c r="Z79" s="115">
        <v>416237</v>
      </c>
      <c r="AA79" s="115">
        <v>1315</v>
      </c>
      <c r="AB79" s="115">
        <f t="shared" si="29"/>
        <v>417552</v>
      </c>
      <c r="AC79" s="116">
        <f t="shared" si="30"/>
        <v>30.695581856943321</v>
      </c>
      <c r="AD79" s="243">
        <f t="shared" si="31"/>
        <v>1.5130673055714201</v>
      </c>
      <c r="AE79" s="115">
        <v>1290339</v>
      </c>
      <c r="AF79" s="116">
        <f t="shared" si="32"/>
        <v>94.856943321326185</v>
      </c>
      <c r="AG79" s="243">
        <f t="shared" si="33"/>
        <v>4.6757523709710904</v>
      </c>
      <c r="AH79" s="115">
        <f t="shared" si="34"/>
        <v>27596393</v>
      </c>
      <c r="AI79" s="302">
        <v>13603</v>
      </c>
    </row>
    <row r="80" spans="1:35" x14ac:dyDescent="0.25">
      <c r="A80" s="280">
        <v>27</v>
      </c>
      <c r="B80" s="280" t="s">
        <v>107</v>
      </c>
      <c r="C80" s="118">
        <v>21058164</v>
      </c>
      <c r="D80" s="118">
        <v>1626005</v>
      </c>
      <c r="E80" s="118">
        <v>18352858</v>
      </c>
      <c r="F80" s="118">
        <v>0</v>
      </c>
      <c r="G80" s="118">
        <v>0</v>
      </c>
      <c r="H80" s="118">
        <v>0</v>
      </c>
      <c r="I80" s="118">
        <v>590009</v>
      </c>
      <c r="J80" s="118">
        <v>376648</v>
      </c>
      <c r="K80" s="118">
        <f t="shared" si="18"/>
        <v>42003684</v>
      </c>
      <c r="L80" s="119">
        <f t="shared" si="19"/>
        <v>1490.7081662348724</v>
      </c>
      <c r="M80" s="123">
        <f t="shared" si="20"/>
        <v>72.281001407428576</v>
      </c>
      <c r="N80" s="118">
        <v>8475208</v>
      </c>
      <c r="O80" s="119">
        <f t="shared" si="21"/>
        <v>300.78461156262199</v>
      </c>
      <c r="P80" s="123">
        <f t="shared" si="22"/>
        <v>14.584352205302991</v>
      </c>
      <c r="Q80" s="118">
        <v>544131</v>
      </c>
      <c r="R80" s="119">
        <f t="shared" si="23"/>
        <v>19.311175781665899</v>
      </c>
      <c r="S80" s="123">
        <f t="shared" si="24"/>
        <v>0.93635438207814148</v>
      </c>
      <c r="T80" s="118">
        <v>654881</v>
      </c>
      <c r="U80" s="119">
        <f t="shared" si="25"/>
        <v>23.241686481882386</v>
      </c>
      <c r="V80" s="123">
        <f t="shared" si="26"/>
        <v>1.1269357821732551</v>
      </c>
      <c r="W80" s="118">
        <v>3707390</v>
      </c>
      <c r="X80" s="119">
        <f t="shared" si="27"/>
        <v>131.57504347517479</v>
      </c>
      <c r="Y80" s="123">
        <f t="shared" si="28"/>
        <v>6.3797704460372255</v>
      </c>
      <c r="Z80" s="118">
        <v>1538746</v>
      </c>
      <c r="AA80" s="118">
        <v>315643</v>
      </c>
      <c r="AB80" s="118">
        <f t="shared" si="29"/>
        <v>1854389</v>
      </c>
      <c r="AC80" s="119">
        <f t="shared" si="30"/>
        <v>65.812151754977464</v>
      </c>
      <c r="AD80" s="123">
        <f t="shared" si="31"/>
        <v>3.1910794757650325</v>
      </c>
      <c r="AE80" s="118">
        <v>871969</v>
      </c>
      <c r="AF80" s="119">
        <f t="shared" si="32"/>
        <v>30.946126273201546</v>
      </c>
      <c r="AG80" s="123">
        <f t="shared" si="33"/>
        <v>1.5005063012147719</v>
      </c>
      <c r="AH80" s="118">
        <f t="shared" si="34"/>
        <v>58111652</v>
      </c>
      <c r="AI80" s="287">
        <v>28177</v>
      </c>
    </row>
    <row r="81" spans="1:35" x14ac:dyDescent="0.25">
      <c r="A81" s="279">
        <v>28</v>
      </c>
      <c r="B81" s="279" t="s">
        <v>108</v>
      </c>
      <c r="C81" s="115">
        <v>11355951</v>
      </c>
      <c r="D81" s="115">
        <v>362665</v>
      </c>
      <c r="E81" s="115">
        <v>4513051</v>
      </c>
      <c r="F81" s="115">
        <v>44640</v>
      </c>
      <c r="G81" s="115">
        <v>167877</v>
      </c>
      <c r="H81" s="115">
        <v>75890</v>
      </c>
      <c r="I81" s="115">
        <v>189654</v>
      </c>
      <c r="J81" s="115">
        <v>166991</v>
      </c>
      <c r="K81" s="115">
        <f t="shared" si="18"/>
        <v>16876719</v>
      </c>
      <c r="L81" s="116">
        <f t="shared" si="19"/>
        <v>1614.3790893437917</v>
      </c>
      <c r="M81" s="243">
        <f t="shared" si="20"/>
        <v>68.665627693707066</v>
      </c>
      <c r="N81" s="115">
        <v>3429307</v>
      </c>
      <c r="O81" s="116">
        <f t="shared" si="21"/>
        <v>328.03778458006502</v>
      </c>
      <c r="P81" s="243">
        <f t="shared" si="22"/>
        <v>13.952683439797953</v>
      </c>
      <c r="Q81" s="115">
        <v>102606</v>
      </c>
      <c r="R81" s="116">
        <f t="shared" si="23"/>
        <v>9.8149990434283527</v>
      </c>
      <c r="S81" s="243">
        <f t="shared" si="24"/>
        <v>0.41746890465738667</v>
      </c>
      <c r="T81" s="115">
        <v>19627</v>
      </c>
      <c r="U81" s="116">
        <f t="shared" si="25"/>
        <v>1.8774631719915822</v>
      </c>
      <c r="V81" s="243">
        <f t="shared" si="26"/>
        <v>7.9855585362557061E-2</v>
      </c>
      <c r="W81" s="115">
        <v>2840131</v>
      </c>
      <c r="X81" s="116">
        <f t="shared" si="27"/>
        <v>271.67887889802944</v>
      </c>
      <c r="Y81" s="243">
        <f t="shared" si="28"/>
        <v>11.555526749444363</v>
      </c>
      <c r="Z81" s="115">
        <v>568975</v>
      </c>
      <c r="AA81" s="115">
        <v>42953</v>
      </c>
      <c r="AB81" s="115">
        <f t="shared" si="29"/>
        <v>611928</v>
      </c>
      <c r="AC81" s="116">
        <f t="shared" si="30"/>
        <v>58.535297493782281</v>
      </c>
      <c r="AD81" s="243">
        <f t="shared" si="31"/>
        <v>2.4897268375064354</v>
      </c>
      <c r="AE81" s="115">
        <v>697800</v>
      </c>
      <c r="AF81" s="116">
        <f t="shared" si="32"/>
        <v>66.749569542758749</v>
      </c>
      <c r="AG81" s="243">
        <f t="shared" si="33"/>
        <v>2.8391107895242427</v>
      </c>
      <c r="AH81" s="115">
        <f t="shared" si="34"/>
        <v>24578118</v>
      </c>
      <c r="AI81" s="302">
        <v>10454</v>
      </c>
    </row>
    <row r="82" spans="1:35" x14ac:dyDescent="0.25">
      <c r="A82" s="280">
        <v>29</v>
      </c>
      <c r="B82" s="280" t="s">
        <v>23</v>
      </c>
      <c r="C82" s="118">
        <v>3432964570</v>
      </c>
      <c r="D82" s="118">
        <v>70947358</v>
      </c>
      <c r="E82" s="118">
        <v>481618014</v>
      </c>
      <c r="F82" s="118">
        <v>258929</v>
      </c>
      <c r="G82" s="118">
        <v>227491</v>
      </c>
      <c r="H82" s="118">
        <v>0</v>
      </c>
      <c r="I82" s="118">
        <v>21373099</v>
      </c>
      <c r="J82" s="118">
        <v>2429713</v>
      </c>
      <c r="K82" s="118">
        <f t="shared" si="18"/>
        <v>4009819174</v>
      </c>
      <c r="L82" s="119">
        <f t="shared" si="19"/>
        <v>3519.2436479614676</v>
      </c>
      <c r="M82" s="123">
        <f t="shared" si="20"/>
        <v>71.010856798122674</v>
      </c>
      <c r="N82" s="118">
        <v>618014937</v>
      </c>
      <c r="O82" s="119">
        <f t="shared" si="21"/>
        <v>542.40479358398034</v>
      </c>
      <c r="P82" s="123">
        <f t="shared" si="22"/>
        <v>10.944575873886478</v>
      </c>
      <c r="Q82" s="118">
        <v>74881127</v>
      </c>
      <c r="R82" s="119">
        <f t="shared" si="23"/>
        <v>65.719903843959699</v>
      </c>
      <c r="S82" s="123">
        <f t="shared" si="24"/>
        <v>1.3260879744297012</v>
      </c>
      <c r="T82" s="118">
        <v>10416630</v>
      </c>
      <c r="U82" s="119">
        <f t="shared" si="25"/>
        <v>9.142222471866722</v>
      </c>
      <c r="V82" s="123">
        <f t="shared" si="26"/>
        <v>0.18447061803815609</v>
      </c>
      <c r="W82" s="118">
        <v>562805652</v>
      </c>
      <c r="X82" s="119">
        <f t="shared" si="27"/>
        <v>493.95000868879885</v>
      </c>
      <c r="Y82" s="123">
        <f t="shared" si="28"/>
        <v>9.9668613034932996</v>
      </c>
      <c r="Z82" s="118">
        <v>241737148</v>
      </c>
      <c r="AA82" s="118">
        <v>75626080</v>
      </c>
      <c r="AB82" s="118">
        <f t="shared" si="29"/>
        <v>317363228</v>
      </c>
      <c r="AC82" s="119">
        <f t="shared" si="30"/>
        <v>278.5358829838213</v>
      </c>
      <c r="AD82" s="123">
        <f t="shared" si="31"/>
        <v>5.6202621012500442</v>
      </c>
      <c r="AE82" s="118">
        <v>53468429</v>
      </c>
      <c r="AF82" s="119">
        <f t="shared" si="32"/>
        <v>46.926911404092337</v>
      </c>
      <c r="AG82" s="123">
        <f t="shared" si="33"/>
        <v>0.94688533077965409</v>
      </c>
      <c r="AH82" s="118">
        <f t="shared" si="34"/>
        <v>5646769177</v>
      </c>
      <c r="AI82" s="287">
        <v>1139398</v>
      </c>
    </row>
    <row r="83" spans="1:35" x14ac:dyDescent="0.25">
      <c r="A83" s="279">
        <v>30</v>
      </c>
      <c r="B83" s="279" t="s">
        <v>109</v>
      </c>
      <c r="C83" s="115">
        <v>145304067</v>
      </c>
      <c r="D83" s="115">
        <v>7411733</v>
      </c>
      <c r="E83" s="115">
        <v>39942651</v>
      </c>
      <c r="F83" s="115">
        <v>83468</v>
      </c>
      <c r="G83" s="115">
        <v>971714</v>
      </c>
      <c r="H83" s="115">
        <v>0</v>
      </c>
      <c r="I83" s="115">
        <v>1009623</v>
      </c>
      <c r="J83" s="115">
        <v>636714</v>
      </c>
      <c r="K83" s="115">
        <f t="shared" si="18"/>
        <v>195359970</v>
      </c>
      <c r="L83" s="116">
        <f t="shared" si="19"/>
        <v>2649.6313626561418</v>
      </c>
      <c r="M83" s="243">
        <f t="shared" si="20"/>
        <v>76.53409064799223</v>
      </c>
      <c r="N83" s="115">
        <v>27626529</v>
      </c>
      <c r="O83" s="116">
        <f t="shared" si="21"/>
        <v>374.69353460552549</v>
      </c>
      <c r="P83" s="243">
        <f t="shared" si="22"/>
        <v>10.822950447706283</v>
      </c>
      <c r="Q83" s="115">
        <v>1721467</v>
      </c>
      <c r="R83" s="116">
        <f t="shared" si="23"/>
        <v>23.347940486362589</v>
      </c>
      <c r="S83" s="243">
        <f t="shared" si="24"/>
        <v>0.67440075582283943</v>
      </c>
      <c r="T83" s="115">
        <v>529811</v>
      </c>
      <c r="U83" s="116">
        <f t="shared" si="25"/>
        <v>7.1857292048120875</v>
      </c>
      <c r="V83" s="243">
        <f t="shared" si="26"/>
        <v>0.20755840155126665</v>
      </c>
      <c r="W83" s="115">
        <v>14582785</v>
      </c>
      <c r="X83" s="116">
        <f t="shared" si="27"/>
        <v>197.78363239343017</v>
      </c>
      <c r="Y83" s="243">
        <f t="shared" si="28"/>
        <v>5.7129420581410875</v>
      </c>
      <c r="Z83" s="115">
        <v>7480800</v>
      </c>
      <c r="AA83" s="115">
        <v>568254</v>
      </c>
      <c r="AB83" s="115">
        <f t="shared" si="29"/>
        <v>8049054</v>
      </c>
      <c r="AC83" s="116">
        <f t="shared" si="30"/>
        <v>109.1678398502665</v>
      </c>
      <c r="AD83" s="243">
        <f t="shared" si="31"/>
        <v>3.1532919894827192</v>
      </c>
      <c r="AE83" s="115">
        <v>7389143</v>
      </c>
      <c r="AF83" s="116">
        <f t="shared" si="32"/>
        <v>100.21758826002632</v>
      </c>
      <c r="AG83" s="243">
        <f t="shared" si="33"/>
        <v>2.894765699303584</v>
      </c>
      <c r="AH83" s="115">
        <f t="shared" si="34"/>
        <v>255258759</v>
      </c>
      <c r="AI83" s="302">
        <v>73731</v>
      </c>
    </row>
    <row r="84" spans="1:35" x14ac:dyDescent="0.25">
      <c r="A84" s="280">
        <v>31</v>
      </c>
      <c r="B84" s="280" t="s">
        <v>110</v>
      </c>
      <c r="C84" s="118">
        <v>11245620</v>
      </c>
      <c r="D84" s="118">
        <v>433585</v>
      </c>
      <c r="E84" s="118">
        <v>4220910</v>
      </c>
      <c r="F84" s="118">
        <v>65922</v>
      </c>
      <c r="G84" s="118">
        <v>304849</v>
      </c>
      <c r="H84" s="118">
        <v>80068</v>
      </c>
      <c r="I84" s="118">
        <v>126678</v>
      </c>
      <c r="J84" s="118">
        <v>67941</v>
      </c>
      <c r="K84" s="118">
        <f t="shared" si="18"/>
        <v>16545573</v>
      </c>
      <c r="L84" s="119">
        <f t="shared" si="19"/>
        <v>1101.2028618968386</v>
      </c>
      <c r="M84" s="123">
        <f t="shared" si="20"/>
        <v>63.514887746458115</v>
      </c>
      <c r="N84" s="118">
        <v>3122623</v>
      </c>
      <c r="O84" s="119">
        <f t="shared" si="21"/>
        <v>207.82848585690516</v>
      </c>
      <c r="P84" s="123">
        <f t="shared" si="22"/>
        <v>11.987076501944555</v>
      </c>
      <c r="Q84" s="118">
        <v>152511</v>
      </c>
      <c r="R84" s="119">
        <f t="shared" si="23"/>
        <v>10.150482529118136</v>
      </c>
      <c r="S84" s="123">
        <f t="shared" si="24"/>
        <v>0.58545684970233869</v>
      </c>
      <c r="T84" s="118">
        <v>30338</v>
      </c>
      <c r="U84" s="119">
        <f t="shared" si="25"/>
        <v>2.0191680532445924</v>
      </c>
      <c r="V84" s="123">
        <f t="shared" si="26"/>
        <v>0.11646104153975485</v>
      </c>
      <c r="W84" s="118">
        <v>3563790</v>
      </c>
      <c r="X84" s="119">
        <f t="shared" si="27"/>
        <v>237.19068219633942</v>
      </c>
      <c r="Y84" s="123">
        <f t="shared" si="28"/>
        <v>13.680621505338616</v>
      </c>
      <c r="Z84" s="118">
        <v>964616</v>
      </c>
      <c r="AA84" s="118">
        <v>447162</v>
      </c>
      <c r="AB84" s="118">
        <f t="shared" si="29"/>
        <v>1411778</v>
      </c>
      <c r="AC84" s="119">
        <f t="shared" si="30"/>
        <v>93.961930116472544</v>
      </c>
      <c r="AD84" s="123">
        <f t="shared" si="31"/>
        <v>5.4195113818614287</v>
      </c>
      <c r="AE84" s="118">
        <v>1223300</v>
      </c>
      <c r="AF84" s="119">
        <f t="shared" si="32"/>
        <v>81.417637271214645</v>
      </c>
      <c r="AG84" s="123">
        <f t="shared" si="33"/>
        <v>4.6959849731551886</v>
      </c>
      <c r="AH84" s="118">
        <f t="shared" si="34"/>
        <v>26049913</v>
      </c>
      <c r="AI84" s="287">
        <v>15025</v>
      </c>
    </row>
    <row r="85" spans="1:35" x14ac:dyDescent="0.25">
      <c r="A85" s="279">
        <v>32</v>
      </c>
      <c r="B85" s="279" t="s">
        <v>111</v>
      </c>
      <c r="C85" s="115">
        <v>29377798</v>
      </c>
      <c r="D85" s="115">
        <v>4453895</v>
      </c>
      <c r="E85" s="115">
        <v>10985179</v>
      </c>
      <c r="F85" s="115">
        <v>15926</v>
      </c>
      <c r="G85" s="115">
        <v>18382</v>
      </c>
      <c r="H85" s="115">
        <v>0</v>
      </c>
      <c r="I85" s="115">
        <v>348693</v>
      </c>
      <c r="J85" s="115">
        <v>351344</v>
      </c>
      <c r="K85" s="115">
        <f t="shared" si="18"/>
        <v>45551217</v>
      </c>
      <c r="L85" s="116">
        <f t="shared" si="19"/>
        <v>1614.489863188488</v>
      </c>
      <c r="M85" s="243">
        <f t="shared" si="20"/>
        <v>78.817460644707523</v>
      </c>
      <c r="N85" s="115">
        <v>5196226</v>
      </c>
      <c r="O85" s="116">
        <f t="shared" si="21"/>
        <v>184.17190047494151</v>
      </c>
      <c r="P85" s="243">
        <f t="shared" si="22"/>
        <v>8.9910515070542676</v>
      </c>
      <c r="Q85" s="115">
        <v>278454</v>
      </c>
      <c r="R85" s="116">
        <f t="shared" si="23"/>
        <v>9.8693556390444463</v>
      </c>
      <c r="S85" s="243">
        <f t="shared" si="24"/>
        <v>0.48181011687045355</v>
      </c>
      <c r="T85" s="115">
        <v>44386</v>
      </c>
      <c r="U85" s="116">
        <f t="shared" si="25"/>
        <v>1.5731906145885022</v>
      </c>
      <c r="V85" s="243">
        <f t="shared" si="26"/>
        <v>7.6801280812672651E-2</v>
      </c>
      <c r="W85" s="115">
        <v>3624433</v>
      </c>
      <c r="X85" s="116">
        <f t="shared" si="27"/>
        <v>128.46221733890977</v>
      </c>
      <c r="Y85" s="243">
        <f t="shared" si="28"/>
        <v>6.2713715275023105</v>
      </c>
      <c r="Z85" s="115">
        <v>1655005</v>
      </c>
      <c r="AA85" s="115">
        <v>90895</v>
      </c>
      <c r="AB85" s="115">
        <f t="shared" si="29"/>
        <v>1745900</v>
      </c>
      <c r="AC85" s="116">
        <f t="shared" si="30"/>
        <v>61.880626639257109</v>
      </c>
      <c r="AD85" s="243">
        <f t="shared" si="31"/>
        <v>3.0209380473763163</v>
      </c>
      <c r="AE85" s="115">
        <v>1352691</v>
      </c>
      <c r="AF85" s="116">
        <f t="shared" si="32"/>
        <v>47.943963989508752</v>
      </c>
      <c r="AG85" s="243">
        <f t="shared" si="33"/>
        <v>2.3405668756764517</v>
      </c>
      <c r="AH85" s="115">
        <f t="shared" si="34"/>
        <v>57793307</v>
      </c>
      <c r="AI85" s="302">
        <v>28214</v>
      </c>
    </row>
    <row r="86" spans="1:35" x14ac:dyDescent="0.25">
      <c r="A86" s="280">
        <v>33</v>
      </c>
      <c r="B86" s="280" t="s">
        <v>27</v>
      </c>
      <c r="C86" s="118">
        <v>46051316</v>
      </c>
      <c r="D86" s="118">
        <v>929894</v>
      </c>
      <c r="E86" s="118">
        <v>19743593</v>
      </c>
      <c r="F86" s="118">
        <v>275229</v>
      </c>
      <c r="G86" s="118">
        <v>1147733</v>
      </c>
      <c r="H86" s="118">
        <v>817685</v>
      </c>
      <c r="I86" s="118">
        <v>712996</v>
      </c>
      <c r="J86" s="118">
        <v>315732</v>
      </c>
      <c r="K86" s="118">
        <f t="shared" si="18"/>
        <v>69994178</v>
      </c>
      <c r="L86" s="119">
        <f t="shared" ref="L86:L117" si="35">IFERROR(K86/$AI86,0)</f>
        <v>1291.8345206895278</v>
      </c>
      <c r="M86" s="123">
        <f t="shared" ref="M86:M117" si="36">IF($AH86,K86/$AH86*100,0)</f>
        <v>66.421291069885385</v>
      </c>
      <c r="N86" s="118">
        <v>14884460</v>
      </c>
      <c r="O86" s="119">
        <f t="shared" ref="O86:O117" si="37">IFERROR(N86/$AI86,0)</f>
        <v>274.71226606622128</v>
      </c>
      <c r="P86" s="123">
        <f t="shared" ref="P86:P117" si="38">IF($AH86,N86/$AH86*100,0)</f>
        <v>14.124675484839127</v>
      </c>
      <c r="Q86" s="118">
        <v>631448</v>
      </c>
      <c r="R86" s="119">
        <f t="shared" ref="R86:R117" si="39">IFERROR(Q86/$AI86,0)</f>
        <v>11.654202502676165</v>
      </c>
      <c r="S86" s="123">
        <f t="shared" ref="S86:S117" si="40">IF($AH86,Q86/$AH86*100,0)</f>
        <v>0.59921542908178715</v>
      </c>
      <c r="T86" s="118">
        <v>122506</v>
      </c>
      <c r="U86" s="119">
        <f t="shared" ref="U86:U117" si="41">IFERROR(T86/$AI86,0)</f>
        <v>2.2610091912443249</v>
      </c>
      <c r="V86" s="123">
        <f t="shared" ref="V86:V117" si="42">IF($AH86,T86/$AH86*100,0)</f>
        <v>0.11625262152242688</v>
      </c>
      <c r="W86" s="118">
        <v>15044888</v>
      </c>
      <c r="X86" s="119">
        <f t="shared" ref="X86:X117" si="43">IFERROR(W86/$AI86,0)</f>
        <v>277.6731755933705</v>
      </c>
      <c r="Y86" s="123">
        <f t="shared" ref="Y86:Y117" si="44">IF($AH86,W86/$AH86*100,0)</f>
        <v>14.276914359388945</v>
      </c>
      <c r="Z86" s="118">
        <v>3310784</v>
      </c>
      <c r="AA86" s="118">
        <v>230017</v>
      </c>
      <c r="AB86" s="118">
        <f t="shared" ref="AB86:AB117" si="45">(Z86+AA86)</f>
        <v>3540801</v>
      </c>
      <c r="AC86" s="119">
        <f t="shared" ref="AC86:AC117" si="46">IFERROR(AB86/$AI86,0)</f>
        <v>65.350134731091501</v>
      </c>
      <c r="AD86" s="123">
        <f t="shared" ref="AD86:AD117" si="47">IF($AH86,AB86/$AH86*100,0)</f>
        <v>3.3600590872221012</v>
      </c>
      <c r="AE86" s="118">
        <v>1160848</v>
      </c>
      <c r="AF86" s="119">
        <f t="shared" ref="AF86:AF117" si="48">IFERROR(AE86/$AI86,0)</f>
        <v>21.424975083976229</v>
      </c>
      <c r="AG86" s="123">
        <f t="shared" ref="AG86:AG117" si="49">IF($AH86,AE86/$AH86*100,0)</f>
        <v>1.1015919480602274</v>
      </c>
      <c r="AH86" s="118">
        <f t="shared" ref="AH86:AH117" si="50">(K86+N86+Q86+T86+W86+AB86+AE86)</f>
        <v>105379129</v>
      </c>
      <c r="AI86" s="287">
        <v>54182</v>
      </c>
    </row>
    <row r="87" spans="1:35" x14ac:dyDescent="0.25">
      <c r="A87" s="279">
        <v>34</v>
      </c>
      <c r="B87" s="279" t="s">
        <v>112</v>
      </c>
      <c r="C87" s="115">
        <v>79868580</v>
      </c>
      <c r="D87" s="115">
        <v>2467177</v>
      </c>
      <c r="E87" s="115">
        <v>58628217</v>
      </c>
      <c r="F87" s="115">
        <v>209491</v>
      </c>
      <c r="G87" s="115">
        <v>9217002</v>
      </c>
      <c r="H87" s="115">
        <v>0</v>
      </c>
      <c r="I87" s="115">
        <v>1765169</v>
      </c>
      <c r="J87" s="115">
        <v>905398</v>
      </c>
      <c r="K87" s="115">
        <f t="shared" si="18"/>
        <v>153061034</v>
      </c>
      <c r="L87" s="116">
        <f t="shared" si="35"/>
        <v>1588.445645969759</v>
      </c>
      <c r="M87" s="243">
        <f t="shared" si="36"/>
        <v>60.792781205871435</v>
      </c>
      <c r="N87" s="115">
        <v>51501357</v>
      </c>
      <c r="O87" s="116">
        <f t="shared" si="37"/>
        <v>534.47375958654618</v>
      </c>
      <c r="P87" s="243">
        <f t="shared" si="38"/>
        <v>20.45530887963605</v>
      </c>
      <c r="Q87" s="115">
        <v>3683536</v>
      </c>
      <c r="R87" s="116">
        <f t="shared" si="39"/>
        <v>38.22721281872996</v>
      </c>
      <c r="S87" s="243">
        <f t="shared" si="40"/>
        <v>1.4630268217837261</v>
      </c>
      <c r="T87" s="115">
        <v>257225</v>
      </c>
      <c r="U87" s="116">
        <f t="shared" si="41"/>
        <v>2.6694444732718274</v>
      </c>
      <c r="V87" s="243">
        <f t="shared" si="42"/>
        <v>0.10216462503239251</v>
      </c>
      <c r="W87" s="115">
        <v>25312570</v>
      </c>
      <c r="X87" s="116">
        <f t="shared" si="43"/>
        <v>262.690252078166</v>
      </c>
      <c r="Y87" s="243">
        <f t="shared" si="44"/>
        <v>10.05364650658446</v>
      </c>
      <c r="Z87" s="115">
        <v>10468403</v>
      </c>
      <c r="AA87" s="115">
        <v>1357626</v>
      </c>
      <c r="AB87" s="115">
        <f t="shared" si="45"/>
        <v>11826029</v>
      </c>
      <c r="AC87" s="116">
        <f t="shared" si="46"/>
        <v>122.72884733133387</v>
      </c>
      <c r="AD87" s="243">
        <f t="shared" si="47"/>
        <v>4.6970621767215466</v>
      </c>
      <c r="AE87" s="115">
        <v>6133264</v>
      </c>
      <c r="AF87" s="116">
        <f t="shared" si="48"/>
        <v>63.650141657759008</v>
      </c>
      <c r="AG87" s="243">
        <f t="shared" si="49"/>
        <v>2.4360097843703832</v>
      </c>
      <c r="AH87" s="115">
        <f t="shared" si="50"/>
        <v>251775015</v>
      </c>
      <c r="AI87" s="302">
        <v>96359</v>
      </c>
    </row>
    <row r="88" spans="1:35" x14ac:dyDescent="0.25">
      <c r="A88" s="280">
        <v>35</v>
      </c>
      <c r="B88" s="280" t="s">
        <v>113</v>
      </c>
      <c r="C88" s="118">
        <v>8167022</v>
      </c>
      <c r="D88" s="118">
        <v>699188</v>
      </c>
      <c r="E88" s="118">
        <v>3738374</v>
      </c>
      <c r="F88" s="118">
        <v>87175</v>
      </c>
      <c r="G88" s="118">
        <v>6075132</v>
      </c>
      <c r="H88" s="118">
        <v>247833</v>
      </c>
      <c r="I88" s="118">
        <v>166351</v>
      </c>
      <c r="J88" s="118">
        <v>68605</v>
      </c>
      <c r="K88" s="118">
        <f t="shared" si="18"/>
        <v>19249680</v>
      </c>
      <c r="L88" s="119">
        <f t="shared" si="35"/>
        <v>1158.9211318482842</v>
      </c>
      <c r="M88" s="123">
        <f t="shared" si="36"/>
        <v>61.130757434107963</v>
      </c>
      <c r="N88" s="118">
        <v>3421116</v>
      </c>
      <c r="O88" s="119">
        <f t="shared" si="37"/>
        <v>205.96724864539433</v>
      </c>
      <c r="P88" s="123">
        <f t="shared" si="38"/>
        <v>10.864357867244843</v>
      </c>
      <c r="Q88" s="118">
        <v>40508</v>
      </c>
      <c r="R88" s="119">
        <f t="shared" si="39"/>
        <v>2.4387718242022878</v>
      </c>
      <c r="S88" s="123">
        <f t="shared" si="40"/>
        <v>0.12864030582019262</v>
      </c>
      <c r="T88" s="118">
        <v>33392</v>
      </c>
      <c r="U88" s="119">
        <f t="shared" si="41"/>
        <v>2.0103552077062012</v>
      </c>
      <c r="V88" s="123">
        <f t="shared" si="42"/>
        <v>0.10604219146706509</v>
      </c>
      <c r="W88" s="118">
        <v>5914320</v>
      </c>
      <c r="X88" s="119">
        <f t="shared" si="43"/>
        <v>356.06983744732088</v>
      </c>
      <c r="Y88" s="123">
        <f t="shared" si="44"/>
        <v>18.781967352584221</v>
      </c>
      <c r="Z88" s="118">
        <v>1655246</v>
      </c>
      <c r="AA88" s="118">
        <v>79834</v>
      </c>
      <c r="AB88" s="118">
        <f t="shared" si="45"/>
        <v>1735080</v>
      </c>
      <c r="AC88" s="119">
        <f t="shared" si="46"/>
        <v>104.45996387718242</v>
      </c>
      <c r="AD88" s="123">
        <f t="shared" si="47"/>
        <v>5.510052874061909</v>
      </c>
      <c r="AE88" s="118">
        <v>1095257</v>
      </c>
      <c r="AF88" s="119">
        <f t="shared" si="48"/>
        <v>65.939614689945813</v>
      </c>
      <c r="AG88" s="123">
        <f t="shared" si="49"/>
        <v>3.4781819747138023</v>
      </c>
      <c r="AH88" s="118">
        <f t="shared" si="50"/>
        <v>31489353</v>
      </c>
      <c r="AI88" s="287">
        <v>16610</v>
      </c>
    </row>
    <row r="89" spans="1:35" x14ac:dyDescent="0.25">
      <c r="A89" s="279">
        <v>36</v>
      </c>
      <c r="B89" s="279" t="s">
        <v>114</v>
      </c>
      <c r="C89" s="115">
        <v>33835174</v>
      </c>
      <c r="D89" s="115">
        <v>1097267</v>
      </c>
      <c r="E89" s="115">
        <v>14716467</v>
      </c>
      <c r="F89" s="115">
        <v>54253</v>
      </c>
      <c r="G89" s="115">
        <v>285723</v>
      </c>
      <c r="H89" s="115">
        <v>0</v>
      </c>
      <c r="I89" s="115">
        <v>504916</v>
      </c>
      <c r="J89" s="115">
        <v>302678</v>
      </c>
      <c r="K89" s="115">
        <f t="shared" si="18"/>
        <v>50796478</v>
      </c>
      <c r="L89" s="116">
        <f t="shared" si="35"/>
        <v>1297.1190214754474</v>
      </c>
      <c r="M89" s="243">
        <f t="shared" si="36"/>
        <v>60.254152317898942</v>
      </c>
      <c r="N89" s="115">
        <v>21904402</v>
      </c>
      <c r="O89" s="116">
        <f t="shared" si="37"/>
        <v>559.34225377288624</v>
      </c>
      <c r="P89" s="243">
        <f t="shared" si="38"/>
        <v>25.982730033773016</v>
      </c>
      <c r="Q89" s="115">
        <v>415743</v>
      </c>
      <c r="R89" s="116">
        <f t="shared" si="39"/>
        <v>10.616250861826817</v>
      </c>
      <c r="S89" s="243">
        <f t="shared" si="40"/>
        <v>0.49314919131007978</v>
      </c>
      <c r="T89" s="115">
        <v>74709</v>
      </c>
      <c r="U89" s="116">
        <f t="shared" si="41"/>
        <v>1.9077398432113581</v>
      </c>
      <c r="V89" s="243">
        <f t="shared" si="42"/>
        <v>8.8618889394613376E-2</v>
      </c>
      <c r="W89" s="115">
        <v>7057538</v>
      </c>
      <c r="X89" s="116">
        <f t="shared" si="43"/>
        <v>180.21853374530784</v>
      </c>
      <c r="Y89" s="243">
        <f t="shared" si="44"/>
        <v>8.3715640608264188</v>
      </c>
      <c r="Z89" s="115">
        <v>1833011</v>
      </c>
      <c r="AA89" s="115">
        <v>135893</v>
      </c>
      <c r="AB89" s="115">
        <f t="shared" si="45"/>
        <v>1968904</v>
      </c>
      <c r="AC89" s="116">
        <f t="shared" si="46"/>
        <v>50.277163504507037</v>
      </c>
      <c r="AD89" s="243">
        <f t="shared" si="47"/>
        <v>2.3354895100270632</v>
      </c>
      <c r="AE89" s="115">
        <v>2085923</v>
      </c>
      <c r="AF89" s="116">
        <f t="shared" si="48"/>
        <v>53.265314981742037</v>
      </c>
      <c r="AG89" s="243">
        <f t="shared" si="49"/>
        <v>2.4742959967698686</v>
      </c>
      <c r="AH89" s="115">
        <f t="shared" si="50"/>
        <v>84303697</v>
      </c>
      <c r="AI89" s="302">
        <v>39161</v>
      </c>
    </row>
    <row r="90" spans="1:35" x14ac:dyDescent="0.25">
      <c r="A90" s="280">
        <v>37</v>
      </c>
      <c r="B90" s="280" t="s">
        <v>115</v>
      </c>
      <c r="C90" s="118">
        <v>40636076</v>
      </c>
      <c r="D90" s="118">
        <v>1046388</v>
      </c>
      <c r="E90" s="118">
        <v>18567598</v>
      </c>
      <c r="F90" s="118">
        <v>5386</v>
      </c>
      <c r="G90" s="118">
        <v>670520</v>
      </c>
      <c r="H90" s="118">
        <v>0</v>
      </c>
      <c r="I90" s="118">
        <v>357156</v>
      </c>
      <c r="J90" s="118">
        <v>153179</v>
      </c>
      <c r="K90" s="118">
        <f t="shared" si="18"/>
        <v>61436303</v>
      </c>
      <c r="L90" s="119">
        <f t="shared" si="35"/>
        <v>2307.1201697397573</v>
      </c>
      <c r="M90" s="123">
        <f t="shared" si="36"/>
        <v>70.99129220454607</v>
      </c>
      <c r="N90" s="118">
        <v>12651049</v>
      </c>
      <c r="O90" s="119">
        <f t="shared" si="37"/>
        <v>475.08539562131512</v>
      </c>
      <c r="P90" s="123">
        <f t="shared" si="38"/>
        <v>14.618625672398133</v>
      </c>
      <c r="Q90" s="118">
        <v>1712242</v>
      </c>
      <c r="R90" s="119">
        <f t="shared" si="39"/>
        <v>64.299898606782079</v>
      </c>
      <c r="S90" s="123">
        <f t="shared" si="40"/>
        <v>1.9785414520612739</v>
      </c>
      <c r="T90" s="118">
        <v>129602</v>
      </c>
      <c r="U90" s="119">
        <f t="shared" si="41"/>
        <v>4.8669495662623454</v>
      </c>
      <c r="V90" s="123">
        <f t="shared" si="42"/>
        <v>0.14975857926043468</v>
      </c>
      <c r="W90" s="118">
        <v>3356447</v>
      </c>
      <c r="X90" s="119">
        <f t="shared" si="43"/>
        <v>126.04480078110331</v>
      </c>
      <c r="Y90" s="123">
        <f t="shared" si="44"/>
        <v>3.8784643298942005</v>
      </c>
      <c r="Z90" s="118">
        <v>6159332</v>
      </c>
      <c r="AA90" s="118">
        <v>88057</v>
      </c>
      <c r="AB90" s="118">
        <f t="shared" si="45"/>
        <v>6247389</v>
      </c>
      <c r="AC90" s="119">
        <f t="shared" si="46"/>
        <v>234.6084719666529</v>
      </c>
      <c r="AD90" s="123">
        <f t="shared" si="47"/>
        <v>7.2190251749762178</v>
      </c>
      <c r="AE90" s="118">
        <v>1007586</v>
      </c>
      <c r="AF90" s="119">
        <f t="shared" si="48"/>
        <v>37.837921063502193</v>
      </c>
      <c r="AG90" s="123">
        <f t="shared" si="49"/>
        <v>1.1642925868636622</v>
      </c>
      <c r="AH90" s="118">
        <f t="shared" si="50"/>
        <v>86540618</v>
      </c>
      <c r="AI90" s="287">
        <v>26629</v>
      </c>
    </row>
    <row r="91" spans="1:35" x14ac:dyDescent="0.25">
      <c r="A91" s="279">
        <v>38</v>
      </c>
      <c r="B91" s="279" t="s">
        <v>116</v>
      </c>
      <c r="C91" s="115">
        <v>10273619</v>
      </c>
      <c r="D91" s="115">
        <v>351327</v>
      </c>
      <c r="E91" s="115">
        <v>3469182</v>
      </c>
      <c r="F91" s="115">
        <v>21603</v>
      </c>
      <c r="G91" s="115">
        <v>211604</v>
      </c>
      <c r="H91" s="115">
        <v>34585</v>
      </c>
      <c r="I91" s="115">
        <v>122677</v>
      </c>
      <c r="J91" s="115">
        <v>158889</v>
      </c>
      <c r="K91" s="115">
        <f t="shared" si="18"/>
        <v>14643486</v>
      </c>
      <c r="L91" s="116">
        <f t="shared" si="35"/>
        <v>966.43914994720171</v>
      </c>
      <c r="M91" s="243">
        <f t="shared" si="36"/>
        <v>51.935994194767879</v>
      </c>
      <c r="N91" s="115">
        <v>1931413</v>
      </c>
      <c r="O91" s="116">
        <f t="shared" si="37"/>
        <v>127.46917898627244</v>
      </c>
      <c r="P91" s="243">
        <f t="shared" si="38"/>
        <v>6.850134889718146</v>
      </c>
      <c r="Q91" s="115">
        <v>85452</v>
      </c>
      <c r="R91" s="116">
        <f t="shared" si="39"/>
        <v>5.6396515311510029</v>
      </c>
      <c r="S91" s="243">
        <f t="shared" si="40"/>
        <v>0.30307227226708894</v>
      </c>
      <c r="T91" s="115">
        <v>10883</v>
      </c>
      <c r="U91" s="116">
        <f t="shared" si="41"/>
        <v>0.71825501583949314</v>
      </c>
      <c r="V91" s="243">
        <f t="shared" si="42"/>
        <v>3.8598693290768253E-2</v>
      </c>
      <c r="W91" s="115">
        <v>8943632</v>
      </c>
      <c r="X91" s="116">
        <f t="shared" si="43"/>
        <v>590.26082365364311</v>
      </c>
      <c r="Y91" s="243">
        <f t="shared" si="44"/>
        <v>31.720344433841795</v>
      </c>
      <c r="Z91" s="115">
        <v>1030566</v>
      </c>
      <c r="AA91" s="115">
        <v>8490</v>
      </c>
      <c r="AB91" s="115">
        <f t="shared" si="45"/>
        <v>1039056</v>
      </c>
      <c r="AC91" s="116">
        <f t="shared" si="46"/>
        <v>68.575501583949318</v>
      </c>
      <c r="AD91" s="243">
        <f t="shared" si="47"/>
        <v>3.6852158279824034</v>
      </c>
      <c r="AE91" s="115">
        <v>1541333</v>
      </c>
      <c r="AF91" s="116">
        <f t="shared" si="48"/>
        <v>101.72472280887011</v>
      </c>
      <c r="AG91" s="243">
        <f t="shared" si="49"/>
        <v>5.4666396881319219</v>
      </c>
      <c r="AH91" s="115">
        <f t="shared" si="50"/>
        <v>28195255</v>
      </c>
      <c r="AI91" s="302">
        <v>15152</v>
      </c>
    </row>
    <row r="92" spans="1:35" x14ac:dyDescent="0.25">
      <c r="A92" s="280">
        <v>39</v>
      </c>
      <c r="B92" s="280" t="s">
        <v>118</v>
      </c>
      <c r="C92" s="118">
        <v>20802958</v>
      </c>
      <c r="D92" s="118">
        <v>516891</v>
      </c>
      <c r="E92" s="118">
        <v>7855115</v>
      </c>
      <c r="F92" s="118">
        <v>0</v>
      </c>
      <c r="G92" s="118">
        <v>288761</v>
      </c>
      <c r="H92" s="118">
        <v>0</v>
      </c>
      <c r="I92" s="118">
        <v>301963</v>
      </c>
      <c r="J92" s="118">
        <v>132314</v>
      </c>
      <c r="K92" s="118">
        <f t="shared" si="18"/>
        <v>29898002</v>
      </c>
      <c r="L92" s="119">
        <f t="shared" si="35"/>
        <v>1399.0642021525503</v>
      </c>
      <c r="M92" s="123">
        <f t="shared" si="36"/>
        <v>62.78929528481784</v>
      </c>
      <c r="N92" s="118">
        <v>8048968</v>
      </c>
      <c r="O92" s="119">
        <f t="shared" si="37"/>
        <v>376.64801123069725</v>
      </c>
      <c r="P92" s="123">
        <f t="shared" si="38"/>
        <v>16.903772649759325</v>
      </c>
      <c r="Q92" s="118">
        <v>608865</v>
      </c>
      <c r="R92" s="119">
        <f t="shared" si="39"/>
        <v>28.491576977070661</v>
      </c>
      <c r="S92" s="123">
        <f t="shared" si="40"/>
        <v>1.2786875950302836</v>
      </c>
      <c r="T92" s="118">
        <v>326440</v>
      </c>
      <c r="U92" s="119">
        <f t="shared" si="41"/>
        <v>15.275620028076743</v>
      </c>
      <c r="V92" s="123">
        <f t="shared" si="42"/>
        <v>0.68556211725371929</v>
      </c>
      <c r="W92" s="118">
        <v>6291955</v>
      </c>
      <c r="X92" s="119">
        <f t="shared" si="43"/>
        <v>294.42934019653723</v>
      </c>
      <c r="Y92" s="123">
        <f t="shared" si="44"/>
        <v>13.213840189514537</v>
      </c>
      <c r="Z92" s="118">
        <v>575592</v>
      </c>
      <c r="AA92" s="118">
        <v>105984</v>
      </c>
      <c r="AB92" s="118">
        <f t="shared" si="45"/>
        <v>681576</v>
      </c>
      <c r="AC92" s="119">
        <f t="shared" si="46"/>
        <v>31.894057089377633</v>
      </c>
      <c r="AD92" s="123">
        <f t="shared" si="47"/>
        <v>1.4313891852386993</v>
      </c>
      <c r="AE92" s="118">
        <v>1760594</v>
      </c>
      <c r="AF92" s="119">
        <f t="shared" si="48"/>
        <v>82.386242395882078</v>
      </c>
      <c r="AG92" s="123">
        <f t="shared" si="49"/>
        <v>3.6974529783855981</v>
      </c>
      <c r="AH92" s="118">
        <f t="shared" si="50"/>
        <v>47616400</v>
      </c>
      <c r="AI92" s="287">
        <v>21370</v>
      </c>
    </row>
    <row r="93" spans="1:35" x14ac:dyDescent="0.25">
      <c r="A93" s="279">
        <v>40</v>
      </c>
      <c r="B93" s="279" t="s">
        <v>120</v>
      </c>
      <c r="C93" s="115">
        <v>4318185</v>
      </c>
      <c r="D93" s="115">
        <v>6006703</v>
      </c>
      <c r="E93" s="115">
        <v>3232711</v>
      </c>
      <c r="F93" s="115">
        <v>32445</v>
      </c>
      <c r="G93" s="115">
        <v>955508</v>
      </c>
      <c r="H93" s="115">
        <v>0</v>
      </c>
      <c r="I93" s="115">
        <v>180755</v>
      </c>
      <c r="J93" s="115">
        <v>63586</v>
      </c>
      <c r="K93" s="115">
        <f t="shared" si="18"/>
        <v>14789893</v>
      </c>
      <c r="L93" s="116">
        <f t="shared" si="35"/>
        <v>1360.8661207213838</v>
      </c>
      <c r="M93" s="243">
        <f t="shared" si="36"/>
        <v>59.098098158295741</v>
      </c>
      <c r="N93" s="115">
        <v>2204386</v>
      </c>
      <c r="O93" s="116">
        <f t="shared" si="37"/>
        <v>202.83271991166728</v>
      </c>
      <c r="P93" s="243">
        <f t="shared" si="38"/>
        <v>8.8083815215412926</v>
      </c>
      <c r="Q93" s="115">
        <v>71333</v>
      </c>
      <c r="R93" s="116">
        <f t="shared" si="39"/>
        <v>6.5635811556864185</v>
      </c>
      <c r="S93" s="243">
        <f t="shared" si="40"/>
        <v>0.28503550606658951</v>
      </c>
      <c r="T93" s="115">
        <v>1147371</v>
      </c>
      <c r="U93" s="116">
        <f t="shared" si="41"/>
        <v>105.57333456017666</v>
      </c>
      <c r="V93" s="243">
        <f t="shared" si="42"/>
        <v>4.5847149794783464</v>
      </c>
      <c r="W93" s="115">
        <v>2327679</v>
      </c>
      <c r="X93" s="116">
        <f t="shared" si="43"/>
        <v>214.17730953257268</v>
      </c>
      <c r="Y93" s="243">
        <f t="shared" si="44"/>
        <v>9.3010410570924122</v>
      </c>
      <c r="Z93" s="115">
        <v>1583190</v>
      </c>
      <c r="AA93" s="115">
        <v>934080</v>
      </c>
      <c r="AB93" s="115">
        <f t="shared" si="45"/>
        <v>2517270</v>
      </c>
      <c r="AC93" s="116">
        <f t="shared" si="46"/>
        <v>231.6221935958778</v>
      </c>
      <c r="AD93" s="243">
        <f t="shared" si="47"/>
        <v>10.058617026568962</v>
      </c>
      <c r="AE93" s="115">
        <v>1968073</v>
      </c>
      <c r="AF93" s="116">
        <f t="shared" si="48"/>
        <v>181.08879278616121</v>
      </c>
      <c r="AG93" s="243">
        <f t="shared" si="49"/>
        <v>7.8641117509566554</v>
      </c>
      <c r="AH93" s="115">
        <f t="shared" si="50"/>
        <v>25026005</v>
      </c>
      <c r="AI93" s="302">
        <v>10868</v>
      </c>
    </row>
    <row r="94" spans="1:35" x14ac:dyDescent="0.25">
      <c r="A94" s="280">
        <v>41</v>
      </c>
      <c r="B94" s="280" t="s">
        <v>250</v>
      </c>
      <c r="C94" s="118">
        <v>15226394</v>
      </c>
      <c r="D94" s="118">
        <v>4686080</v>
      </c>
      <c r="E94" s="118">
        <v>10342607</v>
      </c>
      <c r="F94" s="118">
        <v>74686</v>
      </c>
      <c r="G94" s="118">
        <v>1699341</v>
      </c>
      <c r="H94" s="118">
        <v>0</v>
      </c>
      <c r="I94" s="118">
        <v>724508</v>
      </c>
      <c r="J94" s="118">
        <v>434828</v>
      </c>
      <c r="K94" s="118">
        <f t="shared" si="18"/>
        <v>33188444</v>
      </c>
      <c r="L94" s="119">
        <f t="shared" si="35"/>
        <v>1004.0066553727008</v>
      </c>
      <c r="M94" s="123">
        <f t="shared" si="36"/>
        <v>54.650143315564094</v>
      </c>
      <c r="N94" s="118">
        <v>14563586</v>
      </c>
      <c r="O94" s="119">
        <f t="shared" si="37"/>
        <v>440.5731485963214</v>
      </c>
      <c r="P94" s="123">
        <f t="shared" si="38"/>
        <v>23.981300903668242</v>
      </c>
      <c r="Q94" s="118">
        <v>507636</v>
      </c>
      <c r="R94" s="119">
        <f t="shared" si="39"/>
        <v>15.356848983543079</v>
      </c>
      <c r="S94" s="123">
        <f t="shared" si="40"/>
        <v>0.83590481530678851</v>
      </c>
      <c r="T94" s="118">
        <v>19873</v>
      </c>
      <c r="U94" s="119">
        <f t="shared" si="41"/>
        <v>0.60119191674733785</v>
      </c>
      <c r="V94" s="123">
        <f t="shared" si="42"/>
        <v>3.2724110178537005E-2</v>
      </c>
      <c r="W94" s="118">
        <v>6851737</v>
      </c>
      <c r="X94" s="119">
        <f t="shared" si="43"/>
        <v>207.27665174249759</v>
      </c>
      <c r="Y94" s="123">
        <f t="shared" si="44"/>
        <v>11.282493659858027</v>
      </c>
      <c r="Z94" s="118">
        <v>2352897</v>
      </c>
      <c r="AA94" s="118">
        <v>476163</v>
      </c>
      <c r="AB94" s="118">
        <f t="shared" si="45"/>
        <v>2829060</v>
      </c>
      <c r="AC94" s="119">
        <f t="shared" si="46"/>
        <v>85.583857696030975</v>
      </c>
      <c r="AD94" s="123">
        <f t="shared" si="47"/>
        <v>4.6585050642425347</v>
      </c>
      <c r="AE94" s="118">
        <v>2768588</v>
      </c>
      <c r="AF94" s="119">
        <f t="shared" si="48"/>
        <v>83.75447725072604</v>
      </c>
      <c r="AG94" s="123">
        <f t="shared" si="49"/>
        <v>4.5589281311817738</v>
      </c>
      <c r="AH94" s="118">
        <f t="shared" si="50"/>
        <v>60728924</v>
      </c>
      <c r="AI94" s="287">
        <v>33056</v>
      </c>
    </row>
    <row r="95" spans="1:35" x14ac:dyDescent="0.25">
      <c r="A95" s="279">
        <v>42</v>
      </c>
      <c r="B95" s="279" t="s">
        <v>124</v>
      </c>
      <c r="C95" s="115">
        <v>173391475</v>
      </c>
      <c r="D95" s="115">
        <v>6630360</v>
      </c>
      <c r="E95" s="115">
        <v>63172155</v>
      </c>
      <c r="F95" s="115">
        <v>34973</v>
      </c>
      <c r="G95" s="115">
        <v>932147</v>
      </c>
      <c r="H95" s="115">
        <v>3647106</v>
      </c>
      <c r="I95" s="115">
        <v>1387076</v>
      </c>
      <c r="J95" s="115">
        <v>650163</v>
      </c>
      <c r="K95" s="115">
        <f t="shared" si="18"/>
        <v>249845455</v>
      </c>
      <c r="L95" s="116">
        <f t="shared" si="35"/>
        <v>2210.5131120273213</v>
      </c>
      <c r="M95" s="243">
        <f t="shared" si="36"/>
        <v>71.09390105016665</v>
      </c>
      <c r="N95" s="115">
        <v>59940439</v>
      </c>
      <c r="O95" s="116">
        <f t="shared" si="37"/>
        <v>530.32434130200136</v>
      </c>
      <c r="P95" s="243">
        <f t="shared" si="38"/>
        <v>17.056142322739269</v>
      </c>
      <c r="Q95" s="115">
        <v>3140472</v>
      </c>
      <c r="R95" s="116">
        <f t="shared" si="39"/>
        <v>27.78539451099747</v>
      </c>
      <c r="S95" s="243">
        <f t="shared" si="40"/>
        <v>0.89362604422329373</v>
      </c>
      <c r="T95" s="115">
        <v>802463</v>
      </c>
      <c r="U95" s="116">
        <f t="shared" si="41"/>
        <v>7.0998088935289223</v>
      </c>
      <c r="V95" s="243">
        <f t="shared" si="42"/>
        <v>0.22834205696645504</v>
      </c>
      <c r="W95" s="115">
        <v>18310880</v>
      </c>
      <c r="X95" s="116">
        <f t="shared" si="43"/>
        <v>162.0059101445685</v>
      </c>
      <c r="Y95" s="243">
        <f t="shared" si="44"/>
        <v>5.2103885214220744</v>
      </c>
      <c r="Z95" s="115">
        <v>12509891</v>
      </c>
      <c r="AA95" s="115">
        <v>866560</v>
      </c>
      <c r="AB95" s="115">
        <f t="shared" si="45"/>
        <v>13376451</v>
      </c>
      <c r="AC95" s="116">
        <f t="shared" si="46"/>
        <v>118.34844195140941</v>
      </c>
      <c r="AD95" s="243">
        <f t="shared" si="47"/>
        <v>3.8062893071094797</v>
      </c>
      <c r="AE95" s="115">
        <v>6014063</v>
      </c>
      <c r="AF95" s="116">
        <f t="shared" si="48"/>
        <v>53.209553554049513</v>
      </c>
      <c r="AG95" s="243">
        <f t="shared" si="49"/>
        <v>1.7113106973727754</v>
      </c>
      <c r="AH95" s="115">
        <f t="shared" si="50"/>
        <v>351430223</v>
      </c>
      <c r="AI95" s="302">
        <v>113026</v>
      </c>
    </row>
    <row r="96" spans="1:35" x14ac:dyDescent="0.25">
      <c r="A96" s="280">
        <v>43</v>
      </c>
      <c r="B96" s="280" t="s">
        <v>126</v>
      </c>
      <c r="C96" s="118">
        <v>487429365</v>
      </c>
      <c r="D96" s="118">
        <v>13128134</v>
      </c>
      <c r="E96" s="118">
        <v>138603444</v>
      </c>
      <c r="F96" s="118">
        <v>11471</v>
      </c>
      <c r="G96" s="118">
        <v>1147864</v>
      </c>
      <c r="H96" s="118">
        <v>0</v>
      </c>
      <c r="I96" s="118">
        <v>4603839</v>
      </c>
      <c r="J96" s="118">
        <v>794805</v>
      </c>
      <c r="K96" s="118">
        <f t="shared" si="18"/>
        <v>645718922</v>
      </c>
      <c r="L96" s="119">
        <f t="shared" si="35"/>
        <v>1899.6314464076631</v>
      </c>
      <c r="M96" s="123">
        <f t="shared" si="36"/>
        <v>63.747503681369686</v>
      </c>
      <c r="N96" s="118">
        <v>231061572</v>
      </c>
      <c r="O96" s="119">
        <f t="shared" si="37"/>
        <v>679.75680016945262</v>
      </c>
      <c r="P96" s="123">
        <f t="shared" si="38"/>
        <v>22.811161187704933</v>
      </c>
      <c r="Q96" s="118">
        <v>15909903</v>
      </c>
      <c r="R96" s="119">
        <f t="shared" si="39"/>
        <v>46.805120646744214</v>
      </c>
      <c r="S96" s="123">
        <f t="shared" si="40"/>
        <v>1.5706781472678213</v>
      </c>
      <c r="T96" s="118">
        <v>1636205</v>
      </c>
      <c r="U96" s="119">
        <f t="shared" si="41"/>
        <v>4.813528556887249</v>
      </c>
      <c r="V96" s="123">
        <f t="shared" si="42"/>
        <v>0.16153155917734666</v>
      </c>
      <c r="W96" s="118">
        <v>44539805</v>
      </c>
      <c r="X96" s="119">
        <f t="shared" si="43"/>
        <v>131.03102807147607</v>
      </c>
      <c r="Y96" s="123">
        <f t="shared" si="44"/>
        <v>4.3971165881445051</v>
      </c>
      <c r="Z96" s="118">
        <v>49175518</v>
      </c>
      <c r="AA96" s="118">
        <v>1961676</v>
      </c>
      <c r="AB96" s="118">
        <f t="shared" si="45"/>
        <v>51137194</v>
      </c>
      <c r="AC96" s="119">
        <f t="shared" si="46"/>
        <v>150.43979430333198</v>
      </c>
      <c r="AD96" s="123">
        <f t="shared" si="47"/>
        <v>5.0484326100790895</v>
      </c>
      <c r="AE96" s="118">
        <v>22928490</v>
      </c>
      <c r="AF96" s="119">
        <f t="shared" si="48"/>
        <v>67.453003371401337</v>
      </c>
      <c r="AG96" s="123">
        <f t="shared" si="49"/>
        <v>2.263576226256613</v>
      </c>
      <c r="AH96" s="118">
        <f t="shared" si="50"/>
        <v>1012932091</v>
      </c>
      <c r="AI96" s="287">
        <v>339918</v>
      </c>
    </row>
    <row r="97" spans="1:35" x14ac:dyDescent="0.25">
      <c r="A97" s="279">
        <v>44</v>
      </c>
      <c r="B97" s="279" t="s">
        <v>128</v>
      </c>
      <c r="C97" s="115">
        <v>16548998</v>
      </c>
      <c r="D97" s="115">
        <v>1325850</v>
      </c>
      <c r="E97" s="115">
        <v>7508568</v>
      </c>
      <c r="F97" s="115">
        <v>110221</v>
      </c>
      <c r="G97" s="115">
        <v>7166230</v>
      </c>
      <c r="H97" s="115">
        <v>0</v>
      </c>
      <c r="I97" s="115">
        <v>392254</v>
      </c>
      <c r="J97" s="115">
        <v>168241</v>
      </c>
      <c r="K97" s="115">
        <f t="shared" si="18"/>
        <v>33220362</v>
      </c>
      <c r="L97" s="116">
        <f t="shared" si="35"/>
        <v>683.99691154669745</v>
      </c>
      <c r="M97" s="243">
        <f t="shared" si="36"/>
        <v>37.681406004297607</v>
      </c>
      <c r="N97" s="115">
        <v>23774860</v>
      </c>
      <c r="O97" s="116">
        <f t="shared" si="37"/>
        <v>489.51696590347552</v>
      </c>
      <c r="P97" s="243">
        <f t="shared" si="38"/>
        <v>26.967501207703126</v>
      </c>
      <c r="Q97" s="115">
        <v>95669</v>
      </c>
      <c r="R97" s="116">
        <f t="shared" si="39"/>
        <v>1.9697949267007082</v>
      </c>
      <c r="S97" s="243">
        <f t="shared" si="40"/>
        <v>0.10851604901310671</v>
      </c>
      <c r="T97" s="115">
        <v>190270</v>
      </c>
      <c r="U97" s="116">
        <f t="shared" si="41"/>
        <v>3.9176000658870036</v>
      </c>
      <c r="V97" s="243">
        <f t="shared" si="42"/>
        <v>0.21582068011292913</v>
      </c>
      <c r="W97" s="115">
        <v>10439108</v>
      </c>
      <c r="X97" s="116">
        <f t="shared" si="43"/>
        <v>214.93798385768406</v>
      </c>
      <c r="Y97" s="243">
        <f t="shared" si="44"/>
        <v>11.840938604784354</v>
      </c>
      <c r="Z97" s="115">
        <v>3815157</v>
      </c>
      <c r="AA97" s="115">
        <v>670763</v>
      </c>
      <c r="AB97" s="115">
        <f t="shared" si="45"/>
        <v>4485920</v>
      </c>
      <c r="AC97" s="116">
        <f t="shared" si="46"/>
        <v>92.363696260912533</v>
      </c>
      <c r="AD97" s="243">
        <f t="shared" si="47"/>
        <v>5.0883182074535709</v>
      </c>
      <c r="AE97" s="115">
        <v>15954964</v>
      </c>
      <c r="AF97" s="116">
        <f t="shared" si="48"/>
        <v>328.50774172294513</v>
      </c>
      <c r="AG97" s="243">
        <f t="shared" si="49"/>
        <v>18.097499246635309</v>
      </c>
      <c r="AH97" s="115">
        <f t="shared" si="50"/>
        <v>88161153</v>
      </c>
      <c r="AI97" s="302">
        <v>48568</v>
      </c>
    </row>
    <row r="98" spans="1:35" x14ac:dyDescent="0.25">
      <c r="A98" s="280">
        <v>45</v>
      </c>
      <c r="B98" s="280" t="s">
        <v>130</v>
      </c>
      <c r="C98" s="118">
        <v>3458381</v>
      </c>
      <c r="D98" s="118">
        <v>107826</v>
      </c>
      <c r="E98" s="118">
        <v>670788</v>
      </c>
      <c r="F98" s="118">
        <v>3466</v>
      </c>
      <c r="G98" s="118">
        <v>1012</v>
      </c>
      <c r="H98" s="118">
        <v>4519</v>
      </c>
      <c r="I98" s="118">
        <v>33549</v>
      </c>
      <c r="J98" s="118">
        <v>17594</v>
      </c>
      <c r="K98" s="118">
        <f t="shared" si="18"/>
        <v>4297135</v>
      </c>
      <c r="L98" s="119">
        <f t="shared" si="35"/>
        <v>1908.9893380719679</v>
      </c>
      <c r="M98" s="123">
        <f t="shared" si="36"/>
        <v>65.31202802446974</v>
      </c>
      <c r="N98" s="118">
        <v>394783</v>
      </c>
      <c r="O98" s="119">
        <f t="shared" si="37"/>
        <v>175.38116392714349</v>
      </c>
      <c r="P98" s="123">
        <f t="shared" si="38"/>
        <v>6.0002951640067703</v>
      </c>
      <c r="Q98" s="118">
        <v>14658</v>
      </c>
      <c r="R98" s="119">
        <f t="shared" si="39"/>
        <v>6.5117725455353179</v>
      </c>
      <c r="S98" s="123">
        <f t="shared" si="40"/>
        <v>0.22278650933300381</v>
      </c>
      <c r="T98" s="118">
        <v>4328</v>
      </c>
      <c r="U98" s="119">
        <f t="shared" si="41"/>
        <v>1.9227010217681031</v>
      </c>
      <c r="V98" s="123">
        <f t="shared" si="42"/>
        <v>6.5781144248413193E-2</v>
      </c>
      <c r="W98" s="118">
        <v>1250205</v>
      </c>
      <c r="X98" s="119">
        <f t="shared" si="43"/>
        <v>555.39982230119949</v>
      </c>
      <c r="Y98" s="123">
        <f t="shared" si="44"/>
        <v>19.001828892118162</v>
      </c>
      <c r="Z98" s="118">
        <v>271393</v>
      </c>
      <c r="AA98" s="118">
        <v>6187</v>
      </c>
      <c r="AB98" s="118">
        <f t="shared" si="45"/>
        <v>277580</v>
      </c>
      <c r="AC98" s="119">
        <f t="shared" si="46"/>
        <v>123.31408262994225</v>
      </c>
      <c r="AD98" s="123">
        <f t="shared" si="47"/>
        <v>4.2189302265421755</v>
      </c>
      <c r="AE98" s="118">
        <v>340704</v>
      </c>
      <c r="AF98" s="119">
        <f t="shared" si="48"/>
        <v>151.35673034207019</v>
      </c>
      <c r="AG98" s="123">
        <f t="shared" si="49"/>
        <v>5.1783500392817396</v>
      </c>
      <c r="AH98" s="118">
        <f t="shared" si="50"/>
        <v>6579393</v>
      </c>
      <c r="AI98" s="287">
        <v>2251</v>
      </c>
    </row>
    <row r="99" spans="1:35" x14ac:dyDescent="0.25">
      <c r="A99" s="279">
        <v>46</v>
      </c>
      <c r="B99" s="279" t="s">
        <v>132</v>
      </c>
      <c r="C99" s="115">
        <v>44921703</v>
      </c>
      <c r="D99" s="115">
        <v>1210054</v>
      </c>
      <c r="E99" s="115">
        <v>17960319</v>
      </c>
      <c r="F99" s="115">
        <v>166072</v>
      </c>
      <c r="G99" s="115">
        <v>5951145</v>
      </c>
      <c r="H99" s="115">
        <v>0</v>
      </c>
      <c r="I99" s="115">
        <v>611972</v>
      </c>
      <c r="J99" s="115">
        <v>295459</v>
      </c>
      <c r="K99" s="115">
        <f t="shared" si="18"/>
        <v>71116724</v>
      </c>
      <c r="L99" s="116">
        <f t="shared" si="35"/>
        <v>1739.9438259976023</v>
      </c>
      <c r="M99" s="243">
        <f t="shared" si="36"/>
        <v>69.69991705798229</v>
      </c>
      <c r="N99" s="115">
        <v>9271319</v>
      </c>
      <c r="O99" s="116">
        <f t="shared" si="37"/>
        <v>226.83235876984807</v>
      </c>
      <c r="P99" s="243">
        <f t="shared" si="38"/>
        <v>9.0866132320450443</v>
      </c>
      <c r="Q99" s="115">
        <v>788425</v>
      </c>
      <c r="R99" s="116">
        <f t="shared" si="39"/>
        <v>19.289628850341302</v>
      </c>
      <c r="S99" s="243">
        <f t="shared" si="40"/>
        <v>0.77271778022901749</v>
      </c>
      <c r="T99" s="115">
        <v>117683</v>
      </c>
      <c r="U99" s="116">
        <f t="shared" si="41"/>
        <v>2.8792356812565751</v>
      </c>
      <c r="V99" s="243">
        <f t="shared" si="42"/>
        <v>0.11533848689563556</v>
      </c>
      <c r="W99" s="115">
        <v>14179966</v>
      </c>
      <c r="X99" s="116">
        <f t="shared" si="43"/>
        <v>346.92745822425564</v>
      </c>
      <c r="Y99" s="243">
        <f t="shared" si="44"/>
        <v>13.89746881598496</v>
      </c>
      <c r="Z99" s="115">
        <v>2225426</v>
      </c>
      <c r="AA99" s="115">
        <v>617342</v>
      </c>
      <c r="AB99" s="115">
        <f t="shared" si="45"/>
        <v>2842768</v>
      </c>
      <c r="AC99" s="116">
        <f t="shared" si="46"/>
        <v>69.551244097570518</v>
      </c>
      <c r="AD99" s="243">
        <f t="shared" si="47"/>
        <v>2.7861335937674268</v>
      </c>
      <c r="AE99" s="115">
        <v>3715839</v>
      </c>
      <c r="AF99" s="116">
        <f t="shared" si="48"/>
        <v>90.911824431776481</v>
      </c>
      <c r="AG99" s="243">
        <f t="shared" si="49"/>
        <v>3.6418110330956175</v>
      </c>
      <c r="AH99" s="115">
        <f t="shared" si="50"/>
        <v>102032724</v>
      </c>
      <c r="AI99" s="302">
        <v>40873</v>
      </c>
    </row>
    <row r="100" spans="1:35" x14ac:dyDescent="0.25">
      <c r="A100" s="280">
        <v>47</v>
      </c>
      <c r="B100" s="280" t="s">
        <v>134</v>
      </c>
      <c r="C100" s="118">
        <v>117369022</v>
      </c>
      <c r="D100" s="118">
        <v>3613903</v>
      </c>
      <c r="E100" s="118">
        <v>38697215</v>
      </c>
      <c r="F100" s="118">
        <v>0</v>
      </c>
      <c r="G100" s="118">
        <v>6660202</v>
      </c>
      <c r="H100" s="118">
        <v>0</v>
      </c>
      <c r="I100" s="118">
        <v>937169</v>
      </c>
      <c r="J100" s="118">
        <v>340577</v>
      </c>
      <c r="K100" s="118">
        <f t="shared" si="18"/>
        <v>167618088</v>
      </c>
      <c r="L100" s="119">
        <f t="shared" si="35"/>
        <v>2077.6182850343339</v>
      </c>
      <c r="M100" s="123">
        <f t="shared" si="36"/>
        <v>69.170988461852872</v>
      </c>
      <c r="N100" s="118">
        <v>47641857</v>
      </c>
      <c r="O100" s="119">
        <f t="shared" si="37"/>
        <v>590.5185676392573</v>
      </c>
      <c r="P100" s="123">
        <f t="shared" si="38"/>
        <v>19.660374248203119</v>
      </c>
      <c r="Q100" s="118">
        <v>2180688</v>
      </c>
      <c r="R100" s="119">
        <f t="shared" si="39"/>
        <v>27.029524777510598</v>
      </c>
      <c r="S100" s="123">
        <f t="shared" si="40"/>
        <v>0.89990493440601127</v>
      </c>
      <c r="T100" s="118">
        <v>189877</v>
      </c>
      <c r="U100" s="119">
        <f t="shared" si="41"/>
        <v>2.3535164481023325</v>
      </c>
      <c r="V100" s="123">
        <f t="shared" si="42"/>
        <v>7.8356577937884822E-2</v>
      </c>
      <c r="W100" s="118">
        <v>16127506</v>
      </c>
      <c r="X100" s="119">
        <f t="shared" si="43"/>
        <v>199.8996752522373</v>
      </c>
      <c r="Y100" s="123">
        <f t="shared" si="44"/>
        <v>6.6553409882856016</v>
      </c>
      <c r="Z100" s="118">
        <v>1276901</v>
      </c>
      <c r="AA100" s="118">
        <v>889300</v>
      </c>
      <c r="AB100" s="118">
        <f t="shared" si="45"/>
        <v>2166201</v>
      </c>
      <c r="AC100" s="119">
        <f t="shared" si="46"/>
        <v>26.849959096655841</v>
      </c>
      <c r="AD100" s="123">
        <f t="shared" si="47"/>
        <v>0.89392658134278524</v>
      </c>
      <c r="AE100" s="118">
        <v>6400046</v>
      </c>
      <c r="AF100" s="119">
        <f t="shared" si="48"/>
        <v>79.328267929299187</v>
      </c>
      <c r="AG100" s="123">
        <f t="shared" si="49"/>
        <v>2.6411082079717292</v>
      </c>
      <c r="AH100" s="118">
        <f t="shared" si="50"/>
        <v>242324263</v>
      </c>
      <c r="AI100" s="287">
        <v>80678</v>
      </c>
    </row>
    <row r="101" spans="1:35" x14ac:dyDescent="0.25">
      <c r="A101" s="279">
        <v>48</v>
      </c>
      <c r="B101" s="279" t="s">
        <v>136</v>
      </c>
      <c r="C101" s="115">
        <v>5660723</v>
      </c>
      <c r="D101" s="115">
        <v>309043</v>
      </c>
      <c r="E101" s="115">
        <v>2942967</v>
      </c>
      <c r="F101" s="115">
        <v>35379</v>
      </c>
      <c r="G101" s="115">
        <v>364442</v>
      </c>
      <c r="H101" s="115">
        <v>54388</v>
      </c>
      <c r="I101" s="115">
        <v>123411</v>
      </c>
      <c r="J101" s="115">
        <v>34008</v>
      </c>
      <c r="K101" s="115">
        <f t="shared" si="18"/>
        <v>9524361</v>
      </c>
      <c r="L101" s="116">
        <f t="shared" si="35"/>
        <v>1426.8705617977528</v>
      </c>
      <c r="M101" s="243">
        <f t="shared" si="36"/>
        <v>56.661488163171278</v>
      </c>
      <c r="N101" s="115">
        <v>900368</v>
      </c>
      <c r="O101" s="116">
        <f t="shared" si="37"/>
        <v>134.88659176029964</v>
      </c>
      <c r="P101" s="243">
        <f t="shared" si="38"/>
        <v>5.3563898695669137</v>
      </c>
      <c r="Q101" s="115">
        <v>120237</v>
      </c>
      <c r="R101" s="116">
        <f t="shared" si="39"/>
        <v>18.013033707865169</v>
      </c>
      <c r="S101" s="243">
        <f t="shared" si="40"/>
        <v>0.71530335234828102</v>
      </c>
      <c r="T101" s="115">
        <v>187838</v>
      </c>
      <c r="U101" s="116">
        <f t="shared" si="41"/>
        <v>28.14052434456929</v>
      </c>
      <c r="V101" s="243">
        <f t="shared" si="42"/>
        <v>1.1174692573699976</v>
      </c>
      <c r="W101" s="115">
        <v>3761273</v>
      </c>
      <c r="X101" s="116">
        <f t="shared" si="43"/>
        <v>563.48659176029958</v>
      </c>
      <c r="Y101" s="243">
        <f t="shared" si="44"/>
        <v>22.376233488835183</v>
      </c>
      <c r="Z101" s="115">
        <v>1591369</v>
      </c>
      <c r="AA101" s="115">
        <v>59758</v>
      </c>
      <c r="AB101" s="115">
        <f t="shared" si="45"/>
        <v>1651127</v>
      </c>
      <c r="AC101" s="116">
        <f t="shared" si="46"/>
        <v>247.35985018726592</v>
      </c>
      <c r="AD101" s="243">
        <f t="shared" si="47"/>
        <v>9.8227390757650319</v>
      </c>
      <c r="AE101" s="115">
        <v>664028</v>
      </c>
      <c r="AF101" s="116">
        <f t="shared" si="48"/>
        <v>99.479850187265924</v>
      </c>
      <c r="AG101" s="243">
        <f t="shared" si="49"/>
        <v>3.9503767929433069</v>
      </c>
      <c r="AH101" s="115">
        <f t="shared" si="50"/>
        <v>16809232</v>
      </c>
      <c r="AI101" s="302">
        <v>6675</v>
      </c>
    </row>
    <row r="102" spans="1:35" x14ac:dyDescent="0.25">
      <c r="A102" s="280">
        <v>49</v>
      </c>
      <c r="B102" s="280" t="s">
        <v>138</v>
      </c>
      <c r="C102" s="118">
        <v>28507967</v>
      </c>
      <c r="D102" s="118">
        <v>801785</v>
      </c>
      <c r="E102" s="118">
        <v>10413751</v>
      </c>
      <c r="F102" s="118">
        <v>26858</v>
      </c>
      <c r="G102" s="118">
        <v>171311</v>
      </c>
      <c r="H102" s="118">
        <v>0</v>
      </c>
      <c r="I102" s="118">
        <v>374028</v>
      </c>
      <c r="J102" s="118">
        <v>242901</v>
      </c>
      <c r="K102" s="118">
        <f t="shared" si="18"/>
        <v>40538601</v>
      </c>
      <c r="L102" s="119">
        <f t="shared" si="35"/>
        <v>1462.4842526786681</v>
      </c>
      <c r="M102" s="123">
        <f t="shared" si="36"/>
        <v>58.01659683993271</v>
      </c>
      <c r="N102" s="118">
        <v>12712791</v>
      </c>
      <c r="O102" s="119">
        <f t="shared" si="37"/>
        <v>458.63093906706592</v>
      </c>
      <c r="P102" s="123">
        <f t="shared" si="38"/>
        <v>18.193841226965997</v>
      </c>
      <c r="Q102" s="118">
        <v>7815377</v>
      </c>
      <c r="R102" s="119">
        <f t="shared" si="39"/>
        <v>281.95017857787076</v>
      </c>
      <c r="S102" s="123">
        <f t="shared" si="40"/>
        <v>11.184933998119046</v>
      </c>
      <c r="T102" s="118">
        <v>220510</v>
      </c>
      <c r="U102" s="119">
        <f t="shared" si="41"/>
        <v>7.9551931887874741</v>
      </c>
      <c r="V102" s="123">
        <f t="shared" si="42"/>
        <v>0.31558167903163609</v>
      </c>
      <c r="W102" s="118">
        <v>4115312</v>
      </c>
      <c r="X102" s="119">
        <f t="shared" si="43"/>
        <v>148.46538475413976</v>
      </c>
      <c r="Y102" s="123">
        <f t="shared" si="44"/>
        <v>5.8896062341800395</v>
      </c>
      <c r="Z102" s="118">
        <v>1743005</v>
      </c>
      <c r="AA102" s="118">
        <v>93443</v>
      </c>
      <c r="AB102" s="118">
        <f t="shared" si="45"/>
        <v>1836448</v>
      </c>
      <c r="AC102" s="119">
        <f t="shared" si="46"/>
        <v>66.252317904686322</v>
      </c>
      <c r="AD102" s="123">
        <f t="shared" si="47"/>
        <v>2.6282224991804908</v>
      </c>
      <c r="AE102" s="118">
        <v>2635106</v>
      </c>
      <c r="AF102" s="119">
        <f t="shared" si="48"/>
        <v>95.064973483891919</v>
      </c>
      <c r="AG102" s="123">
        <f t="shared" si="49"/>
        <v>3.7712175225900797</v>
      </c>
      <c r="AH102" s="118">
        <f t="shared" si="50"/>
        <v>69874145</v>
      </c>
      <c r="AI102" s="287">
        <v>27719</v>
      </c>
    </row>
    <row r="103" spans="1:35" x14ac:dyDescent="0.25">
      <c r="A103" s="279">
        <v>50</v>
      </c>
      <c r="B103" s="279" t="s">
        <v>140</v>
      </c>
      <c r="C103" s="115">
        <v>14070100</v>
      </c>
      <c r="D103" s="115">
        <v>403147</v>
      </c>
      <c r="E103" s="115">
        <v>5726823</v>
      </c>
      <c r="F103" s="115">
        <v>9341</v>
      </c>
      <c r="G103" s="115">
        <v>2282902</v>
      </c>
      <c r="H103" s="115">
        <v>0</v>
      </c>
      <c r="I103" s="115">
        <v>269430</v>
      </c>
      <c r="J103" s="115">
        <v>414762</v>
      </c>
      <c r="K103" s="115">
        <f t="shared" si="18"/>
        <v>23176505</v>
      </c>
      <c r="L103" s="116">
        <f t="shared" si="35"/>
        <v>1261.9931935747345</v>
      </c>
      <c r="M103" s="243">
        <f t="shared" si="36"/>
        <v>69.260529957619482</v>
      </c>
      <c r="N103" s="115">
        <v>3298136</v>
      </c>
      <c r="O103" s="116">
        <f t="shared" si="37"/>
        <v>179.58812959433706</v>
      </c>
      <c r="P103" s="243">
        <f t="shared" si="38"/>
        <v>9.8561300434342165</v>
      </c>
      <c r="Q103" s="115">
        <v>372675</v>
      </c>
      <c r="R103" s="116">
        <f t="shared" si="39"/>
        <v>20.292676286414377</v>
      </c>
      <c r="S103" s="243">
        <f t="shared" si="40"/>
        <v>1.1136997576621601</v>
      </c>
      <c r="T103" s="115">
        <v>133629</v>
      </c>
      <c r="U103" s="116">
        <f t="shared" si="41"/>
        <v>7.2762864143751704</v>
      </c>
      <c r="V103" s="243">
        <f t="shared" si="42"/>
        <v>0.39933611032840088</v>
      </c>
      <c r="W103" s="115">
        <v>4109016</v>
      </c>
      <c r="X103" s="116">
        <f t="shared" si="43"/>
        <v>223.74168254832563</v>
      </c>
      <c r="Y103" s="243">
        <f t="shared" si="44"/>
        <v>12.279359021748009</v>
      </c>
      <c r="Z103" s="115">
        <v>1113083</v>
      </c>
      <c r="AA103" s="115">
        <v>83760</v>
      </c>
      <c r="AB103" s="115">
        <f t="shared" si="45"/>
        <v>1196843</v>
      </c>
      <c r="AC103" s="116">
        <f t="shared" si="46"/>
        <v>65.1697794718214</v>
      </c>
      <c r="AD103" s="243">
        <f t="shared" si="47"/>
        <v>3.5766385162934267</v>
      </c>
      <c r="AE103" s="115">
        <v>1175985</v>
      </c>
      <c r="AF103" s="116">
        <f t="shared" si="48"/>
        <v>64.034032126327247</v>
      </c>
      <c r="AG103" s="243">
        <f t="shared" si="49"/>
        <v>3.5143065929142967</v>
      </c>
      <c r="AH103" s="115">
        <f t="shared" si="50"/>
        <v>33462789</v>
      </c>
      <c r="AI103" s="302">
        <v>18365</v>
      </c>
    </row>
    <row r="104" spans="1:35" x14ac:dyDescent="0.25">
      <c r="A104" s="280">
        <v>51</v>
      </c>
      <c r="B104" s="280" t="s">
        <v>142</v>
      </c>
      <c r="C104" s="118">
        <v>17051861</v>
      </c>
      <c r="D104" s="118">
        <v>480296</v>
      </c>
      <c r="E104" s="118">
        <v>2645798</v>
      </c>
      <c r="F104" s="118">
        <v>28572</v>
      </c>
      <c r="G104" s="118">
        <v>12528</v>
      </c>
      <c r="H104" s="118">
        <v>140064</v>
      </c>
      <c r="I104" s="118">
        <v>256646</v>
      </c>
      <c r="J104" s="118">
        <v>104137</v>
      </c>
      <c r="K104" s="118">
        <f t="shared" si="18"/>
        <v>20719902</v>
      </c>
      <c r="L104" s="119">
        <f t="shared" si="35"/>
        <v>1915.8485436893204</v>
      </c>
      <c r="M104" s="123">
        <f t="shared" si="36"/>
        <v>76.133198600450598</v>
      </c>
      <c r="N104" s="118">
        <v>3176199</v>
      </c>
      <c r="O104" s="119">
        <f t="shared" si="37"/>
        <v>293.68460471567266</v>
      </c>
      <c r="P104" s="123">
        <f t="shared" si="38"/>
        <v>11.670624178702806</v>
      </c>
      <c r="Q104" s="118">
        <v>275389</v>
      </c>
      <c r="R104" s="119">
        <f t="shared" si="39"/>
        <v>25.463615349052244</v>
      </c>
      <c r="S104" s="123">
        <f t="shared" si="40"/>
        <v>1.0118892178823768</v>
      </c>
      <c r="T104" s="118">
        <v>38259</v>
      </c>
      <c r="U104" s="119">
        <f t="shared" si="41"/>
        <v>3.5375866851595008</v>
      </c>
      <c r="V104" s="123">
        <f t="shared" si="42"/>
        <v>0.1405788524122672</v>
      </c>
      <c r="W104" s="118">
        <v>1485667</v>
      </c>
      <c r="X104" s="119">
        <f t="shared" si="43"/>
        <v>137.37096625057791</v>
      </c>
      <c r="Y104" s="123">
        <f t="shared" si="44"/>
        <v>5.4589341573688746</v>
      </c>
      <c r="Z104" s="118">
        <v>696577</v>
      </c>
      <c r="AA104" s="118">
        <v>70858</v>
      </c>
      <c r="AB104" s="118">
        <f t="shared" si="45"/>
        <v>767435</v>
      </c>
      <c r="AC104" s="119">
        <f t="shared" si="46"/>
        <v>70.960240406842345</v>
      </c>
      <c r="AD104" s="123">
        <f t="shared" si="47"/>
        <v>2.8198628192322923</v>
      </c>
      <c r="AE104" s="118">
        <v>752480</v>
      </c>
      <c r="AF104" s="119">
        <f t="shared" si="48"/>
        <v>69.577438742487288</v>
      </c>
      <c r="AG104" s="123">
        <f t="shared" si="49"/>
        <v>2.764912173950778</v>
      </c>
      <c r="AH104" s="118">
        <f t="shared" si="50"/>
        <v>27215331</v>
      </c>
      <c r="AI104" s="287">
        <v>10815</v>
      </c>
    </row>
    <row r="105" spans="1:35" x14ac:dyDescent="0.25">
      <c r="A105" s="279">
        <v>52</v>
      </c>
      <c r="B105" s="279" t="s">
        <v>144</v>
      </c>
      <c r="C105" s="115">
        <v>0</v>
      </c>
      <c r="D105" s="115">
        <v>0</v>
      </c>
      <c r="E105" s="115">
        <v>0</v>
      </c>
      <c r="F105" s="115">
        <v>0</v>
      </c>
      <c r="G105" s="115">
        <v>0</v>
      </c>
      <c r="H105" s="115">
        <v>0</v>
      </c>
      <c r="I105" s="115">
        <v>0</v>
      </c>
      <c r="J105" s="115">
        <v>0</v>
      </c>
      <c r="K105" s="115">
        <f t="shared" si="18"/>
        <v>0</v>
      </c>
      <c r="L105" s="116">
        <f t="shared" si="35"/>
        <v>0</v>
      </c>
      <c r="M105" s="116">
        <f t="shared" si="36"/>
        <v>0</v>
      </c>
      <c r="N105" s="115">
        <v>0</v>
      </c>
      <c r="O105" s="116">
        <f t="shared" si="37"/>
        <v>0</v>
      </c>
      <c r="P105" s="116">
        <f t="shared" si="38"/>
        <v>0</v>
      </c>
      <c r="Q105" s="115">
        <v>0</v>
      </c>
      <c r="R105" s="116">
        <f t="shared" si="39"/>
        <v>0</v>
      </c>
      <c r="S105" s="116">
        <f t="shared" si="40"/>
        <v>0</v>
      </c>
      <c r="T105" s="115">
        <v>0</v>
      </c>
      <c r="U105" s="116">
        <f t="shared" si="41"/>
        <v>0</v>
      </c>
      <c r="V105" s="116">
        <f t="shared" si="42"/>
        <v>0</v>
      </c>
      <c r="W105" s="115">
        <v>0</v>
      </c>
      <c r="X105" s="116">
        <f t="shared" si="43"/>
        <v>0</v>
      </c>
      <c r="Y105" s="116">
        <f t="shared" si="44"/>
        <v>0</v>
      </c>
      <c r="Z105" s="115">
        <v>0</v>
      </c>
      <c r="AA105" s="115">
        <v>0</v>
      </c>
      <c r="AB105" s="115">
        <f t="shared" si="45"/>
        <v>0</v>
      </c>
      <c r="AC105" s="116">
        <f t="shared" si="46"/>
        <v>0</v>
      </c>
      <c r="AD105" s="116">
        <f t="shared" si="47"/>
        <v>0</v>
      </c>
      <c r="AE105" s="115">
        <v>0</v>
      </c>
      <c r="AF105" s="116">
        <f t="shared" si="48"/>
        <v>0</v>
      </c>
      <c r="AG105" s="116">
        <f t="shared" si="49"/>
        <v>0</v>
      </c>
      <c r="AH105" s="115">
        <f t="shared" si="50"/>
        <v>0</v>
      </c>
      <c r="AI105" s="302">
        <v>0</v>
      </c>
    </row>
    <row r="106" spans="1:35" x14ac:dyDescent="0.25">
      <c r="A106" s="280">
        <v>53</v>
      </c>
      <c r="B106" s="280" t="s">
        <v>146</v>
      </c>
      <c r="C106" s="118">
        <v>1226321452</v>
      </c>
      <c r="D106" s="118">
        <v>34155134</v>
      </c>
      <c r="E106" s="118">
        <v>921586862</v>
      </c>
      <c r="F106" s="118">
        <v>16767</v>
      </c>
      <c r="G106" s="118">
        <v>2138776</v>
      </c>
      <c r="H106" s="118">
        <v>0</v>
      </c>
      <c r="I106" s="118">
        <v>13146239</v>
      </c>
      <c r="J106" s="118">
        <v>4019109</v>
      </c>
      <c r="K106" s="118">
        <f t="shared" si="18"/>
        <v>2201384339</v>
      </c>
      <c r="L106" s="119">
        <f t="shared" si="35"/>
        <v>5073.1440834790947</v>
      </c>
      <c r="M106" s="119">
        <f t="shared" si="36"/>
        <v>80.434224866147289</v>
      </c>
      <c r="N106" s="118">
        <v>283444730</v>
      </c>
      <c r="O106" s="119">
        <f t="shared" si="37"/>
        <v>653.20531699886385</v>
      </c>
      <c r="P106" s="119">
        <f t="shared" si="38"/>
        <v>10.356509195618658</v>
      </c>
      <c r="Q106" s="118">
        <v>29284973</v>
      </c>
      <c r="R106" s="119">
        <f t="shared" si="39"/>
        <v>67.487936966646615</v>
      </c>
      <c r="S106" s="119">
        <f t="shared" si="40"/>
        <v>1.0700149273120871</v>
      </c>
      <c r="T106" s="118">
        <v>1751736</v>
      </c>
      <c r="U106" s="119">
        <f t="shared" si="41"/>
        <v>4.0369184820558202</v>
      </c>
      <c r="V106" s="119">
        <f t="shared" si="42"/>
        <v>6.4004964891378469E-2</v>
      </c>
      <c r="W106" s="118">
        <v>71329351</v>
      </c>
      <c r="X106" s="119">
        <f t="shared" si="43"/>
        <v>164.38023501540576</v>
      </c>
      <c r="Y106" s="119">
        <f t="shared" si="44"/>
        <v>2.6062332488912774</v>
      </c>
      <c r="Z106" s="118">
        <v>90241113</v>
      </c>
      <c r="AA106" s="118">
        <v>5499204</v>
      </c>
      <c r="AB106" s="118">
        <f t="shared" si="45"/>
        <v>95740317</v>
      </c>
      <c r="AC106" s="119">
        <f t="shared" si="46"/>
        <v>220.63590356947796</v>
      </c>
      <c r="AD106" s="119">
        <f t="shared" si="47"/>
        <v>3.4981616112670197</v>
      </c>
      <c r="AE106" s="118">
        <v>53939737</v>
      </c>
      <c r="AF106" s="119">
        <f t="shared" si="48"/>
        <v>124.30544397816233</v>
      </c>
      <c r="AG106" s="119">
        <f t="shared" si="49"/>
        <v>1.9708511858722935</v>
      </c>
      <c r="AH106" s="118">
        <f t="shared" si="50"/>
        <v>2736875183</v>
      </c>
      <c r="AI106" s="287">
        <v>433929</v>
      </c>
    </row>
    <row r="107" spans="1:35" x14ac:dyDescent="0.25">
      <c r="A107" s="279">
        <v>54</v>
      </c>
      <c r="B107" s="279" t="s">
        <v>148</v>
      </c>
      <c r="C107" s="115">
        <v>51317714</v>
      </c>
      <c r="D107" s="115">
        <v>16345983</v>
      </c>
      <c r="E107" s="115">
        <v>14307040</v>
      </c>
      <c r="F107" s="115">
        <v>68461</v>
      </c>
      <c r="G107" s="115">
        <v>396053</v>
      </c>
      <c r="H107" s="115">
        <v>580170</v>
      </c>
      <c r="I107" s="115">
        <v>615899</v>
      </c>
      <c r="J107" s="115">
        <v>496745</v>
      </c>
      <c r="K107" s="115">
        <f t="shared" si="18"/>
        <v>84128065</v>
      </c>
      <c r="L107" s="116">
        <f t="shared" si="35"/>
        <v>2080.6268239600336</v>
      </c>
      <c r="M107" s="116">
        <f t="shared" si="36"/>
        <v>74.028469049184565</v>
      </c>
      <c r="N107" s="115">
        <v>14424610</v>
      </c>
      <c r="O107" s="116">
        <f t="shared" si="37"/>
        <v>356.74457140030665</v>
      </c>
      <c r="P107" s="116">
        <f t="shared" si="38"/>
        <v>12.692931840659336</v>
      </c>
      <c r="Q107" s="115">
        <v>1326457</v>
      </c>
      <c r="R107" s="116">
        <f t="shared" si="39"/>
        <v>32.805485482514719</v>
      </c>
      <c r="S107" s="116">
        <f t="shared" si="40"/>
        <v>1.1672154942536026</v>
      </c>
      <c r="T107" s="115">
        <v>78106</v>
      </c>
      <c r="U107" s="116">
        <f t="shared" si="41"/>
        <v>1.9316911510115249</v>
      </c>
      <c r="V107" s="116">
        <f t="shared" si="42"/>
        <v>6.8729354509171336E-2</v>
      </c>
      <c r="W107" s="115">
        <v>7370868</v>
      </c>
      <c r="X107" s="116">
        <f t="shared" si="43"/>
        <v>182.29381213829944</v>
      </c>
      <c r="Y107" s="116">
        <f t="shared" si="44"/>
        <v>6.485993391190263</v>
      </c>
      <c r="Z107" s="115">
        <v>2948068</v>
      </c>
      <c r="AA107" s="115">
        <v>455591</v>
      </c>
      <c r="AB107" s="115">
        <f t="shared" si="45"/>
        <v>3403659</v>
      </c>
      <c r="AC107" s="116">
        <f t="shared" si="46"/>
        <v>84.178142157590145</v>
      </c>
      <c r="AD107" s="116">
        <f t="shared" si="47"/>
        <v>2.9950488571855121</v>
      </c>
      <c r="AE107" s="115">
        <v>2911089</v>
      </c>
      <c r="AF107" s="116">
        <f t="shared" si="48"/>
        <v>71.996067665825791</v>
      </c>
      <c r="AG107" s="116">
        <f t="shared" si="49"/>
        <v>2.5616120130175539</v>
      </c>
      <c r="AH107" s="115">
        <f t="shared" si="50"/>
        <v>113642854</v>
      </c>
      <c r="AI107" s="302">
        <v>40434</v>
      </c>
    </row>
    <row r="108" spans="1:35" x14ac:dyDescent="0.25">
      <c r="A108" s="280">
        <v>55</v>
      </c>
      <c r="B108" s="280" t="s">
        <v>150</v>
      </c>
      <c r="C108" s="118">
        <v>3657631</v>
      </c>
      <c r="D108" s="118">
        <v>177010</v>
      </c>
      <c r="E108" s="118">
        <v>2982635</v>
      </c>
      <c r="F108" s="118">
        <v>21267</v>
      </c>
      <c r="G108" s="118">
        <v>319730</v>
      </c>
      <c r="H108" s="118">
        <v>148440</v>
      </c>
      <c r="I108" s="118">
        <v>90277</v>
      </c>
      <c r="J108" s="118">
        <v>56616</v>
      </c>
      <c r="K108" s="118">
        <f t="shared" si="18"/>
        <v>7453606</v>
      </c>
      <c r="L108" s="119">
        <f t="shared" si="35"/>
        <v>618.04361525704815</v>
      </c>
      <c r="M108" s="123">
        <f t="shared" si="36"/>
        <v>49.514892487415182</v>
      </c>
      <c r="N108" s="118">
        <v>1221891</v>
      </c>
      <c r="O108" s="119">
        <f t="shared" si="37"/>
        <v>101.31766169154228</v>
      </c>
      <c r="P108" s="123">
        <f t="shared" si="38"/>
        <v>8.1171182775612536</v>
      </c>
      <c r="Q108" s="118">
        <v>122101</v>
      </c>
      <c r="R108" s="119">
        <f t="shared" si="39"/>
        <v>10.124461028192371</v>
      </c>
      <c r="S108" s="123">
        <f t="shared" si="40"/>
        <v>0.81112657250810971</v>
      </c>
      <c r="T108" s="118">
        <v>29214</v>
      </c>
      <c r="U108" s="119">
        <f t="shared" si="41"/>
        <v>2.4223880597014924</v>
      </c>
      <c r="V108" s="123">
        <f t="shared" si="42"/>
        <v>0.1940709059651593</v>
      </c>
      <c r="W108" s="118">
        <v>3790949</v>
      </c>
      <c r="X108" s="119">
        <f t="shared" si="43"/>
        <v>314.34071310116087</v>
      </c>
      <c r="Y108" s="123">
        <f t="shared" si="44"/>
        <v>25.183573180588574</v>
      </c>
      <c r="Z108" s="118">
        <v>518085</v>
      </c>
      <c r="AA108" s="118">
        <v>35657</v>
      </c>
      <c r="AB108" s="118">
        <f t="shared" si="45"/>
        <v>553742</v>
      </c>
      <c r="AC108" s="119">
        <f t="shared" si="46"/>
        <v>45.915588723051407</v>
      </c>
      <c r="AD108" s="123">
        <f t="shared" si="47"/>
        <v>3.6785517769206284</v>
      </c>
      <c r="AE108" s="118">
        <v>1881758</v>
      </c>
      <c r="AF108" s="119">
        <f t="shared" si="48"/>
        <v>156.03300165837479</v>
      </c>
      <c r="AG108" s="123">
        <f t="shared" si="49"/>
        <v>12.500666799041085</v>
      </c>
      <c r="AH108" s="118">
        <f t="shared" si="50"/>
        <v>15053261</v>
      </c>
      <c r="AI108" s="287">
        <v>12060</v>
      </c>
    </row>
    <row r="109" spans="1:35" x14ac:dyDescent="0.25">
      <c r="A109" s="279">
        <v>56</v>
      </c>
      <c r="B109" s="279" t="s">
        <v>152</v>
      </c>
      <c r="C109" s="115">
        <v>13893130</v>
      </c>
      <c r="D109" s="115">
        <v>300956</v>
      </c>
      <c r="E109" s="115">
        <v>5123106</v>
      </c>
      <c r="F109" s="115">
        <v>171</v>
      </c>
      <c r="G109" s="115">
        <v>130024</v>
      </c>
      <c r="H109" s="115">
        <v>247977</v>
      </c>
      <c r="I109" s="115">
        <v>193460</v>
      </c>
      <c r="J109" s="115">
        <v>171254</v>
      </c>
      <c r="K109" s="115">
        <f t="shared" si="18"/>
        <v>20060078</v>
      </c>
      <c r="L109" s="116">
        <f t="shared" si="35"/>
        <v>1430.206616284044</v>
      </c>
      <c r="M109" s="243">
        <f t="shared" si="36"/>
        <v>66.763276679621555</v>
      </c>
      <c r="N109" s="115">
        <v>4331571</v>
      </c>
      <c r="O109" s="116">
        <f t="shared" si="37"/>
        <v>308.82439754741193</v>
      </c>
      <c r="P109" s="243">
        <f t="shared" si="38"/>
        <v>14.416188866784319</v>
      </c>
      <c r="Q109" s="115">
        <v>314316</v>
      </c>
      <c r="R109" s="116">
        <f t="shared" si="39"/>
        <v>22.409525167545986</v>
      </c>
      <c r="S109" s="243">
        <f t="shared" si="40"/>
        <v>1.0460959360592679</v>
      </c>
      <c r="T109" s="115">
        <v>153865</v>
      </c>
      <c r="U109" s="116">
        <f t="shared" si="41"/>
        <v>10.969984314843861</v>
      </c>
      <c r="V109" s="243">
        <f t="shared" si="42"/>
        <v>0.51208831622239803</v>
      </c>
      <c r="W109" s="115">
        <v>2327542</v>
      </c>
      <c r="X109" s="116">
        <f t="shared" si="43"/>
        <v>165.94481676885783</v>
      </c>
      <c r="Y109" s="243">
        <f t="shared" si="44"/>
        <v>7.7464469744055684</v>
      </c>
      <c r="Z109" s="115">
        <v>960377</v>
      </c>
      <c r="AA109" s="115">
        <v>90586</v>
      </c>
      <c r="AB109" s="115">
        <f t="shared" si="45"/>
        <v>1050963</v>
      </c>
      <c r="AC109" s="116">
        <f t="shared" si="46"/>
        <v>74.9296306858691</v>
      </c>
      <c r="AD109" s="243">
        <f t="shared" si="47"/>
        <v>3.4977796970203756</v>
      </c>
      <c r="AE109" s="115">
        <v>1808240</v>
      </c>
      <c r="AF109" s="116">
        <f t="shared" si="48"/>
        <v>128.92057607300728</v>
      </c>
      <c r="AG109" s="243">
        <f t="shared" si="49"/>
        <v>6.0181235298865179</v>
      </c>
      <c r="AH109" s="115">
        <f t="shared" si="50"/>
        <v>30046575</v>
      </c>
      <c r="AI109" s="302">
        <v>14026</v>
      </c>
    </row>
    <row r="110" spans="1:35" x14ac:dyDescent="0.25">
      <c r="A110" s="280">
        <v>57</v>
      </c>
      <c r="B110" s="280" t="s">
        <v>154</v>
      </c>
      <c r="C110" s="118">
        <v>11787532</v>
      </c>
      <c r="D110" s="118">
        <v>149961</v>
      </c>
      <c r="E110" s="118">
        <v>3543873</v>
      </c>
      <c r="F110" s="118">
        <v>29235</v>
      </c>
      <c r="G110" s="118">
        <v>153680</v>
      </c>
      <c r="H110" s="118">
        <v>0</v>
      </c>
      <c r="I110" s="118">
        <v>126209</v>
      </c>
      <c r="J110" s="118">
        <v>83436</v>
      </c>
      <c r="K110" s="118">
        <f t="shared" si="18"/>
        <v>15873926</v>
      </c>
      <c r="L110" s="119">
        <f t="shared" si="35"/>
        <v>1895.1678605539637</v>
      </c>
      <c r="M110" s="123">
        <f t="shared" si="36"/>
        <v>72.895423005744775</v>
      </c>
      <c r="N110" s="118">
        <v>2456533</v>
      </c>
      <c r="O110" s="119">
        <f t="shared" si="37"/>
        <v>293.28235434574975</v>
      </c>
      <c r="P110" s="123">
        <f t="shared" si="38"/>
        <v>11.280763949798635</v>
      </c>
      <c r="Q110" s="118">
        <v>91718</v>
      </c>
      <c r="R110" s="119">
        <f t="shared" si="39"/>
        <v>10.950095510983763</v>
      </c>
      <c r="S110" s="123">
        <f t="shared" si="40"/>
        <v>0.42118266188470954</v>
      </c>
      <c r="T110" s="118">
        <v>68097</v>
      </c>
      <c r="U110" s="119">
        <f t="shared" si="41"/>
        <v>8.1300143266475651</v>
      </c>
      <c r="V110" s="123">
        <f t="shared" si="42"/>
        <v>0.31271152583313055</v>
      </c>
      <c r="W110" s="118">
        <v>2139954</v>
      </c>
      <c r="X110" s="119">
        <f t="shared" si="43"/>
        <v>255.48638968481376</v>
      </c>
      <c r="Y110" s="123">
        <f t="shared" si="44"/>
        <v>9.8269862189628174</v>
      </c>
      <c r="Z110" s="118">
        <v>255772</v>
      </c>
      <c r="AA110" s="118">
        <v>55311</v>
      </c>
      <c r="AB110" s="118">
        <f t="shared" si="45"/>
        <v>311083</v>
      </c>
      <c r="AC110" s="119">
        <f t="shared" si="46"/>
        <v>37.139804202483283</v>
      </c>
      <c r="AD110" s="123">
        <f t="shared" si="47"/>
        <v>1.4285392835330153</v>
      </c>
      <c r="AE110" s="118">
        <v>834989</v>
      </c>
      <c r="AF110" s="119">
        <f t="shared" si="48"/>
        <v>99.688276026743083</v>
      </c>
      <c r="AG110" s="123">
        <f t="shared" si="49"/>
        <v>3.8343933542429154</v>
      </c>
      <c r="AH110" s="118">
        <f t="shared" si="50"/>
        <v>21776300</v>
      </c>
      <c r="AI110" s="287">
        <v>8376</v>
      </c>
    </row>
    <row r="111" spans="1:35" x14ac:dyDescent="0.25">
      <c r="A111" s="279">
        <v>58</v>
      </c>
      <c r="B111" s="279" t="s">
        <v>156</v>
      </c>
      <c r="C111" s="115">
        <v>26250650</v>
      </c>
      <c r="D111" s="115">
        <v>1675332</v>
      </c>
      <c r="E111" s="115">
        <v>84063674</v>
      </c>
      <c r="F111" s="115">
        <v>68960</v>
      </c>
      <c r="G111" s="115">
        <v>390167</v>
      </c>
      <c r="H111" s="115">
        <v>615012</v>
      </c>
      <c r="I111" s="115">
        <v>422028</v>
      </c>
      <c r="J111" s="115">
        <v>230256</v>
      </c>
      <c r="K111" s="115">
        <f t="shared" si="18"/>
        <v>113716079</v>
      </c>
      <c r="L111" s="116">
        <f t="shared" si="35"/>
        <v>3761.4474397988888</v>
      </c>
      <c r="M111" s="243">
        <f t="shared" si="36"/>
        <v>81.106403523562818</v>
      </c>
      <c r="N111" s="115">
        <v>10154454</v>
      </c>
      <c r="O111" s="116">
        <f t="shared" si="37"/>
        <v>335.88429478698066</v>
      </c>
      <c r="P111" s="243">
        <f t="shared" si="38"/>
        <v>7.2425223497677633</v>
      </c>
      <c r="Q111" s="115">
        <v>2869748</v>
      </c>
      <c r="R111" s="116">
        <f t="shared" si="39"/>
        <v>94.924186292670015</v>
      </c>
      <c r="S111" s="243">
        <f t="shared" si="40"/>
        <v>2.046807640095798</v>
      </c>
      <c r="T111" s="115">
        <v>553853</v>
      </c>
      <c r="U111" s="116">
        <f t="shared" si="41"/>
        <v>18.320091293993119</v>
      </c>
      <c r="V111" s="243">
        <f t="shared" si="42"/>
        <v>0.39502790903242307</v>
      </c>
      <c r="W111" s="115">
        <v>5784428</v>
      </c>
      <c r="X111" s="116">
        <f t="shared" si="43"/>
        <v>191.33461233130458</v>
      </c>
      <c r="Y111" s="243">
        <f t="shared" si="44"/>
        <v>4.1256624010136278</v>
      </c>
      <c r="Z111" s="115">
        <v>4849774</v>
      </c>
      <c r="AA111" s="115">
        <v>213299</v>
      </c>
      <c r="AB111" s="115">
        <f t="shared" si="45"/>
        <v>5063073</v>
      </c>
      <c r="AC111" s="116">
        <f t="shared" si="46"/>
        <v>167.47396798094735</v>
      </c>
      <c r="AD111" s="243">
        <f t="shared" si="47"/>
        <v>3.6111660322658135</v>
      </c>
      <c r="AE111" s="115">
        <v>2064408</v>
      </c>
      <c r="AF111" s="116">
        <f t="shared" si="48"/>
        <v>68.28552527123577</v>
      </c>
      <c r="AG111" s="243">
        <f t="shared" si="49"/>
        <v>1.4724101442617563</v>
      </c>
      <c r="AH111" s="115">
        <f t="shared" si="50"/>
        <v>140206043</v>
      </c>
      <c r="AI111" s="302">
        <v>30232</v>
      </c>
    </row>
    <row r="112" spans="1:35" x14ac:dyDescent="0.25">
      <c r="A112" s="280">
        <v>59</v>
      </c>
      <c r="B112" s="280" t="s">
        <v>158</v>
      </c>
      <c r="C112" s="118">
        <v>15540758</v>
      </c>
      <c r="D112" s="118">
        <v>702440</v>
      </c>
      <c r="E112" s="118">
        <v>5669034</v>
      </c>
      <c r="F112" s="118">
        <v>0</v>
      </c>
      <c r="G112" s="118">
        <v>0</v>
      </c>
      <c r="H112" s="118">
        <v>0</v>
      </c>
      <c r="I112" s="118">
        <v>261691</v>
      </c>
      <c r="J112" s="118">
        <v>184046</v>
      </c>
      <c r="K112" s="118">
        <f t="shared" si="18"/>
        <v>22357969</v>
      </c>
      <c r="L112" s="119">
        <f t="shared" si="35"/>
        <v>2079.2308193062399</v>
      </c>
      <c r="M112" s="123">
        <f t="shared" si="36"/>
        <v>72.817815617531295</v>
      </c>
      <c r="N112" s="118">
        <v>4273563</v>
      </c>
      <c r="O112" s="119">
        <f t="shared" si="37"/>
        <v>397.42983353482748</v>
      </c>
      <c r="P112" s="123">
        <f t="shared" si="38"/>
        <v>13.918595314444882</v>
      </c>
      <c r="Q112" s="118">
        <v>210279</v>
      </c>
      <c r="R112" s="119">
        <f t="shared" si="39"/>
        <v>19.555379893983073</v>
      </c>
      <c r="S112" s="123">
        <f t="shared" si="40"/>
        <v>0.68485905183243012</v>
      </c>
      <c r="T112" s="118">
        <v>31725</v>
      </c>
      <c r="U112" s="119">
        <f t="shared" si="41"/>
        <v>2.9503394401562355</v>
      </c>
      <c r="V112" s="123">
        <f t="shared" si="42"/>
        <v>0.10332536020897876</v>
      </c>
      <c r="W112" s="118">
        <v>1968812</v>
      </c>
      <c r="X112" s="119">
        <f t="shared" si="43"/>
        <v>183.09420626801824</v>
      </c>
      <c r="Y112" s="123">
        <f t="shared" si="44"/>
        <v>6.4122366929475136</v>
      </c>
      <c r="Z112" s="118">
        <v>690482</v>
      </c>
      <c r="AA112" s="118">
        <v>131738</v>
      </c>
      <c r="AB112" s="118">
        <f t="shared" si="45"/>
        <v>822220</v>
      </c>
      <c r="AC112" s="119">
        <f t="shared" si="46"/>
        <v>76.464242536966424</v>
      </c>
      <c r="AD112" s="123">
        <f t="shared" si="47"/>
        <v>2.6778937012143897</v>
      </c>
      <c r="AE112" s="118">
        <v>1039414</v>
      </c>
      <c r="AF112" s="119">
        <f t="shared" si="48"/>
        <v>96.66269878173533</v>
      </c>
      <c r="AG112" s="123">
        <f t="shared" si="49"/>
        <v>3.3852742618205025</v>
      </c>
      <c r="AH112" s="118">
        <f t="shared" si="50"/>
        <v>30703982</v>
      </c>
      <c r="AI112" s="287">
        <v>10753</v>
      </c>
    </row>
    <row r="113" spans="1:35" x14ac:dyDescent="0.25">
      <c r="A113" s="279">
        <v>60</v>
      </c>
      <c r="B113" s="279" t="s">
        <v>160</v>
      </c>
      <c r="C113" s="115">
        <v>85274340</v>
      </c>
      <c r="D113" s="115">
        <v>3999793</v>
      </c>
      <c r="E113" s="115">
        <v>21582233</v>
      </c>
      <c r="F113" s="115">
        <v>174594</v>
      </c>
      <c r="G113" s="115">
        <v>3284219</v>
      </c>
      <c r="H113" s="115">
        <v>8199</v>
      </c>
      <c r="I113" s="115">
        <v>822719</v>
      </c>
      <c r="J113" s="115">
        <v>389905</v>
      </c>
      <c r="K113" s="115">
        <f t="shared" si="18"/>
        <v>115536002</v>
      </c>
      <c r="L113" s="116">
        <f t="shared" si="35"/>
        <v>1133.8842522621549</v>
      </c>
      <c r="M113" s="243">
        <f t="shared" si="36"/>
        <v>67.976064090055615</v>
      </c>
      <c r="N113" s="115">
        <v>17098462</v>
      </c>
      <c r="O113" s="116">
        <f t="shared" si="37"/>
        <v>167.80636740141716</v>
      </c>
      <c r="P113" s="243">
        <f t="shared" si="38"/>
        <v>10.059947796647668</v>
      </c>
      <c r="Q113" s="115">
        <v>37323</v>
      </c>
      <c r="R113" s="116">
        <f t="shared" si="39"/>
        <v>0.36629242153610614</v>
      </c>
      <c r="S113" s="243">
        <f t="shared" si="40"/>
        <v>2.1959134781495606E-2</v>
      </c>
      <c r="T113" s="115">
        <v>50110</v>
      </c>
      <c r="U113" s="116">
        <f t="shared" si="41"/>
        <v>0.49178558109407816</v>
      </c>
      <c r="V113" s="243">
        <f t="shared" si="42"/>
        <v>2.9482416844860939E-2</v>
      </c>
      <c r="W113" s="115">
        <v>27954175</v>
      </c>
      <c r="X113" s="116">
        <f t="shared" si="43"/>
        <v>274.34564351188487</v>
      </c>
      <c r="Y113" s="243">
        <f t="shared" si="44"/>
        <v>16.446949509163652</v>
      </c>
      <c r="Z113" s="115">
        <v>6485158</v>
      </c>
      <c r="AA113" s="115">
        <v>394739</v>
      </c>
      <c r="AB113" s="115">
        <f t="shared" si="45"/>
        <v>6879897</v>
      </c>
      <c r="AC113" s="116">
        <f t="shared" si="46"/>
        <v>67.520138575382262</v>
      </c>
      <c r="AD113" s="243">
        <f t="shared" si="47"/>
        <v>4.0478146318840205</v>
      </c>
      <c r="AE113" s="115">
        <v>2409744</v>
      </c>
      <c r="AF113" s="116">
        <f t="shared" si="48"/>
        <v>23.649518126680668</v>
      </c>
      <c r="AG113" s="243">
        <f t="shared" si="49"/>
        <v>1.4177824206226817</v>
      </c>
      <c r="AH113" s="115">
        <f t="shared" si="50"/>
        <v>169965713</v>
      </c>
      <c r="AI113" s="302">
        <v>101894</v>
      </c>
    </row>
    <row r="114" spans="1:35" x14ac:dyDescent="0.25">
      <c r="A114" s="280">
        <v>61</v>
      </c>
      <c r="B114" s="280" t="s">
        <v>162</v>
      </c>
      <c r="C114" s="118">
        <v>20699091</v>
      </c>
      <c r="D114" s="118">
        <v>948049</v>
      </c>
      <c r="E114" s="118">
        <v>4361278</v>
      </c>
      <c r="F114" s="118">
        <v>16873</v>
      </c>
      <c r="G114" s="118">
        <v>72659</v>
      </c>
      <c r="H114" s="118">
        <v>0</v>
      </c>
      <c r="I114" s="118">
        <v>223314</v>
      </c>
      <c r="J114" s="118">
        <v>163343</v>
      </c>
      <c r="K114" s="118">
        <f t="shared" si="18"/>
        <v>26484607</v>
      </c>
      <c r="L114" s="119">
        <f t="shared" si="35"/>
        <v>1800.0820362944335</v>
      </c>
      <c r="M114" s="123">
        <f t="shared" si="36"/>
        <v>66.472209874491028</v>
      </c>
      <c r="N114" s="118">
        <v>7230330</v>
      </c>
      <c r="O114" s="119">
        <f t="shared" si="37"/>
        <v>491.42459049819888</v>
      </c>
      <c r="P114" s="123">
        <f t="shared" si="38"/>
        <v>18.146994336062029</v>
      </c>
      <c r="Q114" s="118">
        <v>287248</v>
      </c>
      <c r="R114" s="119">
        <f t="shared" si="39"/>
        <v>19.523414667301026</v>
      </c>
      <c r="S114" s="123">
        <f t="shared" si="40"/>
        <v>0.72094742965330005</v>
      </c>
      <c r="T114" s="118">
        <v>262187</v>
      </c>
      <c r="U114" s="119">
        <f t="shared" si="41"/>
        <v>17.820091075919255</v>
      </c>
      <c r="V114" s="123">
        <f t="shared" si="42"/>
        <v>0.65804825007836354</v>
      </c>
      <c r="W114" s="118">
        <v>2993896</v>
      </c>
      <c r="X114" s="119">
        <f t="shared" si="43"/>
        <v>203.48644056276763</v>
      </c>
      <c r="Y114" s="123">
        <f t="shared" si="44"/>
        <v>7.5142094143363796</v>
      </c>
      <c r="Z114" s="118">
        <v>1474100</v>
      </c>
      <c r="AA114" s="118">
        <v>43618</v>
      </c>
      <c r="AB114" s="118">
        <f t="shared" si="45"/>
        <v>1517718</v>
      </c>
      <c r="AC114" s="119">
        <f t="shared" si="46"/>
        <v>103.15489702983756</v>
      </c>
      <c r="AD114" s="123">
        <f t="shared" si="47"/>
        <v>3.8092341497192228</v>
      </c>
      <c r="AE114" s="118">
        <v>1067141</v>
      </c>
      <c r="AF114" s="119">
        <f t="shared" si="48"/>
        <v>72.530483246108886</v>
      </c>
      <c r="AG114" s="123">
        <f t="shared" si="49"/>
        <v>2.6783565456596818</v>
      </c>
      <c r="AH114" s="118">
        <f t="shared" si="50"/>
        <v>39843127</v>
      </c>
      <c r="AI114" s="287">
        <v>14713</v>
      </c>
    </row>
    <row r="115" spans="1:35" x14ac:dyDescent="0.25">
      <c r="A115" s="279">
        <v>62</v>
      </c>
      <c r="B115" s="279" t="s">
        <v>251</v>
      </c>
      <c r="C115" s="115">
        <v>28879066</v>
      </c>
      <c r="D115" s="115">
        <v>1403296</v>
      </c>
      <c r="E115" s="115">
        <v>10074477</v>
      </c>
      <c r="F115" s="115">
        <v>39110</v>
      </c>
      <c r="G115" s="115">
        <v>67683</v>
      </c>
      <c r="H115" s="115">
        <v>0</v>
      </c>
      <c r="I115" s="115">
        <v>340986</v>
      </c>
      <c r="J115" s="115">
        <v>270203</v>
      </c>
      <c r="K115" s="115">
        <f t="shared" si="18"/>
        <v>41074821</v>
      </c>
      <c r="L115" s="116">
        <f t="shared" si="35"/>
        <v>1599.7982862706913</v>
      </c>
      <c r="M115" s="243">
        <f t="shared" si="36"/>
        <v>57.107306758459188</v>
      </c>
      <c r="N115" s="115">
        <v>22077043</v>
      </c>
      <c r="O115" s="116">
        <f t="shared" si="37"/>
        <v>859.86535540408954</v>
      </c>
      <c r="P115" s="243">
        <f t="shared" si="38"/>
        <v>30.694241294945492</v>
      </c>
      <c r="Q115" s="115">
        <v>1184817</v>
      </c>
      <c r="R115" s="116">
        <f t="shared" si="39"/>
        <v>46.146718597857841</v>
      </c>
      <c r="S115" s="243">
        <f t="shared" si="40"/>
        <v>1.6472794335887024</v>
      </c>
      <c r="T115" s="115">
        <v>240432</v>
      </c>
      <c r="U115" s="116">
        <f t="shared" si="41"/>
        <v>9.3644401168451807</v>
      </c>
      <c r="V115" s="243">
        <f t="shared" si="42"/>
        <v>0.3342783643183706</v>
      </c>
      <c r="W115" s="115">
        <v>2667441</v>
      </c>
      <c r="X115" s="116">
        <f t="shared" si="43"/>
        <v>103.89254138266797</v>
      </c>
      <c r="Y115" s="243">
        <f t="shared" si="44"/>
        <v>3.7086070672612581</v>
      </c>
      <c r="Z115" s="115">
        <v>3872443</v>
      </c>
      <c r="AA115" s="115">
        <v>333373</v>
      </c>
      <c r="AB115" s="115">
        <f t="shared" si="45"/>
        <v>4205816</v>
      </c>
      <c r="AC115" s="116">
        <f t="shared" si="46"/>
        <v>163.80977604673808</v>
      </c>
      <c r="AD115" s="243">
        <f t="shared" si="47"/>
        <v>5.8474466506290019</v>
      </c>
      <c r="AE115" s="115">
        <v>475314</v>
      </c>
      <c r="AF115" s="116">
        <f t="shared" si="48"/>
        <v>18.512716650438168</v>
      </c>
      <c r="AG115" s="243">
        <f t="shared" si="49"/>
        <v>0.6608404307979886</v>
      </c>
      <c r="AH115" s="115">
        <f t="shared" si="50"/>
        <v>71925684</v>
      </c>
      <c r="AI115" s="302">
        <v>25675</v>
      </c>
    </row>
    <row r="116" spans="1:35" x14ac:dyDescent="0.25">
      <c r="A116" s="280">
        <v>63</v>
      </c>
      <c r="B116" s="280" t="s">
        <v>166</v>
      </c>
      <c r="C116" s="118">
        <v>18419840</v>
      </c>
      <c r="D116" s="118">
        <v>430184</v>
      </c>
      <c r="E116" s="118">
        <v>4604733</v>
      </c>
      <c r="F116" s="118">
        <v>23325</v>
      </c>
      <c r="G116" s="118">
        <v>0</v>
      </c>
      <c r="H116" s="118">
        <v>0</v>
      </c>
      <c r="I116" s="118">
        <v>258828</v>
      </c>
      <c r="J116" s="118">
        <v>171944</v>
      </c>
      <c r="K116" s="118">
        <f t="shared" si="18"/>
        <v>23908854</v>
      </c>
      <c r="L116" s="119">
        <f t="shared" si="35"/>
        <v>1975.9383471074379</v>
      </c>
      <c r="M116" s="123">
        <f t="shared" si="36"/>
        <v>61.738522372184676</v>
      </c>
      <c r="N116" s="118">
        <v>7139675</v>
      </c>
      <c r="O116" s="119">
        <f t="shared" si="37"/>
        <v>590.05578512396698</v>
      </c>
      <c r="P116" s="123">
        <f t="shared" si="38"/>
        <v>18.436391167791967</v>
      </c>
      <c r="Q116" s="118">
        <v>253679</v>
      </c>
      <c r="R116" s="119">
        <f t="shared" si="39"/>
        <v>20.965206611570249</v>
      </c>
      <c r="S116" s="123">
        <f t="shared" si="40"/>
        <v>0.65506136834720041</v>
      </c>
      <c r="T116" s="118">
        <v>288385</v>
      </c>
      <c r="U116" s="119">
        <f t="shared" si="41"/>
        <v>23.833471074380164</v>
      </c>
      <c r="V116" s="123">
        <f t="shared" si="42"/>
        <v>0.74468076865175037</v>
      </c>
      <c r="W116" s="118">
        <v>4010952</v>
      </c>
      <c r="X116" s="119">
        <f t="shared" si="43"/>
        <v>331.48363636363638</v>
      </c>
      <c r="Y116" s="123">
        <f t="shared" si="44"/>
        <v>10.357261363750805</v>
      </c>
      <c r="Z116" s="118">
        <v>2039227</v>
      </c>
      <c r="AA116" s="118">
        <v>62322</v>
      </c>
      <c r="AB116" s="118">
        <f t="shared" si="45"/>
        <v>2101549</v>
      </c>
      <c r="AC116" s="119">
        <f t="shared" si="46"/>
        <v>173.68173553719009</v>
      </c>
      <c r="AD116" s="123">
        <f t="shared" si="47"/>
        <v>5.4267147205274808</v>
      </c>
      <c r="AE116" s="118">
        <v>1022896</v>
      </c>
      <c r="AF116" s="119">
        <f t="shared" si="48"/>
        <v>84.536859504132238</v>
      </c>
      <c r="AG116" s="123">
        <f t="shared" si="49"/>
        <v>2.6413682387461237</v>
      </c>
      <c r="AH116" s="118">
        <f t="shared" si="50"/>
        <v>38725990</v>
      </c>
      <c r="AI116" s="287">
        <v>12100</v>
      </c>
    </row>
    <row r="117" spans="1:35" x14ac:dyDescent="0.25">
      <c r="A117" s="279">
        <v>64</v>
      </c>
      <c r="B117" s="279" t="s">
        <v>168</v>
      </c>
      <c r="C117" s="115">
        <v>17297134</v>
      </c>
      <c r="D117" s="115">
        <v>277233</v>
      </c>
      <c r="E117" s="115">
        <v>4117971</v>
      </c>
      <c r="F117" s="115">
        <v>31992</v>
      </c>
      <c r="G117" s="115">
        <v>201838</v>
      </c>
      <c r="H117" s="115">
        <v>52012</v>
      </c>
      <c r="I117" s="115">
        <v>187146</v>
      </c>
      <c r="J117" s="115">
        <v>108281</v>
      </c>
      <c r="K117" s="115">
        <f t="shared" si="18"/>
        <v>22273607</v>
      </c>
      <c r="L117" s="116">
        <f t="shared" si="35"/>
        <v>1907.967020729827</v>
      </c>
      <c r="M117" s="243">
        <f t="shared" si="36"/>
        <v>78.306195917444953</v>
      </c>
      <c r="N117" s="115">
        <v>2904318</v>
      </c>
      <c r="O117" s="116">
        <f t="shared" si="37"/>
        <v>248.78516361144423</v>
      </c>
      <c r="P117" s="243">
        <f t="shared" si="38"/>
        <v>10.210564203389325</v>
      </c>
      <c r="Q117" s="115">
        <v>227282</v>
      </c>
      <c r="R117" s="116">
        <f t="shared" si="39"/>
        <v>19.469076580435154</v>
      </c>
      <c r="S117" s="243">
        <f t="shared" si="40"/>
        <v>0.79904385582940041</v>
      </c>
      <c r="T117" s="115">
        <v>20284</v>
      </c>
      <c r="U117" s="116">
        <f t="shared" si="41"/>
        <v>1.7375364056878533</v>
      </c>
      <c r="V117" s="243">
        <f t="shared" si="42"/>
        <v>7.131143500868331E-2</v>
      </c>
      <c r="W117" s="115">
        <v>1435664</v>
      </c>
      <c r="X117" s="116">
        <f t="shared" si="43"/>
        <v>122.97961281480212</v>
      </c>
      <c r="Y117" s="243">
        <f t="shared" si="44"/>
        <v>5.0472914627443455</v>
      </c>
      <c r="Z117" s="115">
        <v>587383</v>
      </c>
      <c r="AA117" s="115">
        <v>90901</v>
      </c>
      <c r="AB117" s="115">
        <f t="shared" si="45"/>
        <v>678284</v>
      </c>
      <c r="AC117" s="116">
        <f t="shared" si="46"/>
        <v>58.102107246873395</v>
      </c>
      <c r="AD117" s="243">
        <f t="shared" si="47"/>
        <v>2.3846088238724978</v>
      </c>
      <c r="AE117" s="115">
        <v>904807</v>
      </c>
      <c r="AF117" s="116">
        <f t="shared" si="48"/>
        <v>77.506167551824561</v>
      </c>
      <c r="AG117" s="243">
        <f t="shared" si="49"/>
        <v>3.1809843017107924</v>
      </c>
      <c r="AH117" s="115">
        <f t="shared" si="50"/>
        <v>28444246</v>
      </c>
      <c r="AI117" s="302">
        <v>11674</v>
      </c>
    </row>
    <row r="118" spans="1:35" x14ac:dyDescent="0.25">
      <c r="A118" s="280">
        <v>65</v>
      </c>
      <c r="B118" s="280" t="s">
        <v>170</v>
      </c>
      <c r="C118" s="118">
        <v>4686839</v>
      </c>
      <c r="D118" s="118">
        <v>435749</v>
      </c>
      <c r="E118" s="118">
        <v>2806930</v>
      </c>
      <c r="F118" s="118">
        <v>9909</v>
      </c>
      <c r="G118" s="118">
        <v>161909</v>
      </c>
      <c r="H118" s="118">
        <v>0</v>
      </c>
      <c r="I118" s="118">
        <v>149486</v>
      </c>
      <c r="J118" s="118">
        <v>81114</v>
      </c>
      <c r="K118" s="118">
        <f t="shared" ref="K118:K148" si="51">SUM(C118:J118)</f>
        <v>8331936</v>
      </c>
      <c r="L118" s="119">
        <f t="shared" ref="L118:L148" si="52">IFERROR(K118/$AI118,0)</f>
        <v>533.38044939504516</v>
      </c>
      <c r="M118" s="123">
        <f t="shared" ref="M118:M149" si="53">IF($AH118,K118/$AH118*100,0)</f>
        <v>49.714633900103607</v>
      </c>
      <c r="N118" s="118">
        <v>2316226</v>
      </c>
      <c r="O118" s="119">
        <f t="shared" ref="O118:O148" si="54">IFERROR(N118/$AI118,0)</f>
        <v>148.27642276422765</v>
      </c>
      <c r="P118" s="123">
        <f t="shared" ref="P118:P149" si="55">IF($AH118,N118/$AH118*100,0)</f>
        <v>13.820356711801601</v>
      </c>
      <c r="Q118" s="118">
        <v>140216</v>
      </c>
      <c r="R118" s="119">
        <f t="shared" ref="R118:R148" si="56">IFERROR(Q118/$AI118,0)</f>
        <v>8.9761218872031243</v>
      </c>
      <c r="S118" s="123">
        <f t="shared" ref="S118:S149" si="57">IF($AH118,Q118/$AH118*100,0)</f>
        <v>0.83663473974559188</v>
      </c>
      <c r="T118" s="118">
        <v>22947</v>
      </c>
      <c r="U118" s="119">
        <f t="shared" ref="U118:U148" si="58">IFERROR(T118/$AI118,0)</f>
        <v>1.4689840599193393</v>
      </c>
      <c r="V118" s="123">
        <f t="shared" ref="V118:V149" si="59">IF($AH118,T118/$AH118*100,0)</f>
        <v>0.13691916309794955</v>
      </c>
      <c r="W118" s="118">
        <v>3227461</v>
      </c>
      <c r="X118" s="119">
        <f t="shared" ref="X118:X148" si="60">IFERROR(W118/$AI118,0)</f>
        <v>206.61039626144293</v>
      </c>
      <c r="Y118" s="123">
        <f t="shared" ref="Y118:Y149" si="61">IF($AH118,W118/$AH118*100,0)</f>
        <v>19.25747413828698</v>
      </c>
      <c r="Z118" s="118">
        <v>465592</v>
      </c>
      <c r="AA118" s="118">
        <v>599360</v>
      </c>
      <c r="AB118" s="118">
        <f t="shared" ref="AB118:AB148" si="62">(Z118+AA118)</f>
        <v>1064952</v>
      </c>
      <c r="AC118" s="119">
        <f t="shared" ref="AC118:AC148" si="63">IFERROR(AB118/$AI118,0)</f>
        <v>68.174380641444216</v>
      </c>
      <c r="AD118" s="123">
        <f t="shared" ref="AD118:AD149" si="64">IF($AH118,AB118/$AH118*100,0)</f>
        <v>6.3543093467332366</v>
      </c>
      <c r="AE118" s="118">
        <v>1655786</v>
      </c>
      <c r="AF118" s="119">
        <f t="shared" ref="AF118:AF148" si="65">IFERROR(AE118/$AI118,0)</f>
        <v>105.99743934447218</v>
      </c>
      <c r="AG118" s="123">
        <f t="shared" ref="AG118:AG149" si="66">IF($AH118,AE118/$AH118*100,0)</f>
        <v>9.8796720002310323</v>
      </c>
      <c r="AH118" s="118">
        <f t="shared" ref="AH118:AH148" si="67">(K118+N118+Q118+T118+W118+AB118+AE118)</f>
        <v>16759524</v>
      </c>
      <c r="AI118" s="287">
        <v>15621</v>
      </c>
    </row>
    <row r="119" spans="1:35" x14ac:dyDescent="0.25">
      <c r="A119" s="279">
        <v>66</v>
      </c>
      <c r="B119" s="279" t="s">
        <v>172</v>
      </c>
      <c r="C119" s="115">
        <v>35279758</v>
      </c>
      <c r="D119" s="115">
        <v>1551403</v>
      </c>
      <c r="E119" s="115">
        <v>14587919</v>
      </c>
      <c r="F119" s="115">
        <v>32530</v>
      </c>
      <c r="G119" s="115">
        <v>1214786</v>
      </c>
      <c r="H119" s="115">
        <v>217615</v>
      </c>
      <c r="I119" s="115">
        <v>541189</v>
      </c>
      <c r="J119" s="115">
        <v>303971</v>
      </c>
      <c r="K119" s="115">
        <f t="shared" si="51"/>
        <v>53729171</v>
      </c>
      <c r="L119" s="116">
        <f t="shared" si="52"/>
        <v>1427.8660341757686</v>
      </c>
      <c r="M119" s="243">
        <f t="shared" si="53"/>
        <v>67.170546887202818</v>
      </c>
      <c r="N119" s="115">
        <v>10250444</v>
      </c>
      <c r="O119" s="116">
        <f t="shared" si="54"/>
        <v>272.40808950543465</v>
      </c>
      <c r="P119" s="243">
        <f t="shared" si="55"/>
        <v>12.81478787969103</v>
      </c>
      <c r="Q119" s="115">
        <v>1237643</v>
      </c>
      <c r="R119" s="116">
        <f t="shared" si="56"/>
        <v>32.890669430492437</v>
      </c>
      <c r="S119" s="243">
        <f t="shared" si="57"/>
        <v>1.5472629786362859</v>
      </c>
      <c r="T119" s="115">
        <v>101340</v>
      </c>
      <c r="U119" s="116">
        <f t="shared" si="58"/>
        <v>2.6931356134895958</v>
      </c>
      <c r="V119" s="243">
        <f t="shared" si="59"/>
        <v>0.12669213194354206</v>
      </c>
      <c r="W119" s="115">
        <v>10879424</v>
      </c>
      <c r="X119" s="116">
        <f t="shared" si="60"/>
        <v>289.12338887560128</v>
      </c>
      <c r="Y119" s="243">
        <f t="shared" si="61"/>
        <v>13.601119211345356</v>
      </c>
      <c r="Z119" s="115">
        <v>2007777</v>
      </c>
      <c r="AA119" s="115">
        <v>231774</v>
      </c>
      <c r="AB119" s="115">
        <f t="shared" si="62"/>
        <v>2239551</v>
      </c>
      <c r="AC119" s="116">
        <f t="shared" si="63"/>
        <v>59.516622817507773</v>
      </c>
      <c r="AD119" s="243">
        <f t="shared" si="64"/>
        <v>2.799817355301871</v>
      </c>
      <c r="AE119" s="115">
        <v>1551609</v>
      </c>
      <c r="AF119" s="116">
        <f t="shared" si="65"/>
        <v>41.234393685721116</v>
      </c>
      <c r="AG119" s="243">
        <f t="shared" si="66"/>
        <v>1.9397735558790936</v>
      </c>
      <c r="AH119" s="115">
        <f t="shared" si="67"/>
        <v>79989182</v>
      </c>
      <c r="AI119" s="302">
        <v>37629</v>
      </c>
    </row>
    <row r="120" spans="1:35" x14ac:dyDescent="0.25">
      <c r="A120" s="280">
        <v>67</v>
      </c>
      <c r="B120" s="280" t="s">
        <v>252</v>
      </c>
      <c r="C120" s="118">
        <v>17342997</v>
      </c>
      <c r="D120" s="118">
        <v>650869</v>
      </c>
      <c r="E120" s="118">
        <v>9203946</v>
      </c>
      <c r="F120" s="118">
        <v>96181</v>
      </c>
      <c r="G120" s="118">
        <v>381411</v>
      </c>
      <c r="H120" s="118">
        <v>0</v>
      </c>
      <c r="I120" s="118">
        <v>352906</v>
      </c>
      <c r="J120" s="118">
        <v>318667</v>
      </c>
      <c r="K120" s="118">
        <f t="shared" si="51"/>
        <v>28346977</v>
      </c>
      <c r="L120" s="119">
        <f t="shared" si="52"/>
        <v>1214.4714022535452</v>
      </c>
      <c r="M120" s="123">
        <f t="shared" si="53"/>
        <v>65.07602746606824</v>
      </c>
      <c r="N120" s="118">
        <v>6403622</v>
      </c>
      <c r="O120" s="119">
        <f t="shared" si="54"/>
        <v>274.35079902317813</v>
      </c>
      <c r="P120" s="123">
        <f t="shared" si="55"/>
        <v>14.700766192963673</v>
      </c>
      <c r="Q120" s="118">
        <v>361061</v>
      </c>
      <c r="R120" s="119">
        <f t="shared" si="56"/>
        <v>15.468960198791825</v>
      </c>
      <c r="S120" s="123">
        <f t="shared" si="57"/>
        <v>0.82888611201561524</v>
      </c>
      <c r="T120" s="118">
        <v>158152</v>
      </c>
      <c r="U120" s="119">
        <f t="shared" si="58"/>
        <v>6.7757165502763375</v>
      </c>
      <c r="V120" s="123">
        <f t="shared" si="59"/>
        <v>0.36306883431745207</v>
      </c>
      <c r="W120" s="118">
        <v>4625827</v>
      </c>
      <c r="X120" s="119">
        <f t="shared" si="60"/>
        <v>198.18461077074676</v>
      </c>
      <c r="Y120" s="123">
        <f t="shared" si="61"/>
        <v>10.619490216021273</v>
      </c>
      <c r="Z120" s="118">
        <v>1343127</v>
      </c>
      <c r="AA120" s="118">
        <v>46886</v>
      </c>
      <c r="AB120" s="118">
        <f t="shared" si="62"/>
        <v>1390013</v>
      </c>
      <c r="AC120" s="119">
        <f t="shared" si="63"/>
        <v>59.552418491067222</v>
      </c>
      <c r="AD120" s="123">
        <f t="shared" si="64"/>
        <v>3.1910465855386239</v>
      </c>
      <c r="AE120" s="118">
        <v>2274132</v>
      </c>
      <c r="AF120" s="119">
        <f t="shared" si="65"/>
        <v>97.430787027119663</v>
      </c>
      <c r="AG120" s="123">
        <f t="shared" si="66"/>
        <v>5.2207145930751171</v>
      </c>
      <c r="AH120" s="118">
        <f t="shared" si="67"/>
        <v>43559784</v>
      </c>
      <c r="AI120" s="287">
        <v>23341</v>
      </c>
    </row>
    <row r="121" spans="1:35" x14ac:dyDescent="0.25">
      <c r="A121" s="279">
        <v>68</v>
      </c>
      <c r="B121" s="279" t="s">
        <v>176</v>
      </c>
      <c r="C121" s="115">
        <v>11700293</v>
      </c>
      <c r="D121" s="115">
        <v>548935</v>
      </c>
      <c r="E121" s="115">
        <v>3405964</v>
      </c>
      <c r="F121" s="115">
        <v>101533</v>
      </c>
      <c r="G121" s="115">
        <v>833205</v>
      </c>
      <c r="H121" s="115">
        <v>0</v>
      </c>
      <c r="I121" s="115">
        <v>192333</v>
      </c>
      <c r="J121" s="115">
        <v>92686</v>
      </c>
      <c r="K121" s="115">
        <f t="shared" si="51"/>
        <v>16874949</v>
      </c>
      <c r="L121" s="116">
        <f t="shared" si="52"/>
        <v>994.34028637086794</v>
      </c>
      <c r="M121" s="243">
        <f t="shared" si="53"/>
        <v>57.72057724445817</v>
      </c>
      <c r="N121" s="115">
        <v>5707064</v>
      </c>
      <c r="O121" s="116">
        <f t="shared" si="54"/>
        <v>336.28330681751225</v>
      </c>
      <c r="P121" s="243">
        <f t="shared" si="55"/>
        <v>19.520949571525605</v>
      </c>
      <c r="Q121" s="115">
        <v>99655</v>
      </c>
      <c r="R121" s="116">
        <f t="shared" si="56"/>
        <v>5.8720758941724114</v>
      </c>
      <c r="S121" s="243">
        <f t="shared" si="57"/>
        <v>0.34086883019892267</v>
      </c>
      <c r="T121" s="115">
        <v>19411</v>
      </c>
      <c r="U121" s="116">
        <f t="shared" si="58"/>
        <v>1.1437746744446409</v>
      </c>
      <c r="V121" s="243">
        <f t="shared" si="59"/>
        <v>6.6395111765503861E-2</v>
      </c>
      <c r="W121" s="115">
        <v>3782428</v>
      </c>
      <c r="X121" s="116">
        <f t="shared" si="60"/>
        <v>222.87596488126803</v>
      </c>
      <c r="Y121" s="243">
        <f t="shared" si="61"/>
        <v>12.937753325690139</v>
      </c>
      <c r="Z121" s="115">
        <v>846349</v>
      </c>
      <c r="AA121" s="115">
        <v>12545</v>
      </c>
      <c r="AB121" s="115">
        <f t="shared" si="62"/>
        <v>858894</v>
      </c>
      <c r="AC121" s="116">
        <f t="shared" si="63"/>
        <v>50.609510341170228</v>
      </c>
      <c r="AD121" s="243">
        <f t="shared" si="64"/>
        <v>2.9378374697192662</v>
      </c>
      <c r="AE121" s="115">
        <v>1893185</v>
      </c>
      <c r="AF121" s="116">
        <f t="shared" si="65"/>
        <v>111.55412173708091</v>
      </c>
      <c r="AG121" s="243">
        <f t="shared" si="66"/>
        <v>6.4756184466423896</v>
      </c>
      <c r="AH121" s="115">
        <f t="shared" si="67"/>
        <v>29235586</v>
      </c>
      <c r="AI121" s="302">
        <v>16971</v>
      </c>
    </row>
    <row r="122" spans="1:35" x14ac:dyDescent="0.25">
      <c r="A122" s="280">
        <v>69</v>
      </c>
      <c r="B122" s="280" t="s">
        <v>178</v>
      </c>
      <c r="C122" s="118">
        <v>31081348</v>
      </c>
      <c r="D122" s="118">
        <v>2952590</v>
      </c>
      <c r="E122" s="118">
        <v>12536465</v>
      </c>
      <c r="F122" s="118">
        <v>286576</v>
      </c>
      <c r="G122" s="118">
        <v>2395890</v>
      </c>
      <c r="H122" s="118">
        <v>431457</v>
      </c>
      <c r="I122" s="118">
        <v>571564</v>
      </c>
      <c r="J122" s="118">
        <v>505955</v>
      </c>
      <c r="K122" s="118">
        <f t="shared" si="51"/>
        <v>50761845</v>
      </c>
      <c r="L122" s="119">
        <f t="shared" si="52"/>
        <v>857.88384512683581</v>
      </c>
      <c r="M122" s="123">
        <f t="shared" si="53"/>
        <v>56.225857529187785</v>
      </c>
      <c r="N122" s="118">
        <v>14127193</v>
      </c>
      <c r="O122" s="119">
        <f t="shared" si="54"/>
        <v>238.75197309492825</v>
      </c>
      <c r="P122" s="123">
        <f t="shared" si="55"/>
        <v>15.647846151087277</v>
      </c>
      <c r="Q122" s="118">
        <v>482013</v>
      </c>
      <c r="R122" s="119">
        <f t="shared" si="56"/>
        <v>8.1461019756299535</v>
      </c>
      <c r="S122" s="123">
        <f t="shared" si="57"/>
        <v>0.53389695085386257</v>
      </c>
      <c r="T122" s="118">
        <v>73677</v>
      </c>
      <c r="U122" s="119">
        <f t="shared" si="58"/>
        <v>1.2451538760541481</v>
      </c>
      <c r="V122" s="123">
        <f t="shared" si="59"/>
        <v>8.1607603214145757E-2</v>
      </c>
      <c r="W122" s="118">
        <v>16062843</v>
      </c>
      <c r="X122" s="119">
        <f t="shared" si="60"/>
        <v>271.4647884943638</v>
      </c>
      <c r="Y122" s="123">
        <f t="shared" si="61"/>
        <v>17.791849804350321</v>
      </c>
      <c r="Z122" s="118">
        <v>2664205</v>
      </c>
      <c r="AA122" s="118">
        <v>220085</v>
      </c>
      <c r="AB122" s="118">
        <f t="shared" si="62"/>
        <v>2884290</v>
      </c>
      <c r="AC122" s="119">
        <f t="shared" si="63"/>
        <v>48.744993324432578</v>
      </c>
      <c r="AD122" s="123">
        <f t="shared" si="64"/>
        <v>3.194755403647386</v>
      </c>
      <c r="AE122" s="118">
        <v>5890168</v>
      </c>
      <c r="AF122" s="119">
        <f t="shared" si="65"/>
        <v>99.544844602930496</v>
      </c>
      <c r="AG122" s="123">
        <f t="shared" si="66"/>
        <v>6.5241865576592213</v>
      </c>
      <c r="AH122" s="118">
        <f t="shared" si="67"/>
        <v>90282029</v>
      </c>
      <c r="AI122" s="287">
        <v>59171</v>
      </c>
    </row>
    <row r="123" spans="1:35" x14ac:dyDescent="0.25">
      <c r="A123" s="279">
        <v>70</v>
      </c>
      <c r="B123" s="279" t="s">
        <v>180</v>
      </c>
      <c r="C123" s="115">
        <v>39264561</v>
      </c>
      <c r="D123" s="115">
        <v>823161</v>
      </c>
      <c r="E123" s="115">
        <v>15206787</v>
      </c>
      <c r="F123" s="115">
        <v>4509</v>
      </c>
      <c r="G123" s="115">
        <v>731050</v>
      </c>
      <c r="H123" s="115">
        <v>0</v>
      </c>
      <c r="I123" s="115">
        <v>505818</v>
      </c>
      <c r="J123" s="115">
        <v>346027</v>
      </c>
      <c r="K123" s="115">
        <f t="shared" si="51"/>
        <v>56881913</v>
      </c>
      <c r="L123" s="116">
        <f t="shared" si="52"/>
        <v>1790.6539381728892</v>
      </c>
      <c r="M123" s="243">
        <f t="shared" si="53"/>
        <v>76.297320335879874</v>
      </c>
      <c r="N123" s="115">
        <v>10032670</v>
      </c>
      <c r="O123" s="116">
        <f t="shared" si="54"/>
        <v>315.83044764842913</v>
      </c>
      <c r="P123" s="243">
        <f t="shared" si="55"/>
        <v>13.457104313882198</v>
      </c>
      <c r="Q123" s="115">
        <v>863629</v>
      </c>
      <c r="R123" s="116">
        <f t="shared" si="56"/>
        <v>27.187212743184539</v>
      </c>
      <c r="S123" s="243">
        <f t="shared" si="57"/>
        <v>1.1584100285859866</v>
      </c>
      <c r="T123" s="115">
        <v>92762</v>
      </c>
      <c r="U123" s="116">
        <f t="shared" si="58"/>
        <v>2.9201662154504815</v>
      </c>
      <c r="V123" s="243">
        <f t="shared" si="59"/>
        <v>0.12442429685859702</v>
      </c>
      <c r="W123" s="115">
        <v>4966669</v>
      </c>
      <c r="X123" s="116">
        <f t="shared" si="60"/>
        <v>156.35172826292262</v>
      </c>
      <c r="Y123" s="243">
        <f t="shared" si="61"/>
        <v>6.6619337450075591</v>
      </c>
      <c r="Z123" s="115">
        <v>259508</v>
      </c>
      <c r="AA123" s="115">
        <v>189823</v>
      </c>
      <c r="AB123" s="115">
        <f t="shared" si="62"/>
        <v>449331</v>
      </c>
      <c r="AC123" s="116">
        <f t="shared" si="63"/>
        <v>14.145029276585028</v>
      </c>
      <c r="AD123" s="243">
        <f t="shared" si="64"/>
        <v>0.60270039166652567</v>
      </c>
      <c r="AE123" s="115">
        <v>1265989</v>
      </c>
      <c r="AF123" s="116">
        <f t="shared" si="65"/>
        <v>39.853585594660956</v>
      </c>
      <c r="AG123" s="243">
        <f t="shared" si="66"/>
        <v>1.6981068881192556</v>
      </c>
      <c r="AH123" s="115">
        <f t="shared" si="67"/>
        <v>74552963</v>
      </c>
      <c r="AI123" s="302">
        <v>31766</v>
      </c>
    </row>
    <row r="124" spans="1:35" x14ac:dyDescent="0.25">
      <c r="A124" s="280">
        <v>71</v>
      </c>
      <c r="B124" s="280" t="s">
        <v>182</v>
      </c>
      <c r="C124" s="118">
        <v>9759617</v>
      </c>
      <c r="D124" s="118">
        <v>775194</v>
      </c>
      <c r="E124" s="118">
        <v>6672389</v>
      </c>
      <c r="F124" s="118">
        <v>67201</v>
      </c>
      <c r="G124" s="118">
        <v>203481</v>
      </c>
      <c r="H124" s="118">
        <v>415688</v>
      </c>
      <c r="I124" s="118">
        <v>267507</v>
      </c>
      <c r="J124" s="118">
        <v>193596</v>
      </c>
      <c r="K124" s="118">
        <f t="shared" si="51"/>
        <v>18354673</v>
      </c>
      <c r="L124" s="119">
        <f t="shared" si="52"/>
        <v>831.50643290749292</v>
      </c>
      <c r="M124" s="123">
        <f t="shared" si="53"/>
        <v>57.581925748328963</v>
      </c>
      <c r="N124" s="118">
        <v>5365881</v>
      </c>
      <c r="O124" s="119">
        <f t="shared" si="54"/>
        <v>243.08602881217723</v>
      </c>
      <c r="P124" s="123">
        <f t="shared" si="55"/>
        <v>16.83373827015982</v>
      </c>
      <c r="Q124" s="118">
        <v>234630</v>
      </c>
      <c r="R124" s="119">
        <f t="shared" si="56"/>
        <v>10.629247078010328</v>
      </c>
      <c r="S124" s="123">
        <f t="shared" si="57"/>
        <v>0.73607670582474694</v>
      </c>
      <c r="T124" s="118">
        <v>126748</v>
      </c>
      <c r="U124" s="119">
        <f t="shared" si="58"/>
        <v>5.7419588656337774</v>
      </c>
      <c r="V124" s="123">
        <f t="shared" si="59"/>
        <v>0.39763137838245333</v>
      </c>
      <c r="W124" s="118">
        <v>4577311</v>
      </c>
      <c r="X124" s="119">
        <f t="shared" si="60"/>
        <v>207.36210020838996</v>
      </c>
      <c r="Y124" s="123">
        <f t="shared" si="61"/>
        <v>14.359851691665082</v>
      </c>
      <c r="Z124" s="118">
        <v>1359307</v>
      </c>
      <c r="AA124" s="118">
        <v>464348</v>
      </c>
      <c r="AB124" s="118">
        <f t="shared" si="62"/>
        <v>1823655</v>
      </c>
      <c r="AC124" s="119">
        <f t="shared" si="63"/>
        <v>82.615520521880953</v>
      </c>
      <c r="AD124" s="123">
        <f t="shared" si="64"/>
        <v>5.721135255341725</v>
      </c>
      <c r="AE124" s="118">
        <v>1392856</v>
      </c>
      <c r="AF124" s="119">
        <f t="shared" si="65"/>
        <v>63.099392950983059</v>
      </c>
      <c r="AG124" s="123">
        <f t="shared" si="66"/>
        <v>4.3696409502972076</v>
      </c>
      <c r="AH124" s="118">
        <f t="shared" si="67"/>
        <v>31875754</v>
      </c>
      <c r="AI124" s="287">
        <v>22074</v>
      </c>
    </row>
    <row r="125" spans="1:35" x14ac:dyDescent="0.25">
      <c r="A125" s="279">
        <v>72</v>
      </c>
      <c r="B125" s="279" t="s">
        <v>184</v>
      </c>
      <c r="C125" s="115">
        <v>31111915</v>
      </c>
      <c r="D125" s="115">
        <v>2959389</v>
      </c>
      <c r="E125" s="115">
        <v>13394758</v>
      </c>
      <c r="F125" s="115">
        <v>177885</v>
      </c>
      <c r="G125" s="115">
        <v>1302597</v>
      </c>
      <c r="H125" s="115">
        <v>0</v>
      </c>
      <c r="I125" s="115">
        <v>805050</v>
      </c>
      <c r="J125" s="115">
        <v>304506</v>
      </c>
      <c r="K125" s="115">
        <f t="shared" si="51"/>
        <v>50056100</v>
      </c>
      <c r="L125" s="116">
        <f t="shared" si="52"/>
        <v>1171.09468217018</v>
      </c>
      <c r="M125" s="243">
        <f t="shared" si="53"/>
        <v>68.930304366427791</v>
      </c>
      <c r="N125" s="115">
        <v>12306639</v>
      </c>
      <c r="O125" s="116">
        <f t="shared" si="54"/>
        <v>287.92174157171934</v>
      </c>
      <c r="P125" s="243">
        <f t="shared" si="55"/>
        <v>16.946992913905607</v>
      </c>
      <c r="Q125" s="115">
        <v>399208</v>
      </c>
      <c r="R125" s="116">
        <f t="shared" si="56"/>
        <v>9.339728142619844</v>
      </c>
      <c r="S125" s="243">
        <f t="shared" si="57"/>
        <v>0.54973377761177766</v>
      </c>
      <c r="T125" s="115">
        <v>480044</v>
      </c>
      <c r="U125" s="116">
        <f t="shared" si="58"/>
        <v>11.230938399270055</v>
      </c>
      <c r="V125" s="243">
        <f t="shared" si="59"/>
        <v>0.66104988261725262</v>
      </c>
      <c r="W125" s="115">
        <v>4299160</v>
      </c>
      <c r="X125" s="116">
        <f t="shared" si="60"/>
        <v>100.58161570315607</v>
      </c>
      <c r="Y125" s="243">
        <f t="shared" si="61"/>
        <v>5.920205675631375</v>
      </c>
      <c r="Z125" s="115">
        <v>3031329</v>
      </c>
      <c r="AA125" s="115">
        <v>165057</v>
      </c>
      <c r="AB125" s="115">
        <f t="shared" si="62"/>
        <v>3196386</v>
      </c>
      <c r="AC125" s="116">
        <f t="shared" si="63"/>
        <v>74.781508083194907</v>
      </c>
      <c r="AD125" s="243">
        <f t="shared" si="64"/>
        <v>4.4016185810038868</v>
      </c>
      <c r="AE125" s="115">
        <v>1880886</v>
      </c>
      <c r="AF125" s="116">
        <f t="shared" si="65"/>
        <v>44.004538754883839</v>
      </c>
      <c r="AG125" s="243">
        <f t="shared" si="66"/>
        <v>2.5900948028023136</v>
      </c>
      <c r="AH125" s="115">
        <f t="shared" si="67"/>
        <v>72618423</v>
      </c>
      <c r="AI125" s="302">
        <v>42743</v>
      </c>
    </row>
    <row r="126" spans="1:35" x14ac:dyDescent="0.25">
      <c r="A126" s="280">
        <v>73</v>
      </c>
      <c r="B126" s="280" t="s">
        <v>186</v>
      </c>
      <c r="C126" s="118">
        <v>971814000</v>
      </c>
      <c r="D126" s="118">
        <v>24064000</v>
      </c>
      <c r="E126" s="118">
        <v>274376000</v>
      </c>
      <c r="F126" s="118">
        <v>119000</v>
      </c>
      <c r="G126" s="118">
        <v>3350000</v>
      </c>
      <c r="H126" s="118">
        <v>0</v>
      </c>
      <c r="I126" s="118">
        <v>8626000</v>
      </c>
      <c r="J126" s="118">
        <v>1669000</v>
      </c>
      <c r="K126" s="118">
        <f t="shared" si="51"/>
        <v>1284018000</v>
      </c>
      <c r="L126" s="119">
        <f t="shared" si="52"/>
        <v>2604.7156051517468</v>
      </c>
      <c r="M126" s="123">
        <f t="shared" si="53"/>
        <v>72.970079277128974</v>
      </c>
      <c r="N126" s="118">
        <v>240179000</v>
      </c>
      <c r="O126" s="119">
        <f t="shared" si="54"/>
        <v>487.21901821449654</v>
      </c>
      <c r="P126" s="123">
        <f t="shared" si="55"/>
        <v>13.649248430085528</v>
      </c>
      <c r="Q126" s="118">
        <v>27313000</v>
      </c>
      <c r="R126" s="119">
        <f t="shared" si="56"/>
        <v>55.406230538442344</v>
      </c>
      <c r="S126" s="123">
        <f t="shared" si="57"/>
        <v>1.5521836728894951</v>
      </c>
      <c r="T126" s="118">
        <v>3374000</v>
      </c>
      <c r="U126" s="119">
        <f t="shared" si="58"/>
        <v>6.8443825957128279</v>
      </c>
      <c r="V126" s="123">
        <f t="shared" si="59"/>
        <v>0.19174267610036086</v>
      </c>
      <c r="W126" s="118">
        <v>86267000</v>
      </c>
      <c r="X126" s="119">
        <f t="shared" si="60"/>
        <v>174.99832643282707</v>
      </c>
      <c r="Y126" s="123">
        <f t="shared" si="61"/>
        <v>4.9025090216804479</v>
      </c>
      <c r="Z126" s="118">
        <v>77794000</v>
      </c>
      <c r="AA126" s="118">
        <v>4313000</v>
      </c>
      <c r="AB126" s="118">
        <f t="shared" si="62"/>
        <v>82107000</v>
      </c>
      <c r="AC126" s="119">
        <f t="shared" si="63"/>
        <v>166.55949074872353</v>
      </c>
      <c r="AD126" s="123">
        <f t="shared" si="64"/>
        <v>4.6660983718353082</v>
      </c>
      <c r="AE126" s="118">
        <v>36392000</v>
      </c>
      <c r="AF126" s="119">
        <f t="shared" si="65"/>
        <v>73.823583705744298</v>
      </c>
      <c r="AG126" s="123">
        <f t="shared" si="66"/>
        <v>2.068138550279885</v>
      </c>
      <c r="AH126" s="118">
        <f t="shared" si="67"/>
        <v>1759650000</v>
      </c>
      <c r="AI126" s="287">
        <v>492959</v>
      </c>
    </row>
    <row r="127" spans="1:35" x14ac:dyDescent="0.25">
      <c r="A127" s="279">
        <v>74</v>
      </c>
      <c r="B127" s="279" t="s">
        <v>188</v>
      </c>
      <c r="C127" s="115">
        <v>20881332</v>
      </c>
      <c r="D127" s="115">
        <v>1035803</v>
      </c>
      <c r="E127" s="115">
        <v>10641234</v>
      </c>
      <c r="F127" s="115">
        <v>145472</v>
      </c>
      <c r="G127" s="115">
        <v>5376332</v>
      </c>
      <c r="H127" s="115">
        <v>0</v>
      </c>
      <c r="I127" s="115">
        <v>367821</v>
      </c>
      <c r="J127" s="115">
        <v>464821</v>
      </c>
      <c r="K127" s="115">
        <f t="shared" si="51"/>
        <v>38912815</v>
      </c>
      <c r="L127" s="116">
        <f t="shared" si="52"/>
        <v>1171.966840345752</v>
      </c>
      <c r="M127" s="243">
        <f t="shared" si="53"/>
        <v>53.384816206671736</v>
      </c>
      <c r="N127" s="115">
        <v>10766378</v>
      </c>
      <c r="O127" s="116">
        <f t="shared" si="54"/>
        <v>324.25919344637532</v>
      </c>
      <c r="P127" s="243">
        <f t="shared" si="55"/>
        <v>14.77048398430065</v>
      </c>
      <c r="Q127" s="115">
        <v>147648</v>
      </c>
      <c r="R127" s="116">
        <f t="shared" si="56"/>
        <v>4.4468270939372951</v>
      </c>
      <c r="S127" s="243">
        <f t="shared" si="57"/>
        <v>0.20255952552604251</v>
      </c>
      <c r="T127" s="115">
        <v>108171</v>
      </c>
      <c r="U127" s="116">
        <f t="shared" si="58"/>
        <v>3.257868264915821</v>
      </c>
      <c r="V127" s="243">
        <f t="shared" si="59"/>
        <v>0.14840069920132709</v>
      </c>
      <c r="W127" s="115">
        <v>15964453</v>
      </c>
      <c r="X127" s="116">
        <f t="shared" si="60"/>
        <v>480.81357106285577</v>
      </c>
      <c r="Y127" s="243">
        <f t="shared" si="61"/>
        <v>21.901766532312024</v>
      </c>
      <c r="Z127" s="115">
        <v>3141108</v>
      </c>
      <c r="AA127" s="115">
        <v>1589065</v>
      </c>
      <c r="AB127" s="115">
        <f t="shared" si="62"/>
        <v>4730173</v>
      </c>
      <c r="AC127" s="116">
        <f t="shared" si="63"/>
        <v>142.46221726952385</v>
      </c>
      <c r="AD127" s="243">
        <f t="shared" si="64"/>
        <v>6.4893638825862663</v>
      </c>
      <c r="AE127" s="115">
        <v>2261528</v>
      </c>
      <c r="AF127" s="116">
        <f t="shared" si="65"/>
        <v>68.11215853989097</v>
      </c>
      <c r="AG127" s="243">
        <f t="shared" si="66"/>
        <v>3.1026091694019544</v>
      </c>
      <c r="AH127" s="115">
        <f t="shared" si="67"/>
        <v>72891166</v>
      </c>
      <c r="AI127" s="302">
        <v>33203</v>
      </c>
    </row>
    <row r="128" spans="1:35" x14ac:dyDescent="0.25">
      <c r="A128" s="280">
        <v>75</v>
      </c>
      <c r="B128" s="280" t="s">
        <v>190</v>
      </c>
      <c r="C128" s="118">
        <v>11832826</v>
      </c>
      <c r="D128" s="118">
        <v>325719</v>
      </c>
      <c r="E128" s="118">
        <v>2373176</v>
      </c>
      <c r="F128" s="118">
        <v>347</v>
      </c>
      <c r="G128" s="118">
        <v>0</v>
      </c>
      <c r="H128" s="118">
        <v>0</v>
      </c>
      <c r="I128" s="118">
        <v>126568</v>
      </c>
      <c r="J128" s="118">
        <v>160684</v>
      </c>
      <c r="K128" s="118">
        <f t="shared" si="51"/>
        <v>14819320</v>
      </c>
      <c r="L128" s="119">
        <f t="shared" si="52"/>
        <v>1999.3685914732866</v>
      </c>
      <c r="M128" s="123">
        <f t="shared" si="53"/>
        <v>62.508267329672762</v>
      </c>
      <c r="N128" s="118">
        <v>2329266</v>
      </c>
      <c r="O128" s="119">
        <f t="shared" si="54"/>
        <v>314.25607123583376</v>
      </c>
      <c r="P128" s="123">
        <f t="shared" si="55"/>
        <v>9.824903019161308</v>
      </c>
      <c r="Q128" s="118">
        <v>192581</v>
      </c>
      <c r="R128" s="119">
        <f t="shared" si="56"/>
        <v>25.982325957906099</v>
      </c>
      <c r="S128" s="123">
        <f t="shared" si="57"/>
        <v>0.81231153862766381</v>
      </c>
      <c r="T128" s="118">
        <v>132338</v>
      </c>
      <c r="U128" s="119">
        <f t="shared" si="58"/>
        <v>17.854560172692931</v>
      </c>
      <c r="V128" s="123">
        <f t="shared" si="59"/>
        <v>0.55820503787449316</v>
      </c>
      <c r="W128" s="118">
        <v>1328917</v>
      </c>
      <c r="X128" s="119">
        <f t="shared" si="60"/>
        <v>179.29263356718835</v>
      </c>
      <c r="Y128" s="123">
        <f t="shared" si="61"/>
        <v>5.6054055850704856</v>
      </c>
      <c r="Z128" s="118">
        <v>795619</v>
      </c>
      <c r="AA128" s="118">
        <v>4894</v>
      </c>
      <c r="AB128" s="118">
        <f t="shared" si="62"/>
        <v>800513</v>
      </c>
      <c r="AC128" s="119">
        <f t="shared" si="63"/>
        <v>108.00229357798165</v>
      </c>
      <c r="AD128" s="123">
        <f t="shared" si="64"/>
        <v>3.3765841215979093</v>
      </c>
      <c r="AE128" s="118">
        <v>4104841</v>
      </c>
      <c r="AF128" s="119">
        <f t="shared" si="65"/>
        <v>553.81017269293034</v>
      </c>
      <c r="AG128" s="123">
        <f t="shared" si="66"/>
        <v>17.314323367995378</v>
      </c>
      <c r="AH128" s="118">
        <f t="shared" si="67"/>
        <v>23707776</v>
      </c>
      <c r="AI128" s="287">
        <v>7412</v>
      </c>
    </row>
    <row r="129" spans="1:35" x14ac:dyDescent="0.25">
      <c r="A129" s="279">
        <v>76</v>
      </c>
      <c r="B129" s="279" t="s">
        <v>63</v>
      </c>
      <c r="C129" s="115">
        <v>6430998</v>
      </c>
      <c r="D129" s="115">
        <v>537685</v>
      </c>
      <c r="E129" s="115">
        <v>2838369</v>
      </c>
      <c r="F129" s="115">
        <v>12217</v>
      </c>
      <c r="G129" s="115">
        <v>62860</v>
      </c>
      <c r="H129" s="115">
        <v>122522</v>
      </c>
      <c r="I129" s="115">
        <v>104102</v>
      </c>
      <c r="J129" s="115">
        <v>46910</v>
      </c>
      <c r="K129" s="115">
        <f t="shared" si="51"/>
        <v>10155663</v>
      </c>
      <c r="L129" s="116">
        <f t="shared" si="52"/>
        <v>1101.4818872017354</v>
      </c>
      <c r="M129" s="243">
        <f t="shared" si="53"/>
        <v>65.947229686121418</v>
      </c>
      <c r="N129" s="115">
        <v>1836093</v>
      </c>
      <c r="O129" s="116">
        <f t="shared" si="54"/>
        <v>199.14240780911064</v>
      </c>
      <c r="P129" s="243">
        <f t="shared" si="55"/>
        <v>11.922928793135391</v>
      </c>
      <c r="Q129" s="115">
        <v>327773</v>
      </c>
      <c r="R129" s="116">
        <f t="shared" si="56"/>
        <v>35.550216919739697</v>
      </c>
      <c r="S129" s="243">
        <f t="shared" si="57"/>
        <v>2.1284401930143875</v>
      </c>
      <c r="T129" s="115">
        <v>48432</v>
      </c>
      <c r="U129" s="116">
        <f t="shared" si="58"/>
        <v>5.2529284164858998</v>
      </c>
      <c r="V129" s="243">
        <f t="shared" si="59"/>
        <v>0.31450002113680148</v>
      </c>
      <c r="W129" s="115">
        <v>1214732</v>
      </c>
      <c r="X129" s="116">
        <f t="shared" si="60"/>
        <v>131.74967462039046</v>
      </c>
      <c r="Y129" s="243">
        <f t="shared" si="61"/>
        <v>7.8880335248502877</v>
      </c>
      <c r="Z129" s="115">
        <v>380124</v>
      </c>
      <c r="AA129" s="115">
        <v>25589</v>
      </c>
      <c r="AB129" s="115">
        <f t="shared" si="62"/>
        <v>405713</v>
      </c>
      <c r="AC129" s="116">
        <f t="shared" si="63"/>
        <v>44.003579175704992</v>
      </c>
      <c r="AD129" s="243">
        <f t="shared" si="64"/>
        <v>2.6345545729161532</v>
      </c>
      <c r="AE129" s="115">
        <v>1411275</v>
      </c>
      <c r="AF129" s="116">
        <f t="shared" si="65"/>
        <v>153.06670281995662</v>
      </c>
      <c r="AG129" s="243">
        <f t="shared" si="66"/>
        <v>9.1643132088255594</v>
      </c>
      <c r="AH129" s="115">
        <f t="shared" si="67"/>
        <v>15399681</v>
      </c>
      <c r="AI129" s="302">
        <v>9220</v>
      </c>
    </row>
    <row r="130" spans="1:35" x14ac:dyDescent="0.25">
      <c r="A130" s="280">
        <v>77</v>
      </c>
      <c r="B130" s="280" t="s">
        <v>65</v>
      </c>
      <c r="C130" s="118">
        <v>121691607</v>
      </c>
      <c r="D130" s="118">
        <v>5214084</v>
      </c>
      <c r="E130" s="118">
        <v>30532395</v>
      </c>
      <c r="F130" s="118">
        <v>67312</v>
      </c>
      <c r="G130" s="118">
        <v>2562851</v>
      </c>
      <c r="H130" s="118">
        <v>0</v>
      </c>
      <c r="I130" s="118">
        <v>1010443</v>
      </c>
      <c r="J130" s="118">
        <v>263162</v>
      </c>
      <c r="K130" s="118">
        <f t="shared" si="51"/>
        <v>161341854</v>
      </c>
      <c r="L130" s="119">
        <f t="shared" si="52"/>
        <v>1671.6071861498772</v>
      </c>
      <c r="M130" s="123">
        <f t="shared" si="53"/>
        <v>65.046622298021006</v>
      </c>
      <c r="N130" s="118">
        <v>43151086</v>
      </c>
      <c r="O130" s="119">
        <f t="shared" si="54"/>
        <v>447.07348812150974</v>
      </c>
      <c r="P130" s="123">
        <f t="shared" si="55"/>
        <v>17.396802647324371</v>
      </c>
      <c r="Q130" s="118">
        <v>1089363</v>
      </c>
      <c r="R130" s="119">
        <f t="shared" si="56"/>
        <v>11.286513536194946</v>
      </c>
      <c r="S130" s="123">
        <f t="shared" si="57"/>
        <v>0.43918786012238997</v>
      </c>
      <c r="T130" s="118">
        <v>448483</v>
      </c>
      <c r="U130" s="119">
        <f t="shared" si="58"/>
        <v>4.6465773578259206</v>
      </c>
      <c r="V130" s="123">
        <f t="shared" si="59"/>
        <v>0.18081051868961015</v>
      </c>
      <c r="W130" s="118">
        <v>34600766</v>
      </c>
      <c r="X130" s="119">
        <f t="shared" si="60"/>
        <v>358.48657777225208</v>
      </c>
      <c r="Y130" s="123">
        <f t="shared" si="61"/>
        <v>13.949653493037257</v>
      </c>
      <c r="Z130" s="118">
        <v>3815425</v>
      </c>
      <c r="AA130" s="118">
        <v>275527</v>
      </c>
      <c r="AB130" s="118">
        <f t="shared" si="62"/>
        <v>4090952</v>
      </c>
      <c r="AC130" s="119">
        <f t="shared" si="63"/>
        <v>42.384939752794786</v>
      </c>
      <c r="AD130" s="123">
        <f t="shared" si="64"/>
        <v>1.6493092336929118</v>
      </c>
      <c r="AE130" s="118">
        <v>3317822</v>
      </c>
      <c r="AF130" s="119">
        <f t="shared" si="65"/>
        <v>34.374807032812193</v>
      </c>
      <c r="AG130" s="123">
        <f t="shared" si="66"/>
        <v>1.3376139491124519</v>
      </c>
      <c r="AH130" s="118">
        <f t="shared" si="67"/>
        <v>248040326</v>
      </c>
      <c r="AI130" s="287">
        <v>96519</v>
      </c>
    </row>
    <row r="131" spans="1:35" x14ac:dyDescent="0.25">
      <c r="A131" s="279">
        <v>78</v>
      </c>
      <c r="B131" s="279" t="s">
        <v>194</v>
      </c>
      <c r="C131" s="115">
        <v>20232229</v>
      </c>
      <c r="D131" s="115">
        <v>1976462</v>
      </c>
      <c r="E131" s="115">
        <v>8542685</v>
      </c>
      <c r="F131" s="115">
        <v>36339</v>
      </c>
      <c r="G131" s="115">
        <v>534201</v>
      </c>
      <c r="H131" s="115">
        <v>0</v>
      </c>
      <c r="I131" s="115">
        <v>523338</v>
      </c>
      <c r="J131" s="115">
        <v>165642</v>
      </c>
      <c r="K131" s="115">
        <f t="shared" si="51"/>
        <v>32010896</v>
      </c>
      <c r="L131" s="116">
        <f t="shared" si="52"/>
        <v>1425.1133469860208</v>
      </c>
      <c r="M131" s="243">
        <f t="shared" si="53"/>
        <v>52.494410961221526</v>
      </c>
      <c r="N131" s="115">
        <v>13608692</v>
      </c>
      <c r="O131" s="116">
        <f t="shared" si="54"/>
        <v>605.853975603241</v>
      </c>
      <c r="P131" s="243">
        <f t="shared" si="55"/>
        <v>22.316784587744362</v>
      </c>
      <c r="Q131" s="115">
        <v>518408</v>
      </c>
      <c r="R131" s="116">
        <f t="shared" si="56"/>
        <v>23.079333986287953</v>
      </c>
      <c r="S131" s="243">
        <f t="shared" si="57"/>
        <v>0.85013311085028442</v>
      </c>
      <c r="T131" s="115">
        <v>278746</v>
      </c>
      <c r="U131" s="116">
        <f t="shared" si="58"/>
        <v>12.409669664321965</v>
      </c>
      <c r="V131" s="243">
        <f t="shared" si="59"/>
        <v>0.4571133240942914</v>
      </c>
      <c r="W131" s="115">
        <v>8443608</v>
      </c>
      <c r="X131" s="116">
        <f t="shared" si="60"/>
        <v>375.90633069183508</v>
      </c>
      <c r="Y131" s="243">
        <f t="shared" si="61"/>
        <v>13.846604866900874</v>
      </c>
      <c r="Z131" s="115">
        <v>2419689</v>
      </c>
      <c r="AA131" s="115">
        <v>34099</v>
      </c>
      <c r="AB131" s="115">
        <f t="shared" si="62"/>
        <v>2453788</v>
      </c>
      <c r="AC131" s="116">
        <f t="shared" si="63"/>
        <v>109.24174160804915</v>
      </c>
      <c r="AD131" s="243">
        <f t="shared" si="64"/>
        <v>4.0239472110906807</v>
      </c>
      <c r="AE131" s="115">
        <v>3665489</v>
      </c>
      <c r="AF131" s="116">
        <f t="shared" si="65"/>
        <v>163.18622562550084</v>
      </c>
      <c r="AG131" s="243">
        <f t="shared" si="66"/>
        <v>6.0110059380979814</v>
      </c>
      <c r="AH131" s="115">
        <f t="shared" si="67"/>
        <v>60979627</v>
      </c>
      <c r="AI131" s="302">
        <v>22462</v>
      </c>
    </row>
    <row r="132" spans="1:35" x14ac:dyDescent="0.25">
      <c r="A132" s="280">
        <v>79</v>
      </c>
      <c r="B132" s="280" t="s">
        <v>196</v>
      </c>
      <c r="C132" s="118">
        <v>78685117</v>
      </c>
      <c r="D132" s="118">
        <v>2604749</v>
      </c>
      <c r="E132" s="118">
        <v>24432054</v>
      </c>
      <c r="F132" s="118">
        <v>0</v>
      </c>
      <c r="G132" s="118">
        <v>21095308</v>
      </c>
      <c r="H132" s="118">
        <v>1775830</v>
      </c>
      <c r="I132" s="118">
        <v>788281</v>
      </c>
      <c r="J132" s="118">
        <v>403918</v>
      </c>
      <c r="K132" s="118">
        <f t="shared" si="51"/>
        <v>129785257</v>
      </c>
      <c r="L132" s="119">
        <f t="shared" si="52"/>
        <v>1517.8142045188754</v>
      </c>
      <c r="M132" s="123">
        <f t="shared" si="53"/>
        <v>71.137832315133736</v>
      </c>
      <c r="N132" s="118">
        <v>20648355</v>
      </c>
      <c r="O132" s="119">
        <f t="shared" si="54"/>
        <v>241.47863357814472</v>
      </c>
      <c r="P132" s="123">
        <f t="shared" si="55"/>
        <v>11.317766359035319</v>
      </c>
      <c r="Q132" s="118">
        <v>1788849</v>
      </c>
      <c r="R132" s="119">
        <f t="shared" si="56"/>
        <v>20.920253075735605</v>
      </c>
      <c r="S132" s="123">
        <f t="shared" si="57"/>
        <v>0.9805030489641412</v>
      </c>
      <c r="T132" s="118">
        <v>165303</v>
      </c>
      <c r="U132" s="119">
        <f t="shared" si="58"/>
        <v>1.9331875380081396</v>
      </c>
      <c r="V132" s="123">
        <f t="shared" si="59"/>
        <v>9.0605800435318712E-2</v>
      </c>
      <c r="W132" s="118">
        <v>17992343</v>
      </c>
      <c r="X132" s="119">
        <f t="shared" si="60"/>
        <v>210.41707208682229</v>
      </c>
      <c r="Y132" s="123">
        <f t="shared" si="61"/>
        <v>9.8619543457880603</v>
      </c>
      <c r="Z132" s="118">
        <v>7891433</v>
      </c>
      <c r="AA132" s="118">
        <v>1136830</v>
      </c>
      <c r="AB132" s="118">
        <f t="shared" si="62"/>
        <v>9028263</v>
      </c>
      <c r="AC132" s="119">
        <f t="shared" si="63"/>
        <v>105.58384010852785</v>
      </c>
      <c r="AD132" s="123">
        <f t="shared" si="64"/>
        <v>4.9485671503576567</v>
      </c>
      <c r="AE132" s="118">
        <v>3033592</v>
      </c>
      <c r="AF132" s="119">
        <f t="shared" si="65"/>
        <v>35.477288674743882</v>
      </c>
      <c r="AG132" s="123">
        <f t="shared" si="66"/>
        <v>1.6627709802857744</v>
      </c>
      <c r="AH132" s="118">
        <f t="shared" si="67"/>
        <v>182441962</v>
      </c>
      <c r="AI132" s="287">
        <v>85508</v>
      </c>
    </row>
    <row r="133" spans="1:35" x14ac:dyDescent="0.25">
      <c r="A133" s="279">
        <v>80</v>
      </c>
      <c r="B133" s="279" t="s">
        <v>198</v>
      </c>
      <c r="C133" s="115">
        <v>9015921</v>
      </c>
      <c r="D133" s="115">
        <v>1681210</v>
      </c>
      <c r="E133" s="115">
        <v>5377443</v>
      </c>
      <c r="F133" s="115">
        <v>75637</v>
      </c>
      <c r="G133" s="115">
        <v>1045177</v>
      </c>
      <c r="H133" s="115">
        <v>57021</v>
      </c>
      <c r="I133" s="115">
        <v>285006</v>
      </c>
      <c r="J133" s="115">
        <v>305042</v>
      </c>
      <c r="K133" s="115">
        <f t="shared" si="51"/>
        <v>17842457</v>
      </c>
      <c r="L133" s="116">
        <f t="shared" si="52"/>
        <v>712.75744017896375</v>
      </c>
      <c r="M133" s="243">
        <f t="shared" si="53"/>
        <v>50.843279533790295</v>
      </c>
      <c r="N133" s="115">
        <v>3920653</v>
      </c>
      <c r="O133" s="116">
        <f t="shared" si="54"/>
        <v>156.61938241521193</v>
      </c>
      <c r="P133" s="243">
        <f t="shared" si="55"/>
        <v>11.172164037385295</v>
      </c>
      <c r="Q133" s="115">
        <v>52421</v>
      </c>
      <c r="R133" s="116">
        <f t="shared" si="56"/>
        <v>2.0940758199177085</v>
      </c>
      <c r="S133" s="243">
        <f t="shared" si="57"/>
        <v>0.14937716013219599</v>
      </c>
      <c r="T133" s="115">
        <v>3255</v>
      </c>
      <c r="U133" s="116">
        <f t="shared" si="58"/>
        <v>0.13002836256141892</v>
      </c>
      <c r="V133" s="243">
        <f t="shared" si="59"/>
        <v>9.2753411081493656E-3</v>
      </c>
      <c r="W133" s="115">
        <v>8352505</v>
      </c>
      <c r="X133" s="116">
        <f t="shared" si="60"/>
        <v>333.65976910478167</v>
      </c>
      <c r="Y133" s="243">
        <f t="shared" si="61"/>
        <v>23.8010239577644</v>
      </c>
      <c r="Z133" s="115">
        <v>1168277</v>
      </c>
      <c r="AA133" s="115">
        <v>1136964</v>
      </c>
      <c r="AB133" s="115">
        <f t="shared" si="62"/>
        <v>2305241</v>
      </c>
      <c r="AC133" s="116">
        <f t="shared" si="63"/>
        <v>92.088083729477091</v>
      </c>
      <c r="AD133" s="243">
        <f t="shared" si="64"/>
        <v>6.5689390511494166</v>
      </c>
      <c r="AE133" s="115">
        <v>2616517</v>
      </c>
      <c r="AF133" s="116">
        <f t="shared" si="65"/>
        <v>104.52271002276994</v>
      </c>
      <c r="AG133" s="243">
        <f t="shared" si="66"/>
        <v>7.4559409186702466</v>
      </c>
      <c r="AH133" s="115">
        <f t="shared" si="67"/>
        <v>35093049</v>
      </c>
      <c r="AI133" s="302">
        <v>25033</v>
      </c>
    </row>
    <row r="134" spans="1:35" x14ac:dyDescent="0.25">
      <c r="A134" s="280">
        <v>81</v>
      </c>
      <c r="B134" s="280" t="s">
        <v>200</v>
      </c>
      <c r="C134" s="118">
        <v>12356714</v>
      </c>
      <c r="D134" s="118">
        <v>990389</v>
      </c>
      <c r="E134" s="118">
        <v>2337451</v>
      </c>
      <c r="F134" s="118">
        <v>78470</v>
      </c>
      <c r="G134" s="118">
        <v>622003</v>
      </c>
      <c r="H134" s="118">
        <v>223078</v>
      </c>
      <c r="I134" s="118">
        <v>165842</v>
      </c>
      <c r="J134" s="118">
        <v>152488</v>
      </c>
      <c r="K134" s="118">
        <f t="shared" si="51"/>
        <v>16926435</v>
      </c>
      <c r="L134" s="119">
        <f t="shared" si="52"/>
        <v>794.51910439354117</v>
      </c>
      <c r="M134" s="123">
        <f t="shared" si="53"/>
        <v>59.060658196428903</v>
      </c>
      <c r="N134" s="118">
        <v>3431680</v>
      </c>
      <c r="O134" s="119">
        <f t="shared" si="54"/>
        <v>161.08148704468644</v>
      </c>
      <c r="P134" s="123">
        <f t="shared" si="55"/>
        <v>11.974008674568575</v>
      </c>
      <c r="Q134" s="118">
        <v>44388</v>
      </c>
      <c r="R134" s="119">
        <f t="shared" si="56"/>
        <v>2.0835523845287272</v>
      </c>
      <c r="S134" s="123">
        <f t="shared" si="57"/>
        <v>0.15488107779476812</v>
      </c>
      <c r="T134" s="118">
        <v>170256</v>
      </c>
      <c r="U134" s="119">
        <f t="shared" si="58"/>
        <v>7.9917386406308673</v>
      </c>
      <c r="V134" s="123">
        <f t="shared" si="59"/>
        <v>0.59406670228498781</v>
      </c>
      <c r="W134" s="118">
        <v>2214904</v>
      </c>
      <c r="X134" s="119">
        <f t="shared" si="60"/>
        <v>103.96657904618851</v>
      </c>
      <c r="Y134" s="123">
        <f t="shared" si="61"/>
        <v>7.7283661965383237</v>
      </c>
      <c r="Z134" s="118">
        <v>1057102</v>
      </c>
      <c r="AA134" s="118">
        <v>427119</v>
      </c>
      <c r="AB134" s="118">
        <f t="shared" si="62"/>
        <v>1484221</v>
      </c>
      <c r="AC134" s="119">
        <f t="shared" si="63"/>
        <v>69.66865377393917</v>
      </c>
      <c r="AD134" s="123">
        <f t="shared" si="64"/>
        <v>5.1788264433096458</v>
      </c>
      <c r="AE134" s="118">
        <v>4387524</v>
      </c>
      <c r="AF134" s="119">
        <f t="shared" si="65"/>
        <v>205.94836650394294</v>
      </c>
      <c r="AG134" s="123">
        <f t="shared" si="66"/>
        <v>15.3091927090748</v>
      </c>
      <c r="AH134" s="118">
        <f t="shared" si="67"/>
        <v>28659408</v>
      </c>
      <c r="AI134" s="287">
        <v>21304</v>
      </c>
    </row>
    <row r="135" spans="1:35" x14ac:dyDescent="0.25">
      <c r="A135" s="279">
        <v>82</v>
      </c>
      <c r="B135" s="279" t="s">
        <v>202</v>
      </c>
      <c r="C135" s="115">
        <v>37909396</v>
      </c>
      <c r="D135" s="115">
        <v>1903588</v>
      </c>
      <c r="E135" s="115">
        <v>21795707</v>
      </c>
      <c r="F135" s="115">
        <v>28737</v>
      </c>
      <c r="G135" s="115">
        <v>2632309</v>
      </c>
      <c r="H135" s="115">
        <v>396643</v>
      </c>
      <c r="I135" s="115">
        <v>671992</v>
      </c>
      <c r="J135" s="115">
        <v>589769</v>
      </c>
      <c r="K135" s="115">
        <f t="shared" si="51"/>
        <v>65928141</v>
      </c>
      <c r="L135" s="116">
        <f t="shared" si="52"/>
        <v>1479.3371852982093</v>
      </c>
      <c r="M135" s="243">
        <f t="shared" si="53"/>
        <v>72.165836185193854</v>
      </c>
      <c r="N135" s="115">
        <v>8395692</v>
      </c>
      <c r="O135" s="116">
        <f t="shared" si="54"/>
        <v>188.38782928690034</v>
      </c>
      <c r="P135" s="243">
        <f t="shared" si="55"/>
        <v>9.1900381892057688</v>
      </c>
      <c r="Q135" s="115">
        <v>642249</v>
      </c>
      <c r="R135" s="116">
        <f t="shared" si="56"/>
        <v>14.411187901090518</v>
      </c>
      <c r="S135" s="243">
        <f t="shared" si="57"/>
        <v>0.70301445514904737</v>
      </c>
      <c r="T135" s="115">
        <v>29788</v>
      </c>
      <c r="U135" s="116">
        <f t="shared" si="58"/>
        <v>0.66840192074675764</v>
      </c>
      <c r="V135" s="243">
        <f t="shared" si="59"/>
        <v>3.2606348301016934E-2</v>
      </c>
      <c r="W135" s="115">
        <v>8419890</v>
      </c>
      <c r="X135" s="116">
        <f t="shared" si="60"/>
        <v>188.93079926401293</v>
      </c>
      <c r="Y135" s="243">
        <f t="shared" si="61"/>
        <v>9.2165256477860034</v>
      </c>
      <c r="Z135" s="115">
        <v>2679960</v>
      </c>
      <c r="AA135" s="115">
        <v>313799</v>
      </c>
      <c r="AB135" s="115">
        <f t="shared" si="62"/>
        <v>2993759</v>
      </c>
      <c r="AC135" s="116">
        <f t="shared" si="63"/>
        <v>67.175851546021633</v>
      </c>
      <c r="AD135" s="243">
        <f t="shared" si="64"/>
        <v>3.2770091541326756</v>
      </c>
      <c r="AE135" s="115">
        <v>4946924</v>
      </c>
      <c r="AF135" s="116">
        <f t="shared" si="65"/>
        <v>111.0021989857739</v>
      </c>
      <c r="AG135" s="243">
        <f t="shared" si="66"/>
        <v>5.4149700202316327</v>
      </c>
      <c r="AH135" s="115">
        <f t="shared" si="67"/>
        <v>91356443</v>
      </c>
      <c r="AI135" s="302">
        <v>44566</v>
      </c>
    </row>
    <row r="136" spans="1:35" x14ac:dyDescent="0.25">
      <c r="A136" s="280">
        <v>83</v>
      </c>
      <c r="B136" s="280" t="s">
        <v>204</v>
      </c>
      <c r="C136" s="118">
        <v>11587419</v>
      </c>
      <c r="D136" s="118">
        <v>1771774</v>
      </c>
      <c r="E136" s="118">
        <v>5004625</v>
      </c>
      <c r="F136" s="118">
        <v>47222</v>
      </c>
      <c r="G136" s="118">
        <v>2163263</v>
      </c>
      <c r="H136" s="118">
        <v>422734</v>
      </c>
      <c r="I136" s="118">
        <v>224966</v>
      </c>
      <c r="J136" s="118">
        <v>407721</v>
      </c>
      <c r="K136" s="118">
        <f t="shared" si="51"/>
        <v>21629724</v>
      </c>
      <c r="L136" s="119">
        <f t="shared" si="52"/>
        <v>746.80537237164663</v>
      </c>
      <c r="M136" s="123">
        <f t="shared" si="53"/>
        <v>40.969034780332144</v>
      </c>
      <c r="N136" s="118">
        <v>4729470</v>
      </c>
      <c r="O136" s="119">
        <f t="shared" si="54"/>
        <v>163.29351241238822</v>
      </c>
      <c r="P136" s="123">
        <f t="shared" si="55"/>
        <v>8.9581272938359024</v>
      </c>
      <c r="Q136" s="118">
        <v>138320</v>
      </c>
      <c r="R136" s="119">
        <f t="shared" si="56"/>
        <v>4.775748368608224</v>
      </c>
      <c r="S136" s="123">
        <f t="shared" si="57"/>
        <v>0.26199302824278026</v>
      </c>
      <c r="T136" s="118">
        <v>668002</v>
      </c>
      <c r="U136" s="119">
        <f t="shared" si="58"/>
        <v>23.063978179056036</v>
      </c>
      <c r="V136" s="123">
        <f t="shared" si="59"/>
        <v>1.2652679789779764</v>
      </c>
      <c r="W136" s="118">
        <v>22164027</v>
      </c>
      <c r="X136" s="119">
        <f t="shared" si="60"/>
        <v>765.2531505714187</v>
      </c>
      <c r="Y136" s="123">
        <f t="shared" si="61"/>
        <v>41.981062404458818</v>
      </c>
      <c r="Z136" s="118">
        <v>1685686</v>
      </c>
      <c r="AA136" s="118">
        <v>199521</v>
      </c>
      <c r="AB136" s="118">
        <f t="shared" si="62"/>
        <v>1885207</v>
      </c>
      <c r="AC136" s="119">
        <f t="shared" si="63"/>
        <v>65.090184027897664</v>
      </c>
      <c r="AD136" s="123">
        <f t="shared" si="64"/>
        <v>3.5707857923256725</v>
      </c>
      <c r="AE136" s="118">
        <v>1580548</v>
      </c>
      <c r="AF136" s="119">
        <f t="shared" si="65"/>
        <v>54.571280599385425</v>
      </c>
      <c r="AG136" s="123">
        <f t="shared" si="66"/>
        <v>2.993728721826705</v>
      </c>
      <c r="AH136" s="118">
        <f t="shared" si="67"/>
        <v>52795298</v>
      </c>
      <c r="AI136" s="287">
        <v>28963</v>
      </c>
    </row>
    <row r="137" spans="1:35" x14ac:dyDescent="0.25">
      <c r="A137" s="279">
        <v>84</v>
      </c>
      <c r="B137" s="279" t="s">
        <v>206</v>
      </c>
      <c r="C137" s="115">
        <v>13409465</v>
      </c>
      <c r="D137" s="115">
        <v>1590744</v>
      </c>
      <c r="E137" s="115">
        <v>7170696</v>
      </c>
      <c r="F137" s="115">
        <v>72351</v>
      </c>
      <c r="G137" s="115">
        <v>3581756</v>
      </c>
      <c r="H137" s="115">
        <v>453060</v>
      </c>
      <c r="I137" s="115">
        <v>537645</v>
      </c>
      <c r="J137" s="115">
        <v>298913</v>
      </c>
      <c r="K137" s="115">
        <f t="shared" si="51"/>
        <v>27114630</v>
      </c>
      <c r="L137" s="116">
        <f t="shared" si="52"/>
        <v>1527.2406218316999</v>
      </c>
      <c r="M137" s="243">
        <f t="shared" si="53"/>
        <v>70.476892958759379</v>
      </c>
      <c r="N137" s="115">
        <v>2943332</v>
      </c>
      <c r="O137" s="116">
        <f t="shared" si="54"/>
        <v>165.78416131575983</v>
      </c>
      <c r="P137" s="243">
        <f t="shared" si="55"/>
        <v>7.6503678754270705</v>
      </c>
      <c r="Q137" s="115">
        <v>259740</v>
      </c>
      <c r="R137" s="116">
        <f t="shared" si="56"/>
        <v>14.629942548158162</v>
      </c>
      <c r="S137" s="243">
        <f t="shared" si="57"/>
        <v>0.67512144466320057</v>
      </c>
      <c r="T137" s="115">
        <v>542209</v>
      </c>
      <c r="U137" s="116">
        <f t="shared" si="58"/>
        <v>30.54010363861665</v>
      </c>
      <c r="V137" s="243">
        <f t="shared" si="59"/>
        <v>1.4093205643697133</v>
      </c>
      <c r="W137" s="115">
        <v>4610704</v>
      </c>
      <c r="X137" s="116">
        <f t="shared" si="60"/>
        <v>259.69944801171567</v>
      </c>
      <c r="Y137" s="243">
        <f t="shared" si="61"/>
        <v>11.984234794003225</v>
      </c>
      <c r="Z137" s="115">
        <v>392670</v>
      </c>
      <c r="AA137" s="115">
        <v>389100</v>
      </c>
      <c r="AB137" s="115">
        <f t="shared" si="62"/>
        <v>781770</v>
      </c>
      <c r="AC137" s="116">
        <f t="shared" si="63"/>
        <v>44.033457249070629</v>
      </c>
      <c r="AD137" s="243">
        <f t="shared" si="64"/>
        <v>2.0319923454005941</v>
      </c>
      <c r="AE137" s="115">
        <v>2220693</v>
      </c>
      <c r="AF137" s="116">
        <f t="shared" si="65"/>
        <v>125.08127745860088</v>
      </c>
      <c r="AG137" s="243">
        <f t="shared" si="66"/>
        <v>5.7720700173768265</v>
      </c>
      <c r="AH137" s="115">
        <f t="shared" si="67"/>
        <v>38473078</v>
      </c>
      <c r="AI137" s="302">
        <v>17754</v>
      </c>
    </row>
    <row r="138" spans="1:35" x14ac:dyDescent="0.25">
      <c r="A138" s="280">
        <v>85</v>
      </c>
      <c r="B138" s="280" t="s">
        <v>208</v>
      </c>
      <c r="C138" s="118">
        <v>161499500</v>
      </c>
      <c r="D138" s="118">
        <v>3796064</v>
      </c>
      <c r="E138" s="118">
        <v>55384691</v>
      </c>
      <c r="F138" s="118">
        <v>116302</v>
      </c>
      <c r="G138" s="118">
        <v>956816</v>
      </c>
      <c r="H138" s="118">
        <v>0</v>
      </c>
      <c r="I138" s="118">
        <v>2432400</v>
      </c>
      <c r="J138" s="118">
        <v>1541031</v>
      </c>
      <c r="K138" s="118">
        <f t="shared" si="51"/>
        <v>225726804</v>
      </c>
      <c r="L138" s="119">
        <f t="shared" si="52"/>
        <v>1538.6127818523871</v>
      </c>
      <c r="M138" s="123">
        <f t="shared" si="53"/>
        <v>61.707575439166831</v>
      </c>
      <c r="N138" s="118">
        <v>80549328</v>
      </c>
      <c r="O138" s="119">
        <f t="shared" si="54"/>
        <v>549.04523270714617</v>
      </c>
      <c r="P138" s="123">
        <f t="shared" si="55"/>
        <v>22.019997829474399</v>
      </c>
      <c r="Q138" s="118">
        <v>8556586</v>
      </c>
      <c r="R138" s="119">
        <f t="shared" si="56"/>
        <v>58.323922349156149</v>
      </c>
      <c r="S138" s="123">
        <f t="shared" si="57"/>
        <v>2.3391381384052146</v>
      </c>
      <c r="T138" s="118">
        <v>557485</v>
      </c>
      <c r="U138" s="119">
        <f t="shared" si="58"/>
        <v>3.7999631921912917</v>
      </c>
      <c r="V138" s="123">
        <f t="shared" si="59"/>
        <v>0.15240125268288437</v>
      </c>
      <c r="W138" s="118">
        <v>28029983</v>
      </c>
      <c r="X138" s="119">
        <f t="shared" si="60"/>
        <v>191.05967636393379</v>
      </c>
      <c r="Y138" s="123">
        <f t="shared" si="61"/>
        <v>7.6626358052323447</v>
      </c>
      <c r="Z138" s="118">
        <v>11863174</v>
      </c>
      <c r="AA138" s="118">
        <v>899071</v>
      </c>
      <c r="AB138" s="118">
        <f t="shared" si="62"/>
        <v>12762245</v>
      </c>
      <c r="AC138" s="119">
        <f t="shared" si="63"/>
        <v>86.990791231562014</v>
      </c>
      <c r="AD138" s="123">
        <f t="shared" si="64"/>
        <v>3.4888510454018995</v>
      </c>
      <c r="AE138" s="118">
        <v>9618368</v>
      </c>
      <c r="AF138" s="119">
        <f t="shared" si="65"/>
        <v>65.561305450282191</v>
      </c>
      <c r="AG138" s="123">
        <f t="shared" si="66"/>
        <v>2.6294004896364376</v>
      </c>
      <c r="AH138" s="118">
        <f t="shared" si="67"/>
        <v>365800799</v>
      </c>
      <c r="AI138" s="287">
        <v>146708</v>
      </c>
    </row>
    <row r="139" spans="1:35" x14ac:dyDescent="0.25">
      <c r="A139" s="279">
        <v>86</v>
      </c>
      <c r="B139" s="279" t="s">
        <v>210</v>
      </c>
      <c r="C139" s="115">
        <v>218801067</v>
      </c>
      <c r="D139" s="115">
        <v>4336496</v>
      </c>
      <c r="E139" s="115">
        <v>64263364</v>
      </c>
      <c r="F139" s="115">
        <v>162287</v>
      </c>
      <c r="G139" s="115">
        <v>0</v>
      </c>
      <c r="H139" s="115">
        <v>1041762</v>
      </c>
      <c r="I139" s="115">
        <v>1740920</v>
      </c>
      <c r="J139" s="115">
        <v>772314</v>
      </c>
      <c r="K139" s="115">
        <f t="shared" si="51"/>
        <v>291118210</v>
      </c>
      <c r="L139" s="116">
        <f t="shared" si="52"/>
        <v>1762.3874588337853</v>
      </c>
      <c r="M139" s="243">
        <f t="shared" si="53"/>
        <v>69.95488747084498</v>
      </c>
      <c r="N139" s="115">
        <v>64412531</v>
      </c>
      <c r="O139" s="116">
        <f t="shared" si="54"/>
        <v>389.94412897132895</v>
      </c>
      <c r="P139" s="243">
        <f t="shared" si="55"/>
        <v>15.478150122650568</v>
      </c>
      <c r="Q139" s="115">
        <v>4997780</v>
      </c>
      <c r="R139" s="116">
        <f t="shared" si="56"/>
        <v>30.255835916311508</v>
      </c>
      <c r="S139" s="243">
        <f t="shared" si="57"/>
        <v>1.2009524842298243</v>
      </c>
      <c r="T139" s="115">
        <v>727070</v>
      </c>
      <c r="U139" s="116">
        <f t="shared" si="58"/>
        <v>4.4015764238667181</v>
      </c>
      <c r="V139" s="243">
        <f t="shared" si="59"/>
        <v>0.17471287705920993</v>
      </c>
      <c r="W139" s="115">
        <v>28476836</v>
      </c>
      <c r="X139" s="116">
        <f t="shared" si="60"/>
        <v>172.39463870592795</v>
      </c>
      <c r="Y139" s="243">
        <f t="shared" si="61"/>
        <v>6.8429036366557323</v>
      </c>
      <c r="Z139" s="115">
        <v>10948161</v>
      </c>
      <c r="AA139" s="115">
        <v>827908</v>
      </c>
      <c r="AB139" s="115">
        <f t="shared" si="62"/>
        <v>11776069</v>
      </c>
      <c r="AC139" s="116">
        <f t="shared" si="63"/>
        <v>71.29061531383185</v>
      </c>
      <c r="AD139" s="243">
        <f t="shared" si="64"/>
        <v>2.8297562757888142</v>
      </c>
      <c r="AE139" s="115">
        <v>14642856</v>
      </c>
      <c r="AF139" s="116">
        <f t="shared" si="65"/>
        <v>88.645728399845027</v>
      </c>
      <c r="AG139" s="243">
        <f t="shared" si="66"/>
        <v>3.5186371327708672</v>
      </c>
      <c r="AH139" s="115">
        <f t="shared" si="67"/>
        <v>416151352</v>
      </c>
      <c r="AI139" s="302">
        <v>165184</v>
      </c>
    </row>
    <row r="140" spans="1:35" x14ac:dyDescent="0.25">
      <c r="A140" s="280">
        <v>87</v>
      </c>
      <c r="B140" s="280" t="s">
        <v>212</v>
      </c>
      <c r="C140" s="118">
        <v>0</v>
      </c>
      <c r="D140" s="118">
        <v>0</v>
      </c>
      <c r="E140" s="118">
        <v>0</v>
      </c>
      <c r="F140" s="118">
        <v>0</v>
      </c>
      <c r="G140" s="118">
        <v>0</v>
      </c>
      <c r="H140" s="118">
        <v>0</v>
      </c>
      <c r="I140" s="118">
        <v>0</v>
      </c>
      <c r="J140" s="118">
        <v>0</v>
      </c>
      <c r="K140" s="118">
        <f t="shared" si="51"/>
        <v>0</v>
      </c>
      <c r="L140" s="119">
        <f t="shared" si="52"/>
        <v>0</v>
      </c>
      <c r="M140" s="123">
        <f t="shared" si="53"/>
        <v>0</v>
      </c>
      <c r="N140" s="118">
        <v>0</v>
      </c>
      <c r="O140" s="119">
        <f t="shared" si="54"/>
        <v>0</v>
      </c>
      <c r="P140" s="123">
        <f t="shared" si="55"/>
        <v>0</v>
      </c>
      <c r="Q140" s="118">
        <v>0</v>
      </c>
      <c r="R140" s="119">
        <f t="shared" si="56"/>
        <v>0</v>
      </c>
      <c r="S140" s="123">
        <f t="shared" si="57"/>
        <v>0</v>
      </c>
      <c r="T140" s="118">
        <v>0</v>
      </c>
      <c r="U140" s="119">
        <f t="shared" si="58"/>
        <v>0</v>
      </c>
      <c r="V140" s="123">
        <f t="shared" si="59"/>
        <v>0</v>
      </c>
      <c r="W140" s="118">
        <v>0</v>
      </c>
      <c r="X140" s="119">
        <f t="shared" si="60"/>
        <v>0</v>
      </c>
      <c r="Y140" s="123">
        <f t="shared" si="61"/>
        <v>0</v>
      </c>
      <c r="Z140" s="118">
        <v>0</v>
      </c>
      <c r="AA140" s="118">
        <v>0</v>
      </c>
      <c r="AB140" s="118">
        <f t="shared" si="62"/>
        <v>0</v>
      </c>
      <c r="AC140" s="119">
        <f t="shared" si="63"/>
        <v>0</v>
      </c>
      <c r="AD140" s="123">
        <f t="shared" si="64"/>
        <v>0</v>
      </c>
      <c r="AE140" s="118">
        <v>0</v>
      </c>
      <c r="AF140" s="119">
        <f t="shared" si="65"/>
        <v>0</v>
      </c>
      <c r="AG140" s="123">
        <f t="shared" si="66"/>
        <v>0</v>
      </c>
      <c r="AH140" s="118">
        <f t="shared" si="67"/>
        <v>0</v>
      </c>
      <c r="AI140" s="287">
        <v>0</v>
      </c>
    </row>
    <row r="141" spans="1:35" x14ac:dyDescent="0.25">
      <c r="A141" s="279">
        <v>88</v>
      </c>
      <c r="B141" s="279" t="s">
        <v>214</v>
      </c>
      <c r="C141" s="115">
        <v>5647713</v>
      </c>
      <c r="D141" s="115">
        <v>631478</v>
      </c>
      <c r="E141" s="115">
        <v>4647393</v>
      </c>
      <c r="F141" s="115">
        <v>9940</v>
      </c>
      <c r="G141" s="115">
        <v>810531</v>
      </c>
      <c r="H141" s="115">
        <v>163134</v>
      </c>
      <c r="I141" s="115">
        <v>156153</v>
      </c>
      <c r="J141" s="115">
        <v>121567</v>
      </c>
      <c r="K141" s="115">
        <f t="shared" si="51"/>
        <v>12187909</v>
      </c>
      <c r="L141" s="116">
        <f t="shared" si="52"/>
        <v>1186.1711922141119</v>
      </c>
      <c r="M141" s="243">
        <f t="shared" si="53"/>
        <v>52.847815193955704</v>
      </c>
      <c r="N141" s="115">
        <v>1783087</v>
      </c>
      <c r="O141" s="116">
        <f t="shared" si="54"/>
        <v>173.53644768856446</v>
      </c>
      <c r="P141" s="243">
        <f t="shared" si="55"/>
        <v>7.7316176425952063</v>
      </c>
      <c r="Q141" s="115">
        <v>437264</v>
      </c>
      <c r="R141" s="116">
        <f t="shared" si="56"/>
        <v>42.556107055961071</v>
      </c>
      <c r="S141" s="243">
        <f t="shared" si="57"/>
        <v>1.8960140794429832</v>
      </c>
      <c r="T141" s="115">
        <v>680627</v>
      </c>
      <c r="U141" s="116">
        <f t="shared" si="58"/>
        <v>66.241070559610705</v>
      </c>
      <c r="V141" s="243">
        <f t="shared" si="59"/>
        <v>2.9512568490638129</v>
      </c>
      <c r="W141" s="115">
        <v>6975931</v>
      </c>
      <c r="X141" s="116">
        <f t="shared" si="60"/>
        <v>678.92272506082725</v>
      </c>
      <c r="Y141" s="243">
        <f t="shared" si="61"/>
        <v>30.24823308852951</v>
      </c>
      <c r="Z141" s="115">
        <v>197397</v>
      </c>
      <c r="AA141" s="115">
        <v>27970</v>
      </c>
      <c r="AB141" s="115">
        <f t="shared" si="62"/>
        <v>225367</v>
      </c>
      <c r="AC141" s="116">
        <f t="shared" si="63"/>
        <v>21.933527980535281</v>
      </c>
      <c r="AD141" s="243">
        <f t="shared" si="64"/>
        <v>0.97721057540027711</v>
      </c>
      <c r="AE141" s="115">
        <v>772091</v>
      </c>
      <c r="AF141" s="116">
        <f t="shared" si="65"/>
        <v>75.142676399026769</v>
      </c>
      <c r="AG141" s="243">
        <f t="shared" si="66"/>
        <v>3.3478525710125053</v>
      </c>
      <c r="AH141" s="115">
        <f t="shared" si="67"/>
        <v>23062276</v>
      </c>
      <c r="AI141" s="302">
        <v>10275</v>
      </c>
    </row>
    <row r="142" spans="1:35" x14ac:dyDescent="0.25">
      <c r="A142" s="280">
        <v>89</v>
      </c>
      <c r="B142" s="280" t="s">
        <v>216</v>
      </c>
      <c r="C142" s="118">
        <v>16847994</v>
      </c>
      <c r="D142" s="118">
        <v>1381099</v>
      </c>
      <c r="E142" s="118">
        <v>6797327</v>
      </c>
      <c r="F142" s="118">
        <v>160842</v>
      </c>
      <c r="G142" s="118">
        <v>1162362</v>
      </c>
      <c r="H142" s="118">
        <v>1154389</v>
      </c>
      <c r="I142" s="118">
        <v>312618</v>
      </c>
      <c r="J142" s="118">
        <v>225415</v>
      </c>
      <c r="K142" s="118">
        <f t="shared" si="51"/>
        <v>28042046</v>
      </c>
      <c r="L142" s="119">
        <f t="shared" si="52"/>
        <v>717.51819251829488</v>
      </c>
      <c r="M142" s="123">
        <f t="shared" si="53"/>
        <v>44.052438119048496</v>
      </c>
      <c r="N142" s="118">
        <v>12679442</v>
      </c>
      <c r="O142" s="119">
        <f t="shared" si="54"/>
        <v>324.43175886597413</v>
      </c>
      <c r="P142" s="123">
        <f t="shared" si="55"/>
        <v>19.918672627848355</v>
      </c>
      <c r="Q142" s="118">
        <v>208698</v>
      </c>
      <c r="R142" s="119">
        <f t="shared" si="56"/>
        <v>5.3400030704672226</v>
      </c>
      <c r="S142" s="123">
        <f t="shared" si="57"/>
        <v>0.32785253011029158</v>
      </c>
      <c r="T142" s="118">
        <v>9835</v>
      </c>
      <c r="U142" s="119">
        <f t="shared" si="58"/>
        <v>0.25165037613223479</v>
      </c>
      <c r="V142" s="123">
        <f t="shared" si="59"/>
        <v>1.545021817954517E-2</v>
      </c>
      <c r="W142" s="118">
        <v>17074839</v>
      </c>
      <c r="X142" s="119">
        <f t="shared" si="60"/>
        <v>436.8977790287089</v>
      </c>
      <c r="Y142" s="123">
        <f t="shared" si="61"/>
        <v>26.823587994977821</v>
      </c>
      <c r="Z142" s="118">
        <v>1723679</v>
      </c>
      <c r="AA142" s="118">
        <v>672769</v>
      </c>
      <c r="AB142" s="118">
        <f t="shared" si="62"/>
        <v>2396448</v>
      </c>
      <c r="AC142" s="119">
        <f t="shared" si="63"/>
        <v>61.31845862545417</v>
      </c>
      <c r="AD142" s="123">
        <f t="shared" si="64"/>
        <v>3.7646816935368239</v>
      </c>
      <c r="AE142" s="118">
        <v>3244751</v>
      </c>
      <c r="AF142" s="119">
        <f t="shared" si="65"/>
        <v>83.024179929379258</v>
      </c>
      <c r="AG142" s="123">
        <f t="shared" si="66"/>
        <v>5.0973168162986653</v>
      </c>
      <c r="AH142" s="118">
        <f t="shared" si="67"/>
        <v>63656059</v>
      </c>
      <c r="AI142" s="287">
        <v>39082</v>
      </c>
    </row>
    <row r="143" spans="1:35" x14ac:dyDescent="0.25">
      <c r="A143" s="279">
        <v>90</v>
      </c>
      <c r="B143" s="279" t="s">
        <v>218</v>
      </c>
      <c r="C143" s="115">
        <v>0</v>
      </c>
      <c r="D143" s="115">
        <v>0</v>
      </c>
      <c r="E143" s="115">
        <v>0</v>
      </c>
      <c r="F143" s="115">
        <v>0</v>
      </c>
      <c r="G143" s="115">
        <v>0</v>
      </c>
      <c r="H143" s="115">
        <v>0</v>
      </c>
      <c r="I143" s="115">
        <v>0</v>
      </c>
      <c r="J143" s="115">
        <v>0</v>
      </c>
      <c r="K143" s="115">
        <f t="shared" si="51"/>
        <v>0</v>
      </c>
      <c r="L143" s="116">
        <f t="shared" si="52"/>
        <v>0</v>
      </c>
      <c r="M143" s="243">
        <f t="shared" si="53"/>
        <v>0</v>
      </c>
      <c r="N143" s="115">
        <v>0</v>
      </c>
      <c r="O143" s="116">
        <f t="shared" si="54"/>
        <v>0</v>
      </c>
      <c r="P143" s="243">
        <f t="shared" si="55"/>
        <v>0</v>
      </c>
      <c r="Q143" s="115">
        <v>0</v>
      </c>
      <c r="R143" s="116">
        <f t="shared" si="56"/>
        <v>0</v>
      </c>
      <c r="S143" s="243">
        <f t="shared" si="57"/>
        <v>0</v>
      </c>
      <c r="T143" s="115">
        <v>0</v>
      </c>
      <c r="U143" s="116">
        <f t="shared" si="58"/>
        <v>0</v>
      </c>
      <c r="V143" s="243">
        <f t="shared" si="59"/>
        <v>0</v>
      </c>
      <c r="W143" s="115">
        <v>0</v>
      </c>
      <c r="X143" s="116">
        <f t="shared" si="60"/>
        <v>0</v>
      </c>
      <c r="Y143" s="243">
        <f t="shared" si="61"/>
        <v>0</v>
      </c>
      <c r="Z143" s="115">
        <v>0</v>
      </c>
      <c r="AA143" s="115">
        <v>0</v>
      </c>
      <c r="AB143" s="115">
        <f t="shared" si="62"/>
        <v>0</v>
      </c>
      <c r="AC143" s="116">
        <f t="shared" si="63"/>
        <v>0</v>
      </c>
      <c r="AD143" s="243">
        <f t="shared" si="64"/>
        <v>0</v>
      </c>
      <c r="AE143" s="115">
        <v>0</v>
      </c>
      <c r="AF143" s="116">
        <f t="shared" si="65"/>
        <v>0</v>
      </c>
      <c r="AG143" s="243">
        <f t="shared" si="66"/>
        <v>0</v>
      </c>
      <c r="AH143" s="115">
        <f t="shared" si="67"/>
        <v>0</v>
      </c>
      <c r="AI143" s="302">
        <v>0</v>
      </c>
    </row>
    <row r="144" spans="1:35" x14ac:dyDescent="0.25">
      <c r="A144" s="280">
        <v>91</v>
      </c>
      <c r="B144" s="280" t="s">
        <v>220</v>
      </c>
      <c r="C144" s="118">
        <v>28224865</v>
      </c>
      <c r="D144" s="118">
        <v>1354047</v>
      </c>
      <c r="E144" s="118">
        <v>9252571</v>
      </c>
      <c r="F144" s="118">
        <v>0</v>
      </c>
      <c r="G144" s="118">
        <v>5399859</v>
      </c>
      <c r="H144" s="118">
        <v>0</v>
      </c>
      <c r="I144" s="118">
        <v>456263</v>
      </c>
      <c r="J144" s="118">
        <v>543301</v>
      </c>
      <c r="K144" s="118">
        <f t="shared" si="51"/>
        <v>45230906</v>
      </c>
      <c r="L144" s="119">
        <f t="shared" si="52"/>
        <v>843.73425608118191</v>
      </c>
      <c r="M144" s="123">
        <f t="shared" si="53"/>
        <v>49.467460047733006</v>
      </c>
      <c r="N144" s="118">
        <v>13755391</v>
      </c>
      <c r="O144" s="119">
        <f t="shared" si="54"/>
        <v>256.59213177137741</v>
      </c>
      <c r="P144" s="123">
        <f t="shared" si="55"/>
        <v>15.043790074278995</v>
      </c>
      <c r="Q144" s="118">
        <v>258551</v>
      </c>
      <c r="R144" s="119">
        <f t="shared" si="56"/>
        <v>4.8229928368900161</v>
      </c>
      <c r="S144" s="123">
        <f t="shared" si="57"/>
        <v>0.28276818648738583</v>
      </c>
      <c r="T144" s="118">
        <v>1024228</v>
      </c>
      <c r="U144" s="119">
        <f t="shared" si="58"/>
        <v>19.105879719444857</v>
      </c>
      <c r="V144" s="123">
        <f t="shared" si="59"/>
        <v>1.1201623436366603</v>
      </c>
      <c r="W144" s="118">
        <v>22626940</v>
      </c>
      <c r="X144" s="119">
        <f t="shared" si="60"/>
        <v>422.08140576033429</v>
      </c>
      <c r="Y144" s="123">
        <f t="shared" si="61"/>
        <v>24.74629295403572</v>
      </c>
      <c r="Z144" s="118">
        <v>3852084</v>
      </c>
      <c r="AA144" s="118">
        <v>128950</v>
      </c>
      <c r="AB144" s="118">
        <f t="shared" si="62"/>
        <v>3981034</v>
      </c>
      <c r="AC144" s="119">
        <f t="shared" si="63"/>
        <v>74.261938516639304</v>
      </c>
      <c r="AD144" s="123">
        <f t="shared" si="64"/>
        <v>4.3539176585069228</v>
      </c>
      <c r="AE144" s="118">
        <v>4558625</v>
      </c>
      <c r="AF144" s="119">
        <f t="shared" si="65"/>
        <v>85.036281898224146</v>
      </c>
      <c r="AG144" s="123">
        <f t="shared" si="66"/>
        <v>4.9856087353213061</v>
      </c>
      <c r="AH144" s="118">
        <f t="shared" si="67"/>
        <v>91435675</v>
      </c>
      <c r="AI144" s="287">
        <v>53608</v>
      </c>
    </row>
    <row r="145" spans="1:35" x14ac:dyDescent="0.25">
      <c r="A145" s="279">
        <v>92</v>
      </c>
      <c r="B145" s="279" t="s">
        <v>222</v>
      </c>
      <c r="C145" s="115">
        <v>18161008</v>
      </c>
      <c r="D145" s="115">
        <v>407429</v>
      </c>
      <c r="E145" s="115">
        <v>7072701</v>
      </c>
      <c r="F145" s="115">
        <v>31108</v>
      </c>
      <c r="G145" s="115">
        <v>252177</v>
      </c>
      <c r="H145" s="115">
        <v>95294</v>
      </c>
      <c r="I145" s="115">
        <v>343715</v>
      </c>
      <c r="J145" s="115">
        <v>192856</v>
      </c>
      <c r="K145" s="115">
        <f t="shared" si="51"/>
        <v>26556288</v>
      </c>
      <c r="L145" s="116">
        <f t="shared" si="52"/>
        <v>1397.7729354176536</v>
      </c>
      <c r="M145" s="243">
        <f t="shared" si="53"/>
        <v>73.960660128774151</v>
      </c>
      <c r="N145" s="115">
        <v>3580083</v>
      </c>
      <c r="O145" s="116">
        <f t="shared" si="54"/>
        <v>188.43533870203694</v>
      </c>
      <c r="P145" s="243">
        <f t="shared" si="55"/>
        <v>9.9707196275248311</v>
      </c>
      <c r="Q145" s="115">
        <v>501140</v>
      </c>
      <c r="R145" s="116">
        <f t="shared" si="56"/>
        <v>26.377177746197169</v>
      </c>
      <c r="S145" s="243">
        <f t="shared" si="57"/>
        <v>1.3957012823830603</v>
      </c>
      <c r="T145" s="115">
        <v>173390</v>
      </c>
      <c r="U145" s="116">
        <f t="shared" si="58"/>
        <v>9.1262698036738783</v>
      </c>
      <c r="V145" s="243">
        <f t="shared" si="59"/>
        <v>0.48290027807079627</v>
      </c>
      <c r="W145" s="115">
        <v>2222224</v>
      </c>
      <c r="X145" s="116">
        <f t="shared" si="60"/>
        <v>116.96531396389284</v>
      </c>
      <c r="Y145" s="243">
        <f t="shared" si="61"/>
        <v>6.1890108283960847</v>
      </c>
      <c r="Z145" s="115">
        <v>806549</v>
      </c>
      <c r="AA145" s="115">
        <v>189601</v>
      </c>
      <c r="AB145" s="115">
        <f t="shared" si="62"/>
        <v>996150</v>
      </c>
      <c r="AC145" s="116">
        <f t="shared" si="63"/>
        <v>52.431706931943786</v>
      </c>
      <c r="AD145" s="243">
        <f t="shared" si="64"/>
        <v>2.7743301920538883</v>
      </c>
      <c r="AE145" s="115">
        <v>1876689</v>
      </c>
      <c r="AF145" s="116">
        <f t="shared" si="65"/>
        <v>98.778304121269542</v>
      </c>
      <c r="AG145" s="243">
        <f t="shared" si="66"/>
        <v>5.2266776627971892</v>
      </c>
      <c r="AH145" s="115">
        <f t="shared" si="67"/>
        <v>35905964</v>
      </c>
      <c r="AI145" s="302">
        <v>18999</v>
      </c>
    </row>
    <row r="146" spans="1:35" x14ac:dyDescent="0.25">
      <c r="A146" s="280">
        <v>93</v>
      </c>
      <c r="B146" s="280" t="s">
        <v>224</v>
      </c>
      <c r="C146" s="118">
        <v>14092350</v>
      </c>
      <c r="D146" s="118">
        <v>9560990</v>
      </c>
      <c r="E146" s="118">
        <v>5594943</v>
      </c>
      <c r="F146" s="118">
        <v>173746</v>
      </c>
      <c r="G146" s="118">
        <v>508125</v>
      </c>
      <c r="H146" s="118">
        <v>928230</v>
      </c>
      <c r="I146" s="118">
        <v>372236</v>
      </c>
      <c r="J146" s="118">
        <v>156703</v>
      </c>
      <c r="K146" s="118">
        <f t="shared" si="51"/>
        <v>31387323</v>
      </c>
      <c r="L146" s="119">
        <f t="shared" si="52"/>
        <v>896.29409748993407</v>
      </c>
      <c r="M146" s="123">
        <f t="shared" si="53"/>
        <v>61.065783555611119</v>
      </c>
      <c r="N146" s="118">
        <v>5738650</v>
      </c>
      <c r="O146" s="119">
        <f t="shared" si="54"/>
        <v>163.87246923098888</v>
      </c>
      <c r="P146" s="123">
        <f t="shared" si="55"/>
        <v>11.164862922569336</v>
      </c>
      <c r="Q146" s="118">
        <v>34913</v>
      </c>
      <c r="R146" s="119">
        <f t="shared" si="56"/>
        <v>0.99697307176104399</v>
      </c>
      <c r="S146" s="123">
        <f t="shared" si="57"/>
        <v>6.7925184357934931E-2</v>
      </c>
      <c r="T146" s="118">
        <v>56453</v>
      </c>
      <c r="U146" s="119">
        <f t="shared" si="58"/>
        <v>1.6120677346583283</v>
      </c>
      <c r="V146" s="123">
        <f t="shared" si="59"/>
        <v>0.10983245302776903</v>
      </c>
      <c r="W146" s="118">
        <v>8481638</v>
      </c>
      <c r="X146" s="119">
        <f t="shared" si="60"/>
        <v>242.20103372454952</v>
      </c>
      <c r="Y146" s="123">
        <f t="shared" si="61"/>
        <v>16.501498719882751</v>
      </c>
      <c r="Z146" s="118">
        <v>2572573</v>
      </c>
      <c r="AA146" s="118">
        <v>150831</v>
      </c>
      <c r="AB146" s="118">
        <f t="shared" si="62"/>
        <v>2723404</v>
      </c>
      <c r="AC146" s="119">
        <f t="shared" si="63"/>
        <v>77.769325223450124</v>
      </c>
      <c r="AD146" s="123">
        <f t="shared" si="64"/>
        <v>5.2985340354921497</v>
      </c>
      <c r="AE146" s="118">
        <v>2976817</v>
      </c>
      <c r="AF146" s="119">
        <f t="shared" si="65"/>
        <v>85.005768297210082</v>
      </c>
      <c r="AG146" s="123">
        <f t="shared" si="66"/>
        <v>5.7915631290589396</v>
      </c>
      <c r="AH146" s="118">
        <f t="shared" si="67"/>
        <v>51399198</v>
      </c>
      <c r="AI146" s="287">
        <v>35019</v>
      </c>
    </row>
    <row r="147" spans="1:35" x14ac:dyDescent="0.25">
      <c r="A147" s="279">
        <v>94</v>
      </c>
      <c r="B147" s="279" t="s">
        <v>226</v>
      </c>
      <c r="C147" s="115">
        <v>14412238</v>
      </c>
      <c r="D147" s="115">
        <v>1884669</v>
      </c>
      <c r="E147" s="115">
        <v>7052104</v>
      </c>
      <c r="F147" s="115">
        <v>74943</v>
      </c>
      <c r="G147" s="115">
        <v>2103446</v>
      </c>
      <c r="H147" s="115">
        <v>442572</v>
      </c>
      <c r="I147" s="115">
        <v>176868</v>
      </c>
      <c r="J147" s="115">
        <v>274395</v>
      </c>
      <c r="K147" s="115">
        <f t="shared" si="51"/>
        <v>26421235</v>
      </c>
      <c r="L147" s="116">
        <f t="shared" si="52"/>
        <v>943.51444488090567</v>
      </c>
      <c r="M147" s="243">
        <f t="shared" si="53"/>
        <v>42.861119851285032</v>
      </c>
      <c r="N147" s="115">
        <v>9327467</v>
      </c>
      <c r="O147" s="116">
        <f t="shared" si="54"/>
        <v>333.08813341427702</v>
      </c>
      <c r="P147" s="243">
        <f t="shared" si="55"/>
        <v>15.131226113991495</v>
      </c>
      <c r="Q147" s="115">
        <v>526672</v>
      </c>
      <c r="R147" s="116">
        <f t="shared" si="56"/>
        <v>18.807699175088384</v>
      </c>
      <c r="S147" s="243">
        <f t="shared" si="57"/>
        <v>0.85437912778551006</v>
      </c>
      <c r="T147" s="115">
        <v>672743</v>
      </c>
      <c r="U147" s="116">
        <f t="shared" si="58"/>
        <v>24.023961718387316</v>
      </c>
      <c r="V147" s="243">
        <f t="shared" si="59"/>
        <v>1.0913387792854137</v>
      </c>
      <c r="W147" s="115">
        <v>18273643</v>
      </c>
      <c r="X147" s="116">
        <f t="shared" si="60"/>
        <v>652.56018997964509</v>
      </c>
      <c r="Y147" s="243">
        <f t="shared" si="61"/>
        <v>29.643913418225747</v>
      </c>
      <c r="Z147" s="115">
        <v>3729898</v>
      </c>
      <c r="AA147" s="115">
        <v>347161</v>
      </c>
      <c r="AB147" s="115">
        <f t="shared" si="62"/>
        <v>4077059</v>
      </c>
      <c r="AC147" s="116">
        <f t="shared" si="63"/>
        <v>145.59365068028424</v>
      </c>
      <c r="AD147" s="243">
        <f t="shared" si="64"/>
        <v>6.6138965282947719</v>
      </c>
      <c r="AE147" s="115">
        <v>2345009</v>
      </c>
      <c r="AF147" s="116">
        <f t="shared" si="65"/>
        <v>83.741349141163454</v>
      </c>
      <c r="AG147" s="243">
        <f t="shared" si="66"/>
        <v>3.8041261811320353</v>
      </c>
      <c r="AH147" s="115">
        <f t="shared" si="67"/>
        <v>61643828</v>
      </c>
      <c r="AI147" s="302">
        <v>28003</v>
      </c>
    </row>
    <row r="148" spans="1:35" x14ac:dyDescent="0.25">
      <c r="A148" s="280">
        <v>95</v>
      </c>
      <c r="B148" s="280" t="s">
        <v>228</v>
      </c>
      <c r="C148" s="122">
        <v>86899425</v>
      </c>
      <c r="D148" s="122">
        <v>2853998</v>
      </c>
      <c r="E148" s="122">
        <v>24074419</v>
      </c>
      <c r="F148" s="122">
        <v>1178</v>
      </c>
      <c r="G148" s="122">
        <v>0</v>
      </c>
      <c r="H148" s="122">
        <v>0</v>
      </c>
      <c r="I148" s="122">
        <v>565801</v>
      </c>
      <c r="J148" s="122">
        <v>329283</v>
      </c>
      <c r="K148" s="122">
        <f t="shared" si="51"/>
        <v>114724104</v>
      </c>
      <c r="L148" s="119">
        <f t="shared" si="52"/>
        <v>1597.6952343815281</v>
      </c>
      <c r="M148" s="123">
        <f t="shared" si="53"/>
        <v>61.107395457719328</v>
      </c>
      <c r="N148" s="122">
        <v>43589752</v>
      </c>
      <c r="O148" s="119">
        <f t="shared" si="54"/>
        <v>607.0488817090494</v>
      </c>
      <c r="P148" s="123">
        <f t="shared" si="55"/>
        <v>23.217929977190423</v>
      </c>
      <c r="Q148" s="122">
        <v>1038116</v>
      </c>
      <c r="R148" s="119">
        <f t="shared" si="56"/>
        <v>14.457231986184999</v>
      </c>
      <c r="S148" s="123">
        <f t="shared" si="57"/>
        <v>0.55294888110859208</v>
      </c>
      <c r="T148" s="122">
        <v>502608</v>
      </c>
      <c r="U148" s="119">
        <f t="shared" si="58"/>
        <v>6.9995265019636239</v>
      </c>
      <c r="V148" s="123">
        <f t="shared" si="59"/>
        <v>0.26771240519963785</v>
      </c>
      <c r="W148" s="122">
        <v>17832141</v>
      </c>
      <c r="X148" s="119">
        <f t="shared" si="60"/>
        <v>248.33775729047713</v>
      </c>
      <c r="Y148" s="123">
        <f t="shared" si="61"/>
        <v>9.4982279569148833</v>
      </c>
      <c r="Z148" s="122">
        <v>3258593</v>
      </c>
      <c r="AA148" s="122">
        <v>1522062</v>
      </c>
      <c r="AB148" s="122">
        <f t="shared" si="62"/>
        <v>4780655</v>
      </c>
      <c r="AC148" s="119">
        <f t="shared" si="63"/>
        <v>66.577375149708942</v>
      </c>
      <c r="AD148" s="123">
        <f t="shared" si="64"/>
        <v>2.5463992783236131</v>
      </c>
      <c r="AE148" s="122">
        <v>5274391</v>
      </c>
      <c r="AF148" s="119">
        <f t="shared" si="65"/>
        <v>73.45334651700415</v>
      </c>
      <c r="AG148" s="123">
        <f t="shared" si="66"/>
        <v>2.8093860435435229</v>
      </c>
      <c r="AH148" s="122">
        <f t="shared" si="67"/>
        <v>187741767</v>
      </c>
      <c r="AI148" s="287">
        <v>71806</v>
      </c>
    </row>
    <row r="149" spans="1:35" ht="13.5" thickBot="1" x14ac:dyDescent="0.3">
      <c r="A149" s="282">
        <f>A148</f>
        <v>95</v>
      </c>
      <c r="B149" s="283" t="s">
        <v>247</v>
      </c>
      <c r="C149" s="127">
        <f t="shared" ref="C149:K149" si="68">SUM(C54:C148)</f>
        <v>10471623996</v>
      </c>
      <c r="D149" s="127">
        <f t="shared" si="68"/>
        <v>347202050</v>
      </c>
      <c r="E149" s="127">
        <f t="shared" si="68"/>
        <v>3195397435</v>
      </c>
      <c r="F149" s="127">
        <f t="shared" si="68"/>
        <v>6215045</v>
      </c>
      <c r="G149" s="127">
        <f t="shared" si="68"/>
        <v>169932828</v>
      </c>
      <c r="H149" s="127">
        <f t="shared" si="68"/>
        <v>16224141</v>
      </c>
      <c r="I149" s="127">
        <f t="shared" si="68"/>
        <v>95103154</v>
      </c>
      <c r="J149" s="127">
        <f t="shared" si="68"/>
        <v>36496085</v>
      </c>
      <c r="K149" s="127">
        <f t="shared" si="68"/>
        <v>14338194734</v>
      </c>
      <c r="L149" s="245">
        <f>(K149/$AI149)</f>
        <v>2366.0750460361851</v>
      </c>
      <c r="M149" s="246">
        <f t="shared" si="53"/>
        <v>69.596797037826434</v>
      </c>
      <c r="N149" s="127">
        <f>SUM(N54:N148)</f>
        <v>2994994483</v>
      </c>
      <c r="O149" s="245">
        <f>(N149/$AI149)</f>
        <v>494.23109678085819</v>
      </c>
      <c r="P149" s="246">
        <f t="shared" si="55"/>
        <v>14.53753607268875</v>
      </c>
      <c r="Q149" s="127">
        <f>SUM(Q54:Q148)</f>
        <v>242615584</v>
      </c>
      <c r="R149" s="245">
        <f>(Q149/$AI149)</f>
        <v>40.036189334258758</v>
      </c>
      <c r="S149" s="246">
        <f t="shared" si="57"/>
        <v>1.1776425045910337</v>
      </c>
      <c r="T149" s="127">
        <f>SUM(T54:T148)</f>
        <v>45964257</v>
      </c>
      <c r="U149" s="245">
        <f>(T149/$AI149)</f>
        <v>7.5849772942060003</v>
      </c>
      <c r="V149" s="246">
        <f t="shared" si="59"/>
        <v>0.22310793825653816</v>
      </c>
      <c r="W149" s="127">
        <f>SUM(W54:W148)</f>
        <v>1658378681</v>
      </c>
      <c r="X149" s="245">
        <f>(W149/$AI149)</f>
        <v>273.66404814463323</v>
      </c>
      <c r="Y149" s="246">
        <f t="shared" si="61"/>
        <v>8.0496775650372676</v>
      </c>
      <c r="Z149" s="127">
        <f>SUM(Z54:Z148)</f>
        <v>766090578</v>
      </c>
      <c r="AA149" s="127">
        <f>SUM(AA54:AA148)</f>
        <v>127538602</v>
      </c>
      <c r="AB149" s="127">
        <f>SUM(AB54:AB148)</f>
        <v>893629180</v>
      </c>
      <c r="AC149" s="245">
        <f>(AB149/$AI149)</f>
        <v>147.46582414548607</v>
      </c>
      <c r="AD149" s="246">
        <f t="shared" si="64"/>
        <v>4.337626167125487</v>
      </c>
      <c r="AE149" s="127">
        <f>SUM(AE54:AE148)</f>
        <v>428025670</v>
      </c>
      <c r="AF149" s="245">
        <f>(AE149/$AI149)</f>
        <v>70.632382642175855</v>
      </c>
      <c r="AG149" s="246">
        <f t="shared" si="66"/>
        <v>2.0776127144744962</v>
      </c>
      <c r="AH149" s="127">
        <f>SUM(AH54:AH148)</f>
        <v>20601802589</v>
      </c>
      <c r="AI149" s="307">
        <f>SUM(AI54:AI148)</f>
        <v>6059907</v>
      </c>
    </row>
    <row r="150" spans="1:35" customFormat="1" ht="15.5" x14ac:dyDescent="0.25">
      <c r="A150" s="311"/>
    </row>
    <row r="151" spans="1:35" customFormat="1" ht="12.5" x14ac:dyDescent="0.25"/>
    <row r="152" spans="1:35" s="94" customFormat="1" ht="15.5" x14ac:dyDescent="0.3">
      <c r="A152" s="311" t="s">
        <v>547</v>
      </c>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row>
    <row r="153" spans="1:35" s="94" customFormat="1" ht="15.5" x14ac:dyDescent="0.35">
      <c r="A153" s="312" t="s">
        <v>469</v>
      </c>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c r="Z153" s="273"/>
      <c r="AA153" s="273"/>
      <c r="AB153" s="273"/>
      <c r="AC153" s="273"/>
      <c r="AD153" s="273"/>
      <c r="AE153" s="273"/>
      <c r="AF153" s="273"/>
      <c r="AG153" s="273"/>
      <c r="AH153" s="273"/>
    </row>
    <row r="154" spans="1:35" s="94" customFormat="1" ht="15.5" x14ac:dyDescent="0.3">
      <c r="A154" s="313" t="s">
        <v>531</v>
      </c>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row>
    <row r="155" spans="1:35" s="94" customFormat="1" ht="13.5" thickBot="1" x14ac:dyDescent="0.35"/>
    <row r="156" spans="1:35" x14ac:dyDescent="0.25">
      <c r="C156" s="413" t="s">
        <v>462</v>
      </c>
      <c r="D156" s="414"/>
      <c r="E156" s="414"/>
      <c r="F156" s="414"/>
      <c r="G156" s="414"/>
      <c r="H156" s="414"/>
      <c r="I156" s="414"/>
      <c r="J156" s="414"/>
      <c r="K156" s="414"/>
      <c r="L156" s="414"/>
      <c r="M156" s="415"/>
      <c r="O156" s="275"/>
      <c r="P156" s="275"/>
      <c r="R156" s="275"/>
      <c r="S156" s="275"/>
      <c r="U156" s="275"/>
      <c r="V156" s="275"/>
      <c r="X156" s="275"/>
      <c r="Y156" s="275"/>
      <c r="Z156" s="416" t="s">
        <v>392</v>
      </c>
      <c r="AA156" s="417"/>
      <c r="AB156" s="417"/>
      <c r="AC156" s="417"/>
      <c r="AD156" s="418"/>
      <c r="AF156" s="275"/>
      <c r="AG156" s="275"/>
      <c r="AH156" s="275"/>
    </row>
    <row r="157" spans="1:35" ht="58.5" thickBot="1" x14ac:dyDescent="0.4">
      <c r="A157" s="288" t="s">
        <v>0</v>
      </c>
      <c r="B157" s="289" t="s">
        <v>333</v>
      </c>
      <c r="C157" s="265" t="s">
        <v>455</v>
      </c>
      <c r="D157" s="266" t="s">
        <v>456</v>
      </c>
      <c r="E157" s="266" t="s">
        <v>457</v>
      </c>
      <c r="F157" s="266" t="s">
        <v>458</v>
      </c>
      <c r="G157" s="266" t="s">
        <v>459</v>
      </c>
      <c r="H157" s="266" t="s">
        <v>460</v>
      </c>
      <c r="I157" s="266" t="s">
        <v>394</v>
      </c>
      <c r="J157" s="266" t="s">
        <v>395</v>
      </c>
      <c r="K157" s="266" t="s">
        <v>461</v>
      </c>
      <c r="L157" s="266" t="s">
        <v>348</v>
      </c>
      <c r="M157" s="267" t="s">
        <v>463</v>
      </c>
      <c r="N157" s="266" t="s">
        <v>464</v>
      </c>
      <c r="O157" s="266" t="s">
        <v>348</v>
      </c>
      <c r="P157" s="266" t="s">
        <v>463</v>
      </c>
      <c r="Q157" s="266" t="s">
        <v>465</v>
      </c>
      <c r="R157" s="266" t="s">
        <v>348</v>
      </c>
      <c r="S157" s="266" t="s">
        <v>463</v>
      </c>
      <c r="T157" s="266" t="s">
        <v>390</v>
      </c>
      <c r="U157" s="266" t="s">
        <v>348</v>
      </c>
      <c r="V157" s="266" t="s">
        <v>463</v>
      </c>
      <c r="W157" s="266" t="s">
        <v>391</v>
      </c>
      <c r="X157" s="266" t="s">
        <v>348</v>
      </c>
      <c r="Y157" s="266" t="s">
        <v>463</v>
      </c>
      <c r="Z157" s="309" t="s">
        <v>395</v>
      </c>
      <c r="AA157" s="310" t="s">
        <v>466</v>
      </c>
      <c r="AB157" s="310" t="s">
        <v>247</v>
      </c>
      <c r="AC157" s="266" t="s">
        <v>348</v>
      </c>
      <c r="AD157" s="267" t="s">
        <v>463</v>
      </c>
      <c r="AE157" s="266" t="s">
        <v>393</v>
      </c>
      <c r="AF157" s="266" t="s">
        <v>348</v>
      </c>
      <c r="AG157" s="266" t="s">
        <v>463</v>
      </c>
      <c r="AH157" s="266" t="s">
        <v>467</v>
      </c>
      <c r="AI157" s="140" t="s">
        <v>345</v>
      </c>
    </row>
    <row r="158" spans="1:35" x14ac:dyDescent="0.25">
      <c r="A158" s="280">
        <v>1</v>
      </c>
      <c r="B158" s="280" t="s">
        <v>254</v>
      </c>
      <c r="C158" s="257">
        <v>2369613</v>
      </c>
      <c r="D158" s="257">
        <v>70841</v>
      </c>
      <c r="E158" s="257">
        <v>686717</v>
      </c>
      <c r="F158" s="257">
        <v>2648</v>
      </c>
      <c r="G158" s="257">
        <v>40916</v>
      </c>
      <c r="H158" s="257">
        <v>0</v>
      </c>
      <c r="I158" s="257">
        <v>35539</v>
      </c>
      <c r="J158" s="257">
        <v>53624</v>
      </c>
      <c r="K158" s="257">
        <f t="shared" ref="K158:K182" si="69">SUM(C158:J158)</f>
        <v>3259898</v>
      </c>
      <c r="L158" s="119">
        <f t="shared" ref="L158:L194" si="70">IFERROR(K158/$AI158,0)</f>
        <v>389.19508118433617</v>
      </c>
      <c r="M158" s="119">
        <f t="shared" ref="M158:M195" si="71">IF($AH158,K158/$AH158*100,0)</f>
        <v>19.66270884968408</v>
      </c>
      <c r="N158" s="257">
        <v>9119362</v>
      </c>
      <c r="O158" s="119">
        <f t="shared" ref="O158:O194" si="72">IFERROR(N158/$AI158,0)</f>
        <v>1088.7490448901624</v>
      </c>
      <c r="P158" s="119">
        <f t="shared" ref="P158:P195" si="73">IF($AH158,N158/$AH158*100,0)</f>
        <v>55.005205653941537</v>
      </c>
      <c r="Q158" s="257">
        <v>187163</v>
      </c>
      <c r="R158" s="119">
        <f t="shared" ref="R158:R194" si="74">IFERROR(Q158/$AI158,0)</f>
        <v>22.345152817574021</v>
      </c>
      <c r="S158" s="119">
        <f t="shared" ref="S158:S195" si="75">IF($AH158,Q158/$AH158*100,0)</f>
        <v>1.128910038422497</v>
      </c>
      <c r="T158" s="257">
        <v>25623</v>
      </c>
      <c r="U158" s="119">
        <f t="shared" ref="U158:U194" si="76">IFERROR(T158/$AI158,0)</f>
        <v>3.0590974212034383</v>
      </c>
      <c r="V158" s="119">
        <f t="shared" ref="V158:V195" si="77">IF($AH158,T158/$AH158*100,0)</f>
        <v>0.15455010827193219</v>
      </c>
      <c r="W158" s="257">
        <v>1780905</v>
      </c>
      <c r="X158" s="119">
        <f t="shared" ref="X158:X194" si="78">IFERROR(W158/$AI158,0)</f>
        <v>212.61998567335243</v>
      </c>
      <c r="Y158" s="119">
        <f t="shared" ref="Y158:Y195" si="79">IF($AH158,W158/$AH158*100,0)</f>
        <v>10.741874900363946</v>
      </c>
      <c r="Z158" s="257">
        <v>745151</v>
      </c>
      <c r="AA158" s="257">
        <v>25510</v>
      </c>
      <c r="AB158" s="257">
        <f t="shared" ref="AB158:AB194" si="80">(Z158+AA158)</f>
        <v>770661</v>
      </c>
      <c r="AC158" s="119">
        <f t="shared" ref="AC158:AC194" si="81">IFERROR(AB158/$AI158,0)</f>
        <v>92.008237822349571</v>
      </c>
      <c r="AD158" s="119">
        <f t="shared" ref="AD158:AD195" si="82">IF($AH158,AB158/$AH158*100,0)</f>
        <v>4.6483917180250378</v>
      </c>
      <c r="AE158" s="257">
        <v>1435477</v>
      </c>
      <c r="AF158" s="119">
        <f t="shared" ref="AF158:AF194" si="83">IFERROR(AE158/$AI158,0)</f>
        <v>171.37977554918817</v>
      </c>
      <c r="AG158" s="119">
        <f t="shared" ref="AG158:AG195" si="84">IF($AH158,AE158/$AH158*100,0)</f>
        <v>8.6583587312909653</v>
      </c>
      <c r="AH158" s="257">
        <f t="shared" ref="AH158:AH194" si="85">(K158+N158+Q158+T158+W158+AB158+AE158)</f>
        <v>16579089</v>
      </c>
      <c r="AI158" s="306">
        <v>8376</v>
      </c>
    </row>
    <row r="159" spans="1:35" x14ac:dyDescent="0.25">
      <c r="A159" s="279">
        <v>2</v>
      </c>
      <c r="B159" s="279" t="s">
        <v>255</v>
      </c>
      <c r="C159" s="115">
        <v>1075623</v>
      </c>
      <c r="D159" s="115">
        <v>53106</v>
      </c>
      <c r="E159" s="115">
        <v>621718</v>
      </c>
      <c r="F159" s="115">
        <v>1218</v>
      </c>
      <c r="G159" s="115">
        <v>10828</v>
      </c>
      <c r="H159" s="115">
        <v>0</v>
      </c>
      <c r="I159" s="115">
        <v>43274</v>
      </c>
      <c r="J159" s="115">
        <v>23577</v>
      </c>
      <c r="K159" s="115">
        <f t="shared" si="69"/>
        <v>1829344</v>
      </c>
      <c r="L159" s="116">
        <f t="shared" si="70"/>
        <v>241.81678783873099</v>
      </c>
      <c r="M159" s="116">
        <f t="shared" si="71"/>
        <v>15.63711081899973</v>
      </c>
      <c r="N159" s="115">
        <v>8091234</v>
      </c>
      <c r="O159" s="116">
        <f t="shared" si="72"/>
        <v>1069.5616655651024</v>
      </c>
      <c r="P159" s="116">
        <f t="shared" si="73"/>
        <v>69.163329980833822</v>
      </c>
      <c r="Q159" s="115">
        <v>319288</v>
      </c>
      <c r="R159" s="116">
        <f t="shared" si="74"/>
        <v>42.205948446794451</v>
      </c>
      <c r="S159" s="116">
        <f t="shared" si="75"/>
        <v>2.7292525840830297</v>
      </c>
      <c r="T159" s="115">
        <v>87540</v>
      </c>
      <c r="U159" s="116">
        <f t="shared" si="76"/>
        <v>11.571711830799735</v>
      </c>
      <c r="V159" s="116">
        <f t="shared" si="77"/>
        <v>0.74828609659814471</v>
      </c>
      <c r="W159" s="115">
        <v>376602</v>
      </c>
      <c r="X159" s="116">
        <f t="shared" si="78"/>
        <v>49.782154659616658</v>
      </c>
      <c r="Y159" s="116">
        <f t="shared" si="79"/>
        <v>3.2191688433979264</v>
      </c>
      <c r="Z159" s="115">
        <v>711573</v>
      </c>
      <c r="AA159" s="115">
        <v>30253</v>
      </c>
      <c r="AB159" s="115">
        <f t="shared" si="80"/>
        <v>741826</v>
      </c>
      <c r="AC159" s="116">
        <f t="shared" si="81"/>
        <v>98.060277594183745</v>
      </c>
      <c r="AD159" s="116">
        <f t="shared" si="82"/>
        <v>6.3410792996917449</v>
      </c>
      <c r="AE159" s="115">
        <v>252900</v>
      </c>
      <c r="AF159" s="116">
        <f t="shared" si="83"/>
        <v>33.430270984798412</v>
      </c>
      <c r="AG159" s="116">
        <f t="shared" si="84"/>
        <v>2.1617723763955996</v>
      </c>
      <c r="AH159" s="115">
        <f t="shared" si="85"/>
        <v>11698734</v>
      </c>
      <c r="AI159" s="302">
        <v>7565</v>
      </c>
    </row>
    <row r="160" spans="1:35" x14ac:dyDescent="0.25">
      <c r="A160" s="280">
        <v>3</v>
      </c>
      <c r="B160" s="280" t="s">
        <v>90</v>
      </c>
      <c r="C160" s="118">
        <v>2289970</v>
      </c>
      <c r="D160" s="118">
        <v>24429</v>
      </c>
      <c r="E160" s="118">
        <v>189051</v>
      </c>
      <c r="F160" s="118">
        <v>0</v>
      </c>
      <c r="G160" s="118">
        <v>0</v>
      </c>
      <c r="H160" s="118">
        <v>0</v>
      </c>
      <c r="I160" s="118">
        <v>27392</v>
      </c>
      <c r="J160" s="118">
        <v>8518</v>
      </c>
      <c r="K160" s="118">
        <f t="shared" si="69"/>
        <v>2539360</v>
      </c>
      <c r="L160" s="119">
        <f t="shared" si="70"/>
        <v>381.45711281357967</v>
      </c>
      <c r="M160" s="119">
        <f t="shared" si="71"/>
        <v>31.254815562420767</v>
      </c>
      <c r="N160" s="118">
        <v>3268196</v>
      </c>
      <c r="O160" s="119">
        <f t="shared" si="72"/>
        <v>490.9412648340093</v>
      </c>
      <c r="P160" s="119">
        <f t="shared" si="73"/>
        <v>40.22543601609906</v>
      </c>
      <c r="Q160" s="118">
        <v>45047</v>
      </c>
      <c r="R160" s="119">
        <f t="shared" si="74"/>
        <v>6.7668619498272493</v>
      </c>
      <c r="S160" s="119">
        <f t="shared" si="75"/>
        <v>0.55444508720321983</v>
      </c>
      <c r="T160" s="118">
        <v>12736</v>
      </c>
      <c r="U160" s="119">
        <f t="shared" si="76"/>
        <v>1.9131741024485505</v>
      </c>
      <c r="V160" s="119">
        <f t="shared" si="77"/>
        <v>0.15675655716518763</v>
      </c>
      <c r="W160" s="118">
        <v>1069946</v>
      </c>
      <c r="X160" s="119">
        <f t="shared" si="78"/>
        <v>160.72495117920985</v>
      </c>
      <c r="Y160" s="119">
        <f t="shared" si="79"/>
        <v>13.169052395780767</v>
      </c>
      <c r="Z160" s="118">
        <v>310331</v>
      </c>
      <c r="AA160" s="118">
        <v>54641</v>
      </c>
      <c r="AB160" s="118">
        <f t="shared" si="80"/>
        <v>364972</v>
      </c>
      <c r="AC160" s="119">
        <f t="shared" si="81"/>
        <v>54.82529668018627</v>
      </c>
      <c r="AD160" s="119">
        <f t="shared" si="82"/>
        <v>4.4921289401454825</v>
      </c>
      <c r="AE160" s="118">
        <v>824443</v>
      </c>
      <c r="AF160" s="119">
        <f t="shared" si="83"/>
        <v>123.84602673877122</v>
      </c>
      <c r="AG160" s="119">
        <f t="shared" si="84"/>
        <v>10.147365441185521</v>
      </c>
      <c r="AH160" s="118">
        <f t="shared" si="85"/>
        <v>8124700</v>
      </c>
      <c r="AI160" s="287">
        <v>6657</v>
      </c>
    </row>
    <row r="161" spans="1:35" x14ac:dyDescent="0.25">
      <c r="A161" s="279">
        <v>4</v>
      </c>
      <c r="B161" s="279" t="s">
        <v>256</v>
      </c>
      <c r="C161" s="115">
        <v>1322848</v>
      </c>
      <c r="D161" s="115">
        <v>9923</v>
      </c>
      <c r="E161" s="115">
        <v>640912</v>
      </c>
      <c r="F161" s="115">
        <v>0</v>
      </c>
      <c r="G161" s="115">
        <v>184292</v>
      </c>
      <c r="H161" s="115">
        <v>0</v>
      </c>
      <c r="I161" s="115">
        <v>15245</v>
      </c>
      <c r="J161" s="115">
        <v>9440</v>
      </c>
      <c r="K161" s="115">
        <f t="shared" si="69"/>
        <v>2182660</v>
      </c>
      <c r="L161" s="116">
        <f t="shared" si="70"/>
        <v>477.18845649322259</v>
      </c>
      <c r="M161" s="116">
        <f t="shared" si="71"/>
        <v>49.088891497775023</v>
      </c>
      <c r="N161" s="115">
        <v>1613680</v>
      </c>
      <c r="O161" s="116">
        <f t="shared" si="72"/>
        <v>352.79405334499342</v>
      </c>
      <c r="P161" s="116">
        <f t="shared" si="73"/>
        <v>36.29230500038009</v>
      </c>
      <c r="Q161" s="115">
        <v>42833</v>
      </c>
      <c r="R161" s="116">
        <f t="shared" si="74"/>
        <v>9.3644512461740277</v>
      </c>
      <c r="S161" s="116">
        <f t="shared" si="75"/>
        <v>0.96333120574170861</v>
      </c>
      <c r="T161" s="115">
        <v>14273</v>
      </c>
      <c r="U161" s="116">
        <f t="shared" si="76"/>
        <v>3.120463489287276</v>
      </c>
      <c r="V161" s="116">
        <f t="shared" si="77"/>
        <v>0.32100544672452097</v>
      </c>
      <c r="W161" s="115">
        <v>200872</v>
      </c>
      <c r="X161" s="116">
        <f t="shared" si="78"/>
        <v>43.91604722343682</v>
      </c>
      <c r="Y161" s="116">
        <f t="shared" si="79"/>
        <v>4.517691171754219</v>
      </c>
      <c r="Z161" s="115">
        <v>219957</v>
      </c>
      <c r="AA161" s="115">
        <v>103621</v>
      </c>
      <c r="AB161" s="115">
        <f t="shared" si="80"/>
        <v>323578</v>
      </c>
      <c r="AC161" s="116">
        <f t="shared" si="81"/>
        <v>70.74289462177525</v>
      </c>
      <c r="AD161" s="116">
        <f t="shared" si="82"/>
        <v>7.2773979149602086</v>
      </c>
      <c r="AE161" s="115">
        <v>68446</v>
      </c>
      <c r="AF161" s="116">
        <f t="shared" si="83"/>
        <v>14.964145168342807</v>
      </c>
      <c r="AG161" s="116">
        <f t="shared" si="84"/>
        <v>1.5393777626642304</v>
      </c>
      <c r="AH161" s="115">
        <f t="shared" si="85"/>
        <v>4446342</v>
      </c>
      <c r="AI161" s="302">
        <v>4574</v>
      </c>
    </row>
    <row r="162" spans="1:35" x14ac:dyDescent="0.25">
      <c r="A162" s="280">
        <v>5</v>
      </c>
      <c r="B162" s="280" t="s">
        <v>257</v>
      </c>
      <c r="C162" s="118">
        <v>0</v>
      </c>
      <c r="D162" s="118">
        <v>0</v>
      </c>
      <c r="E162" s="118">
        <v>0</v>
      </c>
      <c r="F162" s="118">
        <v>0</v>
      </c>
      <c r="G162" s="118">
        <v>0</v>
      </c>
      <c r="H162" s="118">
        <v>0</v>
      </c>
      <c r="I162" s="118">
        <v>0</v>
      </c>
      <c r="J162" s="118">
        <v>0</v>
      </c>
      <c r="K162" s="118">
        <f t="shared" si="69"/>
        <v>0</v>
      </c>
      <c r="L162" s="119">
        <f t="shared" si="70"/>
        <v>0</v>
      </c>
      <c r="M162" s="123">
        <f t="shared" si="71"/>
        <v>0</v>
      </c>
      <c r="N162" s="118">
        <v>0</v>
      </c>
      <c r="O162" s="119">
        <f t="shared" si="72"/>
        <v>0</v>
      </c>
      <c r="P162" s="123">
        <f t="shared" si="73"/>
        <v>0</v>
      </c>
      <c r="Q162" s="118">
        <v>0</v>
      </c>
      <c r="R162" s="119">
        <f t="shared" si="74"/>
        <v>0</v>
      </c>
      <c r="S162" s="123">
        <f t="shared" si="75"/>
        <v>0</v>
      </c>
      <c r="T162" s="118">
        <v>0</v>
      </c>
      <c r="U162" s="119">
        <f t="shared" si="76"/>
        <v>0</v>
      </c>
      <c r="V162" s="123">
        <f t="shared" si="77"/>
        <v>0</v>
      </c>
      <c r="W162" s="118">
        <v>0</v>
      </c>
      <c r="X162" s="119">
        <f t="shared" si="78"/>
        <v>0</v>
      </c>
      <c r="Y162" s="123">
        <f t="shared" si="79"/>
        <v>0</v>
      </c>
      <c r="Z162" s="118">
        <v>0</v>
      </c>
      <c r="AA162" s="118">
        <v>0</v>
      </c>
      <c r="AB162" s="118">
        <f t="shared" si="80"/>
        <v>0</v>
      </c>
      <c r="AC162" s="119">
        <f t="shared" si="81"/>
        <v>0</v>
      </c>
      <c r="AD162" s="123">
        <f t="shared" si="82"/>
        <v>0</v>
      </c>
      <c r="AE162" s="118">
        <v>0</v>
      </c>
      <c r="AF162" s="119">
        <f t="shared" si="83"/>
        <v>0</v>
      </c>
      <c r="AG162" s="123">
        <f t="shared" si="84"/>
        <v>0</v>
      </c>
      <c r="AH162" s="118">
        <f t="shared" si="85"/>
        <v>0</v>
      </c>
      <c r="AI162" s="287">
        <v>0</v>
      </c>
    </row>
    <row r="163" spans="1:35" x14ac:dyDescent="0.25">
      <c r="A163" s="279">
        <v>6</v>
      </c>
      <c r="B163" s="279" t="s">
        <v>258</v>
      </c>
      <c r="C163" s="115">
        <v>0</v>
      </c>
      <c r="D163" s="115">
        <v>0</v>
      </c>
      <c r="E163" s="115">
        <v>0</v>
      </c>
      <c r="F163" s="115">
        <v>0</v>
      </c>
      <c r="G163" s="115">
        <v>0</v>
      </c>
      <c r="H163" s="115">
        <v>0</v>
      </c>
      <c r="I163" s="115">
        <v>0</v>
      </c>
      <c r="J163" s="115">
        <v>0</v>
      </c>
      <c r="K163" s="115">
        <f t="shared" si="69"/>
        <v>0</v>
      </c>
      <c r="L163" s="116">
        <f t="shared" si="70"/>
        <v>0</v>
      </c>
      <c r="M163" s="243">
        <f t="shared" si="71"/>
        <v>0</v>
      </c>
      <c r="N163" s="115">
        <v>0</v>
      </c>
      <c r="O163" s="116">
        <f t="shared" si="72"/>
        <v>0</v>
      </c>
      <c r="P163" s="243">
        <f t="shared" si="73"/>
        <v>0</v>
      </c>
      <c r="Q163" s="115">
        <v>0</v>
      </c>
      <c r="R163" s="116">
        <f t="shared" si="74"/>
        <v>0</v>
      </c>
      <c r="S163" s="243">
        <f t="shared" si="75"/>
        <v>0</v>
      </c>
      <c r="T163" s="115">
        <v>0</v>
      </c>
      <c r="U163" s="116">
        <f t="shared" si="76"/>
        <v>0</v>
      </c>
      <c r="V163" s="243">
        <f t="shared" si="77"/>
        <v>0</v>
      </c>
      <c r="W163" s="115">
        <v>0</v>
      </c>
      <c r="X163" s="116">
        <f t="shared" si="78"/>
        <v>0</v>
      </c>
      <c r="Y163" s="243">
        <f t="shared" si="79"/>
        <v>0</v>
      </c>
      <c r="Z163" s="115">
        <v>0</v>
      </c>
      <c r="AA163" s="115">
        <v>0</v>
      </c>
      <c r="AB163" s="115">
        <f t="shared" si="80"/>
        <v>0</v>
      </c>
      <c r="AC163" s="116">
        <f t="shared" si="81"/>
        <v>0</v>
      </c>
      <c r="AD163" s="243">
        <f t="shared" si="82"/>
        <v>0</v>
      </c>
      <c r="AE163" s="115">
        <v>0</v>
      </c>
      <c r="AF163" s="116">
        <f t="shared" si="83"/>
        <v>0</v>
      </c>
      <c r="AG163" s="243">
        <f t="shared" si="84"/>
        <v>0</v>
      </c>
      <c r="AH163" s="115">
        <f t="shared" si="85"/>
        <v>0</v>
      </c>
      <c r="AI163" s="302">
        <v>0</v>
      </c>
    </row>
    <row r="164" spans="1:35" x14ac:dyDescent="0.25">
      <c r="A164" s="280">
        <v>7</v>
      </c>
      <c r="B164" s="280" t="s">
        <v>259</v>
      </c>
      <c r="C164" s="118">
        <v>730246</v>
      </c>
      <c r="D164" s="118">
        <v>40828</v>
      </c>
      <c r="E164" s="118">
        <v>227121</v>
      </c>
      <c r="F164" s="118">
        <v>1933</v>
      </c>
      <c r="G164" s="118">
        <v>25877</v>
      </c>
      <c r="H164" s="118">
        <v>0</v>
      </c>
      <c r="I164" s="118">
        <v>4707</v>
      </c>
      <c r="J164" s="118">
        <v>94</v>
      </c>
      <c r="K164" s="118">
        <f t="shared" si="69"/>
        <v>1030806</v>
      </c>
      <c r="L164" s="119">
        <f t="shared" si="70"/>
        <v>202.27747252747253</v>
      </c>
      <c r="M164" s="123">
        <f t="shared" si="71"/>
        <v>12.71511837030334</v>
      </c>
      <c r="N164" s="118">
        <v>3940342</v>
      </c>
      <c r="O164" s="119">
        <f t="shared" si="72"/>
        <v>773.22252747252742</v>
      </c>
      <c r="P164" s="123">
        <f t="shared" si="73"/>
        <v>48.604601592809708</v>
      </c>
      <c r="Q164" s="118">
        <v>42198</v>
      </c>
      <c r="R164" s="119">
        <f t="shared" si="74"/>
        <v>8.2806122448979593</v>
      </c>
      <c r="S164" s="123">
        <f t="shared" si="75"/>
        <v>0.52051750279883935</v>
      </c>
      <c r="T164" s="118">
        <v>40230</v>
      </c>
      <c r="U164" s="119">
        <f t="shared" si="76"/>
        <v>7.8944270015698583</v>
      </c>
      <c r="V164" s="123">
        <f t="shared" si="77"/>
        <v>0.49624198155356425</v>
      </c>
      <c r="W164" s="118">
        <v>2176045</v>
      </c>
      <c r="X164" s="119">
        <f t="shared" si="78"/>
        <v>427.01040031397173</v>
      </c>
      <c r="Y164" s="123">
        <f t="shared" si="79"/>
        <v>26.841781823259403</v>
      </c>
      <c r="Z164" s="118">
        <v>274824</v>
      </c>
      <c r="AA164" s="118">
        <v>24489</v>
      </c>
      <c r="AB164" s="118">
        <f t="shared" si="80"/>
        <v>299313</v>
      </c>
      <c r="AC164" s="119">
        <f t="shared" si="81"/>
        <v>58.734890109890109</v>
      </c>
      <c r="AD164" s="123">
        <f t="shared" si="82"/>
        <v>3.6920625459791698</v>
      </c>
      <c r="AE164" s="118">
        <v>577998</v>
      </c>
      <c r="AF164" s="119">
        <f t="shared" si="83"/>
        <v>113.42189952904239</v>
      </c>
      <c r="AG164" s="123">
        <f t="shared" si="84"/>
        <v>7.1296761832959739</v>
      </c>
      <c r="AH164" s="118">
        <f t="shared" si="85"/>
        <v>8106932</v>
      </c>
      <c r="AI164" s="287">
        <v>5096</v>
      </c>
    </row>
    <row r="165" spans="1:35" x14ac:dyDescent="0.25">
      <c r="A165" s="279">
        <v>8</v>
      </c>
      <c r="B165" s="279" t="s">
        <v>260</v>
      </c>
      <c r="C165" s="115">
        <v>0</v>
      </c>
      <c r="D165" s="115">
        <v>0</v>
      </c>
      <c r="E165" s="115">
        <v>356121</v>
      </c>
      <c r="F165" s="115">
        <v>0</v>
      </c>
      <c r="G165" s="115">
        <v>0</v>
      </c>
      <c r="H165" s="115">
        <v>0</v>
      </c>
      <c r="I165" s="115">
        <v>3704</v>
      </c>
      <c r="J165" s="115">
        <v>2194</v>
      </c>
      <c r="K165" s="115">
        <f t="shared" si="69"/>
        <v>362019</v>
      </c>
      <c r="L165" s="116">
        <f t="shared" si="70"/>
        <v>54.884627046694966</v>
      </c>
      <c r="M165" s="243">
        <f t="shared" si="71"/>
        <v>6.5216474906666075</v>
      </c>
      <c r="N165" s="115">
        <v>2954679</v>
      </c>
      <c r="O165" s="116">
        <f t="shared" si="72"/>
        <v>447.95012128562763</v>
      </c>
      <c r="P165" s="243">
        <f t="shared" si="73"/>
        <v>53.227523655043854</v>
      </c>
      <c r="Q165" s="115">
        <v>21671</v>
      </c>
      <c r="R165" s="116">
        <f t="shared" si="74"/>
        <v>3.2854760460885384</v>
      </c>
      <c r="S165" s="243">
        <f t="shared" si="75"/>
        <v>0.39039559462413864</v>
      </c>
      <c r="T165" s="115">
        <v>109152</v>
      </c>
      <c r="U165" s="116">
        <f t="shared" si="76"/>
        <v>16.548211036992118</v>
      </c>
      <c r="V165" s="243">
        <f t="shared" si="77"/>
        <v>1.9663356533807383</v>
      </c>
      <c r="W165" s="115">
        <v>1269104</v>
      </c>
      <c r="X165" s="116">
        <f t="shared" si="78"/>
        <v>192.40509399636144</v>
      </c>
      <c r="Y165" s="243">
        <f t="shared" si="79"/>
        <v>22.862471077470943</v>
      </c>
      <c r="Z165" s="115">
        <v>216929</v>
      </c>
      <c r="AA165" s="115">
        <v>149866</v>
      </c>
      <c r="AB165" s="115">
        <f t="shared" si="80"/>
        <v>366795</v>
      </c>
      <c r="AC165" s="116">
        <f t="shared" si="81"/>
        <v>55.608702243784109</v>
      </c>
      <c r="AD165" s="243">
        <f t="shared" si="82"/>
        <v>6.6076854842951835</v>
      </c>
      <c r="AE165" s="115">
        <v>467616</v>
      </c>
      <c r="AF165" s="116">
        <f t="shared" si="83"/>
        <v>70.893875075803521</v>
      </c>
      <c r="AG165" s="243">
        <f t="shared" si="84"/>
        <v>8.4239410445185356</v>
      </c>
      <c r="AH165" s="115">
        <f t="shared" si="85"/>
        <v>5551036</v>
      </c>
      <c r="AI165" s="302">
        <v>6596</v>
      </c>
    </row>
    <row r="166" spans="1:35" x14ac:dyDescent="0.25">
      <c r="A166" s="280">
        <v>9</v>
      </c>
      <c r="B166" s="280" t="s">
        <v>261</v>
      </c>
      <c r="C166" s="118">
        <v>0</v>
      </c>
      <c r="D166" s="118">
        <v>0</v>
      </c>
      <c r="E166" s="118">
        <v>0</v>
      </c>
      <c r="F166" s="118">
        <v>0</v>
      </c>
      <c r="G166" s="118">
        <v>0</v>
      </c>
      <c r="H166" s="118">
        <v>0</v>
      </c>
      <c r="I166" s="118">
        <v>0</v>
      </c>
      <c r="J166" s="118">
        <v>0</v>
      </c>
      <c r="K166" s="118">
        <f t="shared" si="69"/>
        <v>0</v>
      </c>
      <c r="L166" s="119">
        <f t="shared" si="70"/>
        <v>0</v>
      </c>
      <c r="M166" s="123">
        <f t="shared" si="71"/>
        <v>0</v>
      </c>
      <c r="N166" s="118">
        <v>0</v>
      </c>
      <c r="O166" s="119">
        <f t="shared" si="72"/>
        <v>0</v>
      </c>
      <c r="P166" s="123">
        <f t="shared" si="73"/>
        <v>0</v>
      </c>
      <c r="Q166" s="118">
        <v>0</v>
      </c>
      <c r="R166" s="119">
        <f t="shared" si="74"/>
        <v>0</v>
      </c>
      <c r="S166" s="123">
        <f t="shared" si="75"/>
        <v>0</v>
      </c>
      <c r="T166" s="118">
        <v>0</v>
      </c>
      <c r="U166" s="119">
        <f t="shared" si="76"/>
        <v>0</v>
      </c>
      <c r="V166" s="123">
        <f t="shared" si="77"/>
        <v>0</v>
      </c>
      <c r="W166" s="118">
        <v>0</v>
      </c>
      <c r="X166" s="119">
        <f t="shared" si="78"/>
        <v>0</v>
      </c>
      <c r="Y166" s="123">
        <f t="shared" si="79"/>
        <v>0</v>
      </c>
      <c r="Z166" s="118">
        <v>0</v>
      </c>
      <c r="AA166" s="118">
        <v>0</v>
      </c>
      <c r="AB166" s="118">
        <f t="shared" si="80"/>
        <v>0</v>
      </c>
      <c r="AC166" s="119">
        <f t="shared" si="81"/>
        <v>0</v>
      </c>
      <c r="AD166" s="123">
        <f t="shared" si="82"/>
        <v>0</v>
      </c>
      <c r="AE166" s="118">
        <v>0</v>
      </c>
      <c r="AF166" s="119">
        <f t="shared" si="83"/>
        <v>0</v>
      </c>
      <c r="AG166" s="123">
        <f t="shared" si="84"/>
        <v>0</v>
      </c>
      <c r="AH166" s="118">
        <f t="shared" si="85"/>
        <v>0</v>
      </c>
      <c r="AI166" s="287">
        <v>0</v>
      </c>
    </row>
    <row r="167" spans="1:35" x14ac:dyDescent="0.25">
      <c r="A167" s="279">
        <v>10</v>
      </c>
      <c r="B167" s="279" t="s">
        <v>262</v>
      </c>
      <c r="C167" s="115">
        <v>4274679</v>
      </c>
      <c r="D167" s="115">
        <v>114158</v>
      </c>
      <c r="E167" s="115">
        <v>1196278</v>
      </c>
      <c r="F167" s="115">
        <v>7397</v>
      </c>
      <c r="G167" s="115">
        <v>354767</v>
      </c>
      <c r="H167" s="115">
        <v>0</v>
      </c>
      <c r="I167" s="115">
        <v>53195</v>
      </c>
      <c r="J167" s="115">
        <v>53687</v>
      </c>
      <c r="K167" s="115">
        <f t="shared" si="69"/>
        <v>6054161</v>
      </c>
      <c r="L167" s="116">
        <f t="shared" si="70"/>
        <v>259.3010536234367</v>
      </c>
      <c r="M167" s="243">
        <f t="shared" si="71"/>
        <v>15.759378135961915</v>
      </c>
      <c r="N167" s="115">
        <v>21761813</v>
      </c>
      <c r="O167" s="116">
        <f t="shared" si="72"/>
        <v>932.06326023642282</v>
      </c>
      <c r="P167" s="243">
        <f t="shared" si="73"/>
        <v>56.647426454481767</v>
      </c>
      <c r="Q167" s="115">
        <v>687765</v>
      </c>
      <c r="R167" s="116">
        <f t="shared" si="74"/>
        <v>29.457126948775056</v>
      </c>
      <c r="S167" s="243">
        <f t="shared" si="75"/>
        <v>1.7902974010238326</v>
      </c>
      <c r="T167" s="115">
        <v>41635</v>
      </c>
      <c r="U167" s="116">
        <f t="shared" si="76"/>
        <v>1.7832362514990578</v>
      </c>
      <c r="V167" s="243">
        <f t="shared" si="77"/>
        <v>0.10837863556829334</v>
      </c>
      <c r="W167" s="115">
        <v>6818025</v>
      </c>
      <c r="X167" s="116">
        <f t="shared" si="78"/>
        <v>292.01751756039062</v>
      </c>
      <c r="Y167" s="243">
        <f t="shared" si="79"/>
        <v>17.747766224823184</v>
      </c>
      <c r="Z167" s="115">
        <v>1907200</v>
      </c>
      <c r="AA167" s="115">
        <v>572782</v>
      </c>
      <c r="AB167" s="115">
        <f t="shared" si="80"/>
        <v>2479982</v>
      </c>
      <c r="AC167" s="116">
        <f t="shared" si="81"/>
        <v>106.21817714579407</v>
      </c>
      <c r="AD167" s="243">
        <f t="shared" si="82"/>
        <v>6.4555557918560647</v>
      </c>
      <c r="AE167" s="115">
        <v>572862</v>
      </c>
      <c r="AF167" s="116">
        <f t="shared" si="83"/>
        <v>24.535806064759296</v>
      </c>
      <c r="AG167" s="243">
        <f t="shared" si="84"/>
        <v>1.4911973562849445</v>
      </c>
      <c r="AH167" s="115">
        <f t="shared" si="85"/>
        <v>38416243</v>
      </c>
      <c r="AI167" s="302">
        <v>23348</v>
      </c>
    </row>
    <row r="168" spans="1:35" x14ac:dyDescent="0.25">
      <c r="A168" s="280">
        <v>11</v>
      </c>
      <c r="B168" s="280" t="s">
        <v>263</v>
      </c>
      <c r="C168" s="118">
        <v>0</v>
      </c>
      <c r="D168" s="118">
        <v>0</v>
      </c>
      <c r="E168" s="118">
        <v>0</v>
      </c>
      <c r="F168" s="118">
        <v>0</v>
      </c>
      <c r="G168" s="118">
        <v>0</v>
      </c>
      <c r="H168" s="118">
        <v>0</v>
      </c>
      <c r="I168" s="118">
        <v>0</v>
      </c>
      <c r="J168" s="118">
        <v>0</v>
      </c>
      <c r="K168" s="118">
        <f t="shared" si="69"/>
        <v>0</v>
      </c>
      <c r="L168" s="119">
        <f t="shared" si="70"/>
        <v>0</v>
      </c>
      <c r="M168" s="123">
        <f t="shared" si="71"/>
        <v>0</v>
      </c>
      <c r="N168" s="118">
        <v>0</v>
      </c>
      <c r="O168" s="119">
        <f t="shared" si="72"/>
        <v>0</v>
      </c>
      <c r="P168" s="123">
        <f t="shared" si="73"/>
        <v>0</v>
      </c>
      <c r="Q168" s="118">
        <v>0</v>
      </c>
      <c r="R168" s="119">
        <f t="shared" si="74"/>
        <v>0</v>
      </c>
      <c r="S168" s="123">
        <f t="shared" si="75"/>
        <v>0</v>
      </c>
      <c r="T168" s="118">
        <v>0</v>
      </c>
      <c r="U168" s="119">
        <f t="shared" si="76"/>
        <v>0</v>
      </c>
      <c r="V168" s="123">
        <f t="shared" si="77"/>
        <v>0</v>
      </c>
      <c r="W168" s="118">
        <v>0</v>
      </c>
      <c r="X168" s="119">
        <f t="shared" si="78"/>
        <v>0</v>
      </c>
      <c r="Y168" s="123">
        <f t="shared" si="79"/>
        <v>0</v>
      </c>
      <c r="Z168" s="118">
        <v>0</v>
      </c>
      <c r="AA168" s="118">
        <v>0</v>
      </c>
      <c r="AB168" s="118">
        <f t="shared" si="80"/>
        <v>0</v>
      </c>
      <c r="AC168" s="119">
        <f t="shared" si="81"/>
        <v>0</v>
      </c>
      <c r="AD168" s="123">
        <f t="shared" si="82"/>
        <v>0</v>
      </c>
      <c r="AE168" s="118">
        <v>0</v>
      </c>
      <c r="AF168" s="119">
        <f t="shared" si="83"/>
        <v>0</v>
      </c>
      <c r="AG168" s="123">
        <f t="shared" si="84"/>
        <v>0</v>
      </c>
      <c r="AH168" s="118">
        <f t="shared" si="85"/>
        <v>0</v>
      </c>
      <c r="AI168" s="287">
        <v>0</v>
      </c>
    </row>
    <row r="169" spans="1:35" x14ac:dyDescent="0.25">
      <c r="A169" s="279">
        <v>12</v>
      </c>
      <c r="B169" s="279" t="s">
        <v>264</v>
      </c>
      <c r="C169" s="115">
        <v>4912079</v>
      </c>
      <c r="D169" s="115">
        <v>52119</v>
      </c>
      <c r="E169" s="115">
        <v>832513</v>
      </c>
      <c r="F169" s="115">
        <v>0</v>
      </c>
      <c r="G169" s="115">
        <v>0</v>
      </c>
      <c r="H169" s="115">
        <v>0</v>
      </c>
      <c r="I169" s="115">
        <v>44849</v>
      </c>
      <c r="J169" s="115">
        <v>47742</v>
      </c>
      <c r="K169" s="115">
        <f t="shared" si="69"/>
        <v>5889302</v>
      </c>
      <c r="L169" s="116">
        <f t="shared" si="70"/>
        <v>1506.9861821903787</v>
      </c>
      <c r="M169" s="243">
        <f t="shared" si="71"/>
        <v>62.872020417786587</v>
      </c>
      <c r="N169" s="115">
        <v>2126052</v>
      </c>
      <c r="O169" s="116">
        <f t="shared" si="72"/>
        <v>544.0255885363357</v>
      </c>
      <c r="P169" s="243">
        <f t="shared" si="73"/>
        <v>22.696948594803935</v>
      </c>
      <c r="Q169" s="115">
        <v>72951</v>
      </c>
      <c r="R169" s="116">
        <f t="shared" si="74"/>
        <v>18.667093142272261</v>
      </c>
      <c r="S169" s="243">
        <f t="shared" si="75"/>
        <v>0.77879802419674682</v>
      </c>
      <c r="T169" s="115">
        <v>33171</v>
      </c>
      <c r="U169" s="116">
        <f t="shared" si="76"/>
        <v>8.4879733879222101</v>
      </c>
      <c r="V169" s="243">
        <f t="shared" si="77"/>
        <v>0.35412138641869595</v>
      </c>
      <c r="W169" s="115">
        <v>651006</v>
      </c>
      <c r="X169" s="116">
        <f t="shared" si="78"/>
        <v>166.58290685772775</v>
      </c>
      <c r="Y169" s="243">
        <f t="shared" si="79"/>
        <v>6.9499004337188977</v>
      </c>
      <c r="Z169" s="115">
        <v>232145</v>
      </c>
      <c r="AA169" s="115">
        <v>17395</v>
      </c>
      <c r="AB169" s="115">
        <f t="shared" si="80"/>
        <v>249540</v>
      </c>
      <c r="AC169" s="116">
        <f t="shared" si="81"/>
        <v>63.853633572159673</v>
      </c>
      <c r="AD169" s="243">
        <f t="shared" si="82"/>
        <v>2.6639971893196281</v>
      </c>
      <c r="AE169" s="115">
        <v>345105</v>
      </c>
      <c r="AF169" s="116">
        <f t="shared" si="83"/>
        <v>88.307318321392017</v>
      </c>
      <c r="AG169" s="243">
        <f t="shared" si="84"/>
        <v>3.6842139537555116</v>
      </c>
      <c r="AH169" s="115">
        <f t="shared" si="85"/>
        <v>9367127</v>
      </c>
      <c r="AI169" s="302">
        <v>3908</v>
      </c>
    </row>
    <row r="170" spans="1:35" x14ac:dyDescent="0.25">
      <c r="A170" s="280">
        <v>13</v>
      </c>
      <c r="B170" s="280" t="s">
        <v>104</v>
      </c>
      <c r="C170" s="118">
        <v>1735094</v>
      </c>
      <c r="D170" s="118">
        <v>32704</v>
      </c>
      <c r="E170" s="118">
        <v>1963638</v>
      </c>
      <c r="F170" s="118">
        <v>0</v>
      </c>
      <c r="G170" s="118">
        <v>252083</v>
      </c>
      <c r="H170" s="118">
        <v>0</v>
      </c>
      <c r="I170" s="118">
        <v>65764</v>
      </c>
      <c r="J170" s="118">
        <v>43900</v>
      </c>
      <c r="K170" s="118">
        <f t="shared" si="69"/>
        <v>4093183</v>
      </c>
      <c r="L170" s="119">
        <f t="shared" si="70"/>
        <v>204.02666733127305</v>
      </c>
      <c r="M170" s="123">
        <f t="shared" si="71"/>
        <v>20.885152055529062</v>
      </c>
      <c r="N170" s="118">
        <v>11710763</v>
      </c>
      <c r="O170" s="119">
        <f t="shared" si="72"/>
        <v>583.728591366763</v>
      </c>
      <c r="P170" s="123">
        <f t="shared" si="73"/>
        <v>59.753269262885055</v>
      </c>
      <c r="Q170" s="118">
        <v>275343</v>
      </c>
      <c r="R170" s="119">
        <f t="shared" si="74"/>
        <v>13.72460372844183</v>
      </c>
      <c r="S170" s="123">
        <f t="shared" si="75"/>
        <v>1.4049165215494979</v>
      </c>
      <c r="T170" s="118">
        <v>215091</v>
      </c>
      <c r="U170" s="119">
        <f t="shared" si="76"/>
        <v>10.721313926826836</v>
      </c>
      <c r="V170" s="123">
        <f t="shared" si="77"/>
        <v>1.0974853166290881</v>
      </c>
      <c r="W170" s="118">
        <v>427575</v>
      </c>
      <c r="X170" s="119">
        <f t="shared" si="78"/>
        <v>21.31268068986143</v>
      </c>
      <c r="Y170" s="123">
        <f t="shared" si="79"/>
        <v>2.1816686158773839</v>
      </c>
      <c r="Z170" s="118">
        <v>1668316</v>
      </c>
      <c r="AA170" s="118">
        <v>366522</v>
      </c>
      <c r="AB170" s="118">
        <f t="shared" si="80"/>
        <v>2034838</v>
      </c>
      <c r="AC170" s="119">
        <f t="shared" si="81"/>
        <v>101.4274748280331</v>
      </c>
      <c r="AD170" s="123">
        <f t="shared" si="82"/>
        <v>10.382604696239733</v>
      </c>
      <c r="AE170" s="118">
        <v>841738</v>
      </c>
      <c r="AF170" s="119">
        <f t="shared" si="83"/>
        <v>41.956833815172963</v>
      </c>
      <c r="AG170" s="123">
        <f t="shared" si="84"/>
        <v>4.2949035312901769</v>
      </c>
      <c r="AH170" s="118">
        <f t="shared" si="85"/>
        <v>19598531</v>
      </c>
      <c r="AI170" s="287">
        <v>20062</v>
      </c>
    </row>
    <row r="171" spans="1:35" x14ac:dyDescent="0.25">
      <c r="A171" s="279">
        <v>14</v>
      </c>
      <c r="B171" s="279" t="s">
        <v>265</v>
      </c>
      <c r="C171" s="115">
        <v>1688037</v>
      </c>
      <c r="D171" s="115">
        <v>15517</v>
      </c>
      <c r="E171" s="115">
        <v>0</v>
      </c>
      <c r="F171" s="115">
        <v>0</v>
      </c>
      <c r="G171" s="115">
        <v>0</v>
      </c>
      <c r="H171" s="115">
        <v>0</v>
      </c>
      <c r="I171" s="115">
        <v>6600</v>
      </c>
      <c r="J171" s="115">
        <v>733</v>
      </c>
      <c r="K171" s="115">
        <f t="shared" si="69"/>
        <v>1710887</v>
      </c>
      <c r="L171" s="116">
        <f t="shared" si="70"/>
        <v>301.26553970769504</v>
      </c>
      <c r="M171" s="243">
        <f t="shared" si="71"/>
        <v>16.137949626274732</v>
      </c>
      <c r="N171" s="115">
        <v>3984853</v>
      </c>
      <c r="O171" s="116">
        <f t="shared" si="72"/>
        <v>701.6821623525268</v>
      </c>
      <c r="P171" s="243">
        <f t="shared" si="73"/>
        <v>37.587144552568198</v>
      </c>
      <c r="Q171" s="115">
        <v>186235</v>
      </c>
      <c r="R171" s="116">
        <f t="shared" si="74"/>
        <v>32.793625638316605</v>
      </c>
      <c r="S171" s="243">
        <f t="shared" si="75"/>
        <v>1.756662508189772</v>
      </c>
      <c r="T171" s="115">
        <v>38970</v>
      </c>
      <c r="U171" s="116">
        <f t="shared" si="76"/>
        <v>6.8621236133122032</v>
      </c>
      <c r="V171" s="243">
        <f t="shared" si="77"/>
        <v>0.36758470719336012</v>
      </c>
      <c r="W171" s="115">
        <v>0</v>
      </c>
      <c r="X171" s="116">
        <f t="shared" si="78"/>
        <v>0</v>
      </c>
      <c r="Y171" s="243">
        <f t="shared" si="79"/>
        <v>0</v>
      </c>
      <c r="Z171" s="115">
        <v>205516</v>
      </c>
      <c r="AA171" s="115">
        <v>632715</v>
      </c>
      <c r="AB171" s="115">
        <f t="shared" si="80"/>
        <v>838231</v>
      </c>
      <c r="AC171" s="116">
        <f t="shared" si="81"/>
        <v>147.60186652579679</v>
      </c>
      <c r="AD171" s="243">
        <f t="shared" si="82"/>
        <v>7.9066178264151254</v>
      </c>
      <c r="AE171" s="115">
        <v>3842462</v>
      </c>
      <c r="AF171" s="116">
        <f t="shared" si="83"/>
        <v>676.60891001936966</v>
      </c>
      <c r="AG171" s="243">
        <f t="shared" si="84"/>
        <v>36.244040779358812</v>
      </c>
      <c r="AH171" s="115">
        <f t="shared" si="85"/>
        <v>10601638</v>
      </c>
      <c r="AI171" s="302">
        <v>5679</v>
      </c>
    </row>
    <row r="172" spans="1:35" x14ac:dyDescent="0.25">
      <c r="A172" s="280">
        <v>15</v>
      </c>
      <c r="B172" s="280" t="s">
        <v>266</v>
      </c>
      <c r="C172" s="118">
        <v>808941</v>
      </c>
      <c r="D172" s="118">
        <v>58554</v>
      </c>
      <c r="E172" s="118">
        <v>274399</v>
      </c>
      <c r="F172" s="118">
        <v>0</v>
      </c>
      <c r="G172" s="118">
        <v>0</v>
      </c>
      <c r="H172" s="118">
        <v>0</v>
      </c>
      <c r="I172" s="118">
        <v>11769</v>
      </c>
      <c r="J172" s="118">
        <v>5025</v>
      </c>
      <c r="K172" s="118">
        <f t="shared" si="69"/>
        <v>1158688</v>
      </c>
      <c r="L172" s="119">
        <f t="shared" si="70"/>
        <v>155.04991302020608</v>
      </c>
      <c r="M172" s="123">
        <f t="shared" si="71"/>
        <v>9.8620230217255287</v>
      </c>
      <c r="N172" s="118">
        <v>7850497</v>
      </c>
      <c r="O172" s="119">
        <f t="shared" si="72"/>
        <v>1050.5147865649672</v>
      </c>
      <c r="P172" s="123">
        <f t="shared" si="73"/>
        <v>66.818489658982571</v>
      </c>
      <c r="Q172" s="118">
        <v>40901</v>
      </c>
      <c r="R172" s="119">
        <f t="shared" si="74"/>
        <v>5.4731700789508899</v>
      </c>
      <c r="S172" s="123">
        <f t="shared" si="75"/>
        <v>0.34812357046210529</v>
      </c>
      <c r="T172" s="118">
        <v>198305</v>
      </c>
      <c r="U172" s="119">
        <f t="shared" si="76"/>
        <v>26.536196975779472</v>
      </c>
      <c r="V172" s="123">
        <f t="shared" si="77"/>
        <v>1.6878473543553409</v>
      </c>
      <c r="W172" s="118">
        <v>778936</v>
      </c>
      <c r="X172" s="119">
        <f t="shared" si="78"/>
        <v>104.2333734778536</v>
      </c>
      <c r="Y172" s="123">
        <f t="shared" si="79"/>
        <v>6.6298129992291246</v>
      </c>
      <c r="Z172" s="118">
        <v>787009</v>
      </c>
      <c r="AA172" s="118">
        <v>309686</v>
      </c>
      <c r="AB172" s="118">
        <f t="shared" si="80"/>
        <v>1096695</v>
      </c>
      <c r="AC172" s="119">
        <f t="shared" si="81"/>
        <v>146.75431553592935</v>
      </c>
      <c r="AD172" s="123">
        <f t="shared" si="82"/>
        <v>9.3343776217681356</v>
      </c>
      <c r="AE172" s="118">
        <v>624967</v>
      </c>
      <c r="AF172" s="119">
        <f t="shared" si="83"/>
        <v>83.630001338150677</v>
      </c>
      <c r="AG172" s="123">
        <f t="shared" si="84"/>
        <v>5.3193257734771908</v>
      </c>
      <c r="AH172" s="118">
        <f t="shared" si="85"/>
        <v>11748989</v>
      </c>
      <c r="AI172" s="287">
        <v>7473</v>
      </c>
    </row>
    <row r="173" spans="1:35" x14ac:dyDescent="0.25">
      <c r="A173" s="279">
        <v>16</v>
      </c>
      <c r="B173" s="279" t="s">
        <v>267</v>
      </c>
      <c r="C173" s="115">
        <v>1784997</v>
      </c>
      <c r="D173" s="115">
        <v>21181</v>
      </c>
      <c r="E173" s="115">
        <v>534372</v>
      </c>
      <c r="F173" s="115">
        <v>0</v>
      </c>
      <c r="G173" s="115">
        <v>0</v>
      </c>
      <c r="H173" s="115">
        <v>0</v>
      </c>
      <c r="I173" s="115">
        <v>26684</v>
      </c>
      <c r="J173" s="115">
        <v>27761</v>
      </c>
      <c r="K173" s="115">
        <f t="shared" si="69"/>
        <v>2394995</v>
      </c>
      <c r="L173" s="116">
        <f t="shared" si="70"/>
        <v>159.54933049097329</v>
      </c>
      <c r="M173" s="243">
        <f t="shared" si="71"/>
        <v>18.713149863342935</v>
      </c>
      <c r="N173" s="115">
        <v>6531869</v>
      </c>
      <c r="O173" s="116">
        <f t="shared" si="72"/>
        <v>435.13883152354941</v>
      </c>
      <c r="P173" s="243">
        <f t="shared" si="73"/>
        <v>51.036366875389696</v>
      </c>
      <c r="Q173" s="115">
        <v>48445</v>
      </c>
      <c r="R173" s="116">
        <f t="shared" si="74"/>
        <v>3.227299980014656</v>
      </c>
      <c r="S173" s="243">
        <f t="shared" si="75"/>
        <v>0.37852210344057019</v>
      </c>
      <c r="T173" s="115">
        <v>360422</v>
      </c>
      <c r="U173" s="116">
        <f t="shared" si="76"/>
        <v>24.01052561454933</v>
      </c>
      <c r="V173" s="243">
        <f t="shared" si="77"/>
        <v>2.8161356913253628</v>
      </c>
      <c r="W173" s="115">
        <v>1172341</v>
      </c>
      <c r="X173" s="116">
        <f t="shared" si="78"/>
        <v>78.098794217573783</v>
      </c>
      <c r="Y173" s="243">
        <f t="shared" si="79"/>
        <v>9.1600161269402722</v>
      </c>
      <c r="Z173" s="115">
        <v>775161</v>
      </c>
      <c r="AA173" s="115">
        <v>46</v>
      </c>
      <c r="AB173" s="115">
        <f t="shared" si="80"/>
        <v>775207</v>
      </c>
      <c r="AC173" s="116">
        <f t="shared" si="81"/>
        <v>51.642595430017984</v>
      </c>
      <c r="AD173" s="243">
        <f t="shared" si="82"/>
        <v>6.0570334243338655</v>
      </c>
      <c r="AE173" s="115">
        <v>1515181</v>
      </c>
      <c r="AF173" s="116">
        <f t="shared" si="83"/>
        <v>100.93804543334888</v>
      </c>
      <c r="AG173" s="243">
        <f t="shared" si="84"/>
        <v>11.8387759152273</v>
      </c>
      <c r="AH173" s="115">
        <f t="shared" si="85"/>
        <v>12798460</v>
      </c>
      <c r="AI173" s="302">
        <v>15011</v>
      </c>
    </row>
    <row r="174" spans="1:35" x14ac:dyDescent="0.25">
      <c r="A174" s="280">
        <v>17</v>
      </c>
      <c r="B174" s="280" t="s">
        <v>268</v>
      </c>
      <c r="C174" s="118">
        <v>13814692</v>
      </c>
      <c r="D174" s="118">
        <v>340619</v>
      </c>
      <c r="E174" s="118">
        <v>0</v>
      </c>
      <c r="F174" s="118">
        <v>0</v>
      </c>
      <c r="G174" s="118">
        <v>0</v>
      </c>
      <c r="H174" s="118">
        <v>0</v>
      </c>
      <c r="I174" s="118">
        <v>19717</v>
      </c>
      <c r="J174" s="118">
        <v>19717</v>
      </c>
      <c r="K174" s="118">
        <f t="shared" si="69"/>
        <v>14194745</v>
      </c>
      <c r="L174" s="119">
        <f t="shared" si="70"/>
        <v>575.73494220239297</v>
      </c>
      <c r="M174" s="123">
        <f t="shared" si="71"/>
        <v>32.295879435894271</v>
      </c>
      <c r="N174" s="118">
        <v>18692471</v>
      </c>
      <c r="O174" s="119">
        <f t="shared" si="72"/>
        <v>758.16146826201577</v>
      </c>
      <c r="P174" s="123">
        <f t="shared" si="73"/>
        <v>42.529104240685548</v>
      </c>
      <c r="Q174" s="118">
        <v>791911</v>
      </c>
      <c r="R174" s="119">
        <f t="shared" si="74"/>
        <v>32.119691746096123</v>
      </c>
      <c r="S174" s="123">
        <f t="shared" si="75"/>
        <v>1.8017556623918547</v>
      </c>
      <c r="T174" s="118">
        <v>430153</v>
      </c>
      <c r="U174" s="119">
        <f t="shared" si="76"/>
        <v>17.446887041168122</v>
      </c>
      <c r="V174" s="123">
        <f t="shared" si="77"/>
        <v>0.97868397262425122</v>
      </c>
      <c r="W174" s="118">
        <v>5587772</v>
      </c>
      <c r="X174" s="119">
        <f t="shared" si="78"/>
        <v>226.63849117825998</v>
      </c>
      <c r="Y174" s="123">
        <f t="shared" si="79"/>
        <v>12.713297127018894</v>
      </c>
      <c r="Z174" s="118">
        <v>2346958</v>
      </c>
      <c r="AA174" s="118">
        <v>1065463</v>
      </c>
      <c r="AB174" s="118">
        <f t="shared" si="80"/>
        <v>3412421</v>
      </c>
      <c r="AC174" s="119">
        <f t="shared" si="81"/>
        <v>138.40685459338877</v>
      </c>
      <c r="AD174" s="123">
        <f t="shared" si="82"/>
        <v>7.763939204298052</v>
      </c>
      <c r="AE174" s="118">
        <v>842713</v>
      </c>
      <c r="AF174" s="119">
        <f t="shared" si="83"/>
        <v>34.180206854593386</v>
      </c>
      <c r="AG174" s="123">
        <f t="shared" si="84"/>
        <v>1.917340357087131</v>
      </c>
      <c r="AH174" s="118">
        <f t="shared" si="85"/>
        <v>43952186</v>
      </c>
      <c r="AI174" s="287">
        <v>24655</v>
      </c>
    </row>
    <row r="175" spans="1:35" x14ac:dyDescent="0.25">
      <c r="A175" s="279">
        <v>18</v>
      </c>
      <c r="B175" s="279" t="s">
        <v>269</v>
      </c>
      <c r="C175" s="115">
        <v>19504649</v>
      </c>
      <c r="D175" s="115">
        <v>266772</v>
      </c>
      <c r="E175" s="115">
        <v>4327194</v>
      </c>
      <c r="F175" s="115">
        <v>0</v>
      </c>
      <c r="G175" s="115">
        <v>32388</v>
      </c>
      <c r="H175" s="115">
        <v>0</v>
      </c>
      <c r="I175" s="115">
        <v>210165</v>
      </c>
      <c r="J175" s="115">
        <v>52041</v>
      </c>
      <c r="K175" s="115">
        <f t="shared" si="69"/>
        <v>24393209</v>
      </c>
      <c r="L175" s="116">
        <f t="shared" si="70"/>
        <v>505.55873575129533</v>
      </c>
      <c r="M175" s="243">
        <f t="shared" si="71"/>
        <v>38.818757849858038</v>
      </c>
      <c r="N175" s="115">
        <v>25964878</v>
      </c>
      <c r="O175" s="116">
        <f t="shared" si="72"/>
        <v>538.13218652849741</v>
      </c>
      <c r="P175" s="243">
        <f t="shared" si="73"/>
        <v>41.319873563298145</v>
      </c>
      <c r="Q175" s="115">
        <v>951626</v>
      </c>
      <c r="R175" s="116">
        <f t="shared" si="74"/>
        <v>19.722818652849742</v>
      </c>
      <c r="S175" s="243">
        <f t="shared" si="75"/>
        <v>1.514394406149228</v>
      </c>
      <c r="T175" s="115">
        <v>428305</v>
      </c>
      <c r="U175" s="116">
        <f t="shared" si="76"/>
        <v>8.8767875647668397</v>
      </c>
      <c r="V175" s="243">
        <f t="shared" si="77"/>
        <v>0.68159413059935858</v>
      </c>
      <c r="W175" s="115">
        <v>5792528</v>
      </c>
      <c r="X175" s="116">
        <f t="shared" si="78"/>
        <v>120.05239378238342</v>
      </c>
      <c r="Y175" s="243">
        <f t="shared" si="79"/>
        <v>9.2180877788782318</v>
      </c>
      <c r="Z175" s="115">
        <v>2923254</v>
      </c>
      <c r="AA175" s="115">
        <v>2077131</v>
      </c>
      <c r="AB175" s="115">
        <f t="shared" si="80"/>
        <v>5000385</v>
      </c>
      <c r="AC175" s="116">
        <f t="shared" si="81"/>
        <v>103.63492227979275</v>
      </c>
      <c r="AD175" s="243">
        <f t="shared" si="82"/>
        <v>7.9574907291231094</v>
      </c>
      <c r="AE175" s="115">
        <v>307785</v>
      </c>
      <c r="AF175" s="116">
        <f t="shared" si="83"/>
        <v>6.3789637305699483</v>
      </c>
      <c r="AG175" s="243">
        <f t="shared" si="84"/>
        <v>0.48980154209389004</v>
      </c>
      <c r="AH175" s="115">
        <f t="shared" si="85"/>
        <v>62838716</v>
      </c>
      <c r="AI175" s="302">
        <v>48250</v>
      </c>
    </row>
    <row r="176" spans="1:35" x14ac:dyDescent="0.25">
      <c r="A176" s="280">
        <v>19</v>
      </c>
      <c r="B176" s="280" t="s">
        <v>270</v>
      </c>
      <c r="C176" s="118">
        <v>1384271</v>
      </c>
      <c r="D176" s="118">
        <v>63780</v>
      </c>
      <c r="E176" s="118">
        <v>199187</v>
      </c>
      <c r="F176" s="118">
        <v>817</v>
      </c>
      <c r="G176" s="118">
        <v>50702</v>
      </c>
      <c r="H176" s="118">
        <v>0</v>
      </c>
      <c r="I176" s="118">
        <v>10405</v>
      </c>
      <c r="J176" s="118">
        <v>8896</v>
      </c>
      <c r="K176" s="118">
        <f t="shared" si="69"/>
        <v>1718058</v>
      </c>
      <c r="L176" s="119">
        <f t="shared" si="70"/>
        <v>355.63196025667565</v>
      </c>
      <c r="M176" s="123">
        <f t="shared" si="71"/>
        <v>32.51899164244702</v>
      </c>
      <c r="N176" s="118">
        <v>3032980</v>
      </c>
      <c r="O176" s="119">
        <f t="shared" si="72"/>
        <v>627.81618712481884</v>
      </c>
      <c r="P176" s="123">
        <f t="shared" si="73"/>
        <v>57.407521324489018</v>
      </c>
      <c r="Q176" s="118">
        <v>19691</v>
      </c>
      <c r="R176" s="119">
        <f t="shared" si="74"/>
        <v>4.075967708548955</v>
      </c>
      <c r="S176" s="123">
        <f t="shared" si="75"/>
        <v>0.37270654682870091</v>
      </c>
      <c r="T176" s="118">
        <v>22809</v>
      </c>
      <c r="U176" s="119">
        <f t="shared" si="76"/>
        <v>4.7213827364934797</v>
      </c>
      <c r="V176" s="123">
        <f t="shared" si="77"/>
        <v>0.4317233064149022</v>
      </c>
      <c r="W176" s="118">
        <v>362329</v>
      </c>
      <c r="X176" s="119">
        <f t="shared" si="78"/>
        <v>75.000827985924246</v>
      </c>
      <c r="Y176" s="123">
        <f t="shared" si="79"/>
        <v>6.8580768069623872</v>
      </c>
      <c r="Z176" s="118">
        <v>15781</v>
      </c>
      <c r="AA176" s="118">
        <v>23125</v>
      </c>
      <c r="AB176" s="118">
        <f t="shared" si="80"/>
        <v>38906</v>
      </c>
      <c r="AC176" s="119">
        <f t="shared" si="81"/>
        <v>8.0534050921134348</v>
      </c>
      <c r="AD176" s="123">
        <f t="shared" si="82"/>
        <v>0.73640347930107342</v>
      </c>
      <c r="AE176" s="118">
        <v>88472</v>
      </c>
      <c r="AF176" s="119">
        <f t="shared" si="83"/>
        <v>18.313392672324571</v>
      </c>
      <c r="AG176" s="123">
        <f t="shared" si="84"/>
        <v>1.6745768935568954</v>
      </c>
      <c r="AH176" s="118">
        <f t="shared" si="85"/>
        <v>5283245</v>
      </c>
      <c r="AI176" s="287">
        <v>4831</v>
      </c>
    </row>
    <row r="177" spans="1:35" x14ac:dyDescent="0.25">
      <c r="A177" s="279">
        <v>20</v>
      </c>
      <c r="B177" s="279" t="s">
        <v>271</v>
      </c>
      <c r="C177" s="115">
        <v>0</v>
      </c>
      <c r="D177" s="115">
        <v>0</v>
      </c>
      <c r="E177" s="115">
        <v>0</v>
      </c>
      <c r="F177" s="115">
        <v>0</v>
      </c>
      <c r="G177" s="115">
        <v>0</v>
      </c>
      <c r="H177" s="115">
        <v>0</v>
      </c>
      <c r="I177" s="115">
        <v>0</v>
      </c>
      <c r="J177" s="115">
        <v>0</v>
      </c>
      <c r="K177" s="115">
        <f t="shared" si="69"/>
        <v>0</v>
      </c>
      <c r="L177" s="116">
        <f t="shared" si="70"/>
        <v>0</v>
      </c>
      <c r="M177" s="243">
        <f t="shared" si="71"/>
        <v>0</v>
      </c>
      <c r="N177" s="115">
        <v>0</v>
      </c>
      <c r="O177" s="116">
        <f t="shared" si="72"/>
        <v>0</v>
      </c>
      <c r="P177" s="243">
        <f t="shared" si="73"/>
        <v>0</v>
      </c>
      <c r="Q177" s="115">
        <v>0</v>
      </c>
      <c r="R177" s="116">
        <f t="shared" si="74"/>
        <v>0</v>
      </c>
      <c r="S177" s="243">
        <f t="shared" si="75"/>
        <v>0</v>
      </c>
      <c r="T177" s="115">
        <v>0</v>
      </c>
      <c r="U177" s="116">
        <f t="shared" si="76"/>
        <v>0</v>
      </c>
      <c r="V177" s="243">
        <f t="shared" si="77"/>
        <v>0</v>
      </c>
      <c r="W177" s="115">
        <v>0</v>
      </c>
      <c r="X177" s="116">
        <f t="shared" si="78"/>
        <v>0</v>
      </c>
      <c r="Y177" s="243">
        <f t="shared" si="79"/>
        <v>0</v>
      </c>
      <c r="Z177" s="115">
        <v>0</v>
      </c>
      <c r="AA177" s="115">
        <v>0</v>
      </c>
      <c r="AB177" s="115">
        <f t="shared" si="80"/>
        <v>0</v>
      </c>
      <c r="AC177" s="116">
        <f t="shared" si="81"/>
        <v>0</v>
      </c>
      <c r="AD177" s="243">
        <f t="shared" si="82"/>
        <v>0</v>
      </c>
      <c r="AE177" s="115">
        <v>0</v>
      </c>
      <c r="AF177" s="116">
        <f t="shared" si="83"/>
        <v>0</v>
      </c>
      <c r="AG177" s="243">
        <f t="shared" si="84"/>
        <v>0</v>
      </c>
      <c r="AH177" s="115">
        <f t="shared" si="85"/>
        <v>0</v>
      </c>
      <c r="AI177" s="302">
        <v>0</v>
      </c>
    </row>
    <row r="178" spans="1:35" x14ac:dyDescent="0.25">
      <c r="A178" s="280">
        <v>21</v>
      </c>
      <c r="B178" s="280" t="s">
        <v>172</v>
      </c>
      <c r="C178" s="118">
        <v>652613</v>
      </c>
      <c r="D178" s="118">
        <v>23144</v>
      </c>
      <c r="E178" s="118">
        <v>228433</v>
      </c>
      <c r="F178" s="118">
        <v>0</v>
      </c>
      <c r="G178" s="118">
        <v>0</v>
      </c>
      <c r="H178" s="118">
        <v>0</v>
      </c>
      <c r="I178" s="118">
        <v>0</v>
      </c>
      <c r="J178" s="118">
        <v>0</v>
      </c>
      <c r="K178" s="118">
        <f t="shared" si="69"/>
        <v>904190</v>
      </c>
      <c r="L178" s="119">
        <f t="shared" si="70"/>
        <v>185.28483606557376</v>
      </c>
      <c r="M178" s="123">
        <f t="shared" si="71"/>
        <v>20.061770167937645</v>
      </c>
      <c r="N178" s="118">
        <v>2900689</v>
      </c>
      <c r="O178" s="119">
        <f t="shared" si="72"/>
        <v>594.40348360655742</v>
      </c>
      <c r="P178" s="123">
        <f t="shared" si="73"/>
        <v>64.359212164108072</v>
      </c>
      <c r="Q178" s="118">
        <v>6337</v>
      </c>
      <c r="R178" s="119">
        <f t="shared" si="74"/>
        <v>1.2985655737704918</v>
      </c>
      <c r="S178" s="123">
        <f t="shared" si="75"/>
        <v>0.14060256976323654</v>
      </c>
      <c r="T178" s="118">
        <v>113086</v>
      </c>
      <c r="U178" s="119">
        <f t="shared" si="76"/>
        <v>23.173360655737707</v>
      </c>
      <c r="V178" s="123">
        <f t="shared" si="77"/>
        <v>2.5091024466222769</v>
      </c>
      <c r="W178" s="118">
        <v>181372</v>
      </c>
      <c r="X178" s="119">
        <f t="shared" si="78"/>
        <v>37.166393442622947</v>
      </c>
      <c r="Y178" s="123">
        <f t="shared" si="79"/>
        <v>4.0242021907997065</v>
      </c>
      <c r="Z178" s="118">
        <v>306457</v>
      </c>
      <c r="AA178" s="118">
        <v>13346</v>
      </c>
      <c r="AB178" s="118">
        <f t="shared" si="80"/>
        <v>319803</v>
      </c>
      <c r="AC178" s="119">
        <f t="shared" si="81"/>
        <v>65.533401639344262</v>
      </c>
      <c r="AD178" s="123">
        <f t="shared" si="82"/>
        <v>7.0956483537939627</v>
      </c>
      <c r="AE178" s="118">
        <v>81553</v>
      </c>
      <c r="AF178" s="119">
        <f t="shared" si="83"/>
        <v>16.711680327868851</v>
      </c>
      <c r="AG178" s="123">
        <f t="shared" si="84"/>
        <v>1.8094621069751033</v>
      </c>
      <c r="AH178" s="118">
        <f t="shared" si="85"/>
        <v>4507030</v>
      </c>
      <c r="AI178" s="287">
        <v>4880</v>
      </c>
    </row>
    <row r="179" spans="1:35" x14ac:dyDescent="0.25">
      <c r="A179" s="279">
        <v>22</v>
      </c>
      <c r="B179" s="279" t="s">
        <v>188</v>
      </c>
      <c r="C179" s="115">
        <v>1822832</v>
      </c>
      <c r="D179" s="115">
        <v>67686</v>
      </c>
      <c r="E179" s="115">
        <v>379409</v>
      </c>
      <c r="F179" s="115">
        <v>0</v>
      </c>
      <c r="G179" s="115">
        <v>805710</v>
      </c>
      <c r="H179" s="115">
        <v>0</v>
      </c>
      <c r="I179" s="115">
        <v>65456</v>
      </c>
      <c r="J179" s="115">
        <v>56959</v>
      </c>
      <c r="K179" s="115">
        <f t="shared" si="69"/>
        <v>3198052</v>
      </c>
      <c r="L179" s="116">
        <f t="shared" si="70"/>
        <v>355.93233166388427</v>
      </c>
      <c r="M179" s="243">
        <f t="shared" si="71"/>
        <v>39.872877657836924</v>
      </c>
      <c r="N179" s="115">
        <v>3415560</v>
      </c>
      <c r="O179" s="116">
        <f t="shared" si="72"/>
        <v>380.14023372287147</v>
      </c>
      <c r="P179" s="243">
        <f t="shared" si="73"/>
        <v>42.584737838221983</v>
      </c>
      <c r="Q179" s="115">
        <v>64114</v>
      </c>
      <c r="R179" s="116">
        <f t="shared" si="74"/>
        <v>7.1356705620478573</v>
      </c>
      <c r="S179" s="243">
        <f t="shared" si="75"/>
        <v>0.79936463764646615</v>
      </c>
      <c r="T179" s="115">
        <v>59911</v>
      </c>
      <c r="U179" s="116">
        <f t="shared" si="76"/>
        <v>6.6678909293266555</v>
      </c>
      <c r="V179" s="243">
        <f t="shared" si="77"/>
        <v>0.74696220491682686</v>
      </c>
      <c r="W179" s="115">
        <v>926007</v>
      </c>
      <c r="X179" s="116">
        <f t="shared" si="78"/>
        <v>103.06143572621035</v>
      </c>
      <c r="Y179" s="243">
        <f t="shared" si="79"/>
        <v>11.545329413436868</v>
      </c>
      <c r="Z179" s="115">
        <v>169384</v>
      </c>
      <c r="AA179" s="115">
        <v>11600</v>
      </c>
      <c r="AB179" s="115">
        <f t="shared" si="80"/>
        <v>180984</v>
      </c>
      <c r="AC179" s="116">
        <f t="shared" si="81"/>
        <v>20.142904841402338</v>
      </c>
      <c r="AD179" s="243">
        <f t="shared" si="82"/>
        <v>2.2564839127149772</v>
      </c>
      <c r="AE179" s="115">
        <v>175992</v>
      </c>
      <c r="AF179" s="116">
        <f t="shared" si="83"/>
        <v>19.587312186978298</v>
      </c>
      <c r="AG179" s="243">
        <f t="shared" si="84"/>
        <v>2.1942443352259549</v>
      </c>
      <c r="AH179" s="115">
        <f t="shared" si="85"/>
        <v>8020620</v>
      </c>
      <c r="AI179" s="302">
        <v>8985</v>
      </c>
    </row>
    <row r="180" spans="1:35" x14ac:dyDescent="0.25">
      <c r="A180" s="280">
        <v>23</v>
      </c>
      <c r="B180" s="281" t="s">
        <v>272</v>
      </c>
      <c r="C180" s="118">
        <v>4626383</v>
      </c>
      <c r="D180" s="118">
        <v>52672</v>
      </c>
      <c r="E180" s="118">
        <v>1041863</v>
      </c>
      <c r="F180" s="118">
        <v>0</v>
      </c>
      <c r="G180" s="118">
        <v>0</v>
      </c>
      <c r="H180" s="118">
        <v>0</v>
      </c>
      <c r="I180" s="118">
        <v>35682</v>
      </c>
      <c r="J180" s="118">
        <v>32938</v>
      </c>
      <c r="K180" s="118">
        <f t="shared" si="69"/>
        <v>5789538</v>
      </c>
      <c r="L180" s="119">
        <f t="shared" si="70"/>
        <v>648.39713293761895</v>
      </c>
      <c r="M180" s="123">
        <f t="shared" si="71"/>
        <v>40.661014030363205</v>
      </c>
      <c r="N180" s="118">
        <v>6747309</v>
      </c>
      <c r="O180" s="119">
        <f t="shared" si="72"/>
        <v>755.66233620786204</v>
      </c>
      <c r="P180" s="123">
        <f t="shared" si="73"/>
        <v>47.387619861238662</v>
      </c>
      <c r="Q180" s="118">
        <v>181667</v>
      </c>
      <c r="R180" s="119">
        <f t="shared" si="74"/>
        <v>20.345727405084556</v>
      </c>
      <c r="S180" s="123">
        <f t="shared" si="75"/>
        <v>1.2758815014002831</v>
      </c>
      <c r="T180" s="118">
        <v>48911</v>
      </c>
      <c r="U180" s="119">
        <f t="shared" si="76"/>
        <v>5.4777690670847798</v>
      </c>
      <c r="V180" s="123">
        <f t="shared" si="77"/>
        <v>0.3435111501537938</v>
      </c>
      <c r="W180" s="118">
        <v>0</v>
      </c>
      <c r="X180" s="119">
        <f t="shared" si="78"/>
        <v>0</v>
      </c>
      <c r="Y180" s="123">
        <f t="shared" si="79"/>
        <v>0</v>
      </c>
      <c r="Z180" s="118">
        <v>845017</v>
      </c>
      <c r="AA180" s="118">
        <v>92428</v>
      </c>
      <c r="AB180" s="118">
        <f t="shared" si="80"/>
        <v>937445</v>
      </c>
      <c r="AC180" s="119">
        <f t="shared" si="81"/>
        <v>104.98880053757419</v>
      </c>
      <c r="AD180" s="123">
        <f t="shared" si="82"/>
        <v>6.5838525108037702</v>
      </c>
      <c r="AE180" s="118">
        <v>533678</v>
      </c>
      <c r="AF180" s="119">
        <f t="shared" si="83"/>
        <v>59.769067084779934</v>
      </c>
      <c r="AG180" s="123">
        <f t="shared" si="84"/>
        <v>3.7481209460402845</v>
      </c>
      <c r="AH180" s="118">
        <f t="shared" si="85"/>
        <v>14238548</v>
      </c>
      <c r="AI180" s="287">
        <v>8929</v>
      </c>
    </row>
    <row r="181" spans="1:35" x14ac:dyDescent="0.25">
      <c r="A181" s="279">
        <v>24</v>
      </c>
      <c r="B181" s="279" t="s">
        <v>273</v>
      </c>
      <c r="C181" s="115">
        <v>585657</v>
      </c>
      <c r="D181" s="115">
        <v>40840</v>
      </c>
      <c r="E181" s="115">
        <v>24636</v>
      </c>
      <c r="F181" s="115">
        <v>7914</v>
      </c>
      <c r="G181" s="115">
        <v>0</v>
      </c>
      <c r="H181" s="115">
        <v>0</v>
      </c>
      <c r="I181" s="115">
        <v>13156</v>
      </c>
      <c r="J181" s="115">
        <v>3518</v>
      </c>
      <c r="K181" s="115">
        <f t="shared" si="69"/>
        <v>675721</v>
      </c>
      <c r="L181" s="116">
        <f t="shared" si="70"/>
        <v>128.4396502566052</v>
      </c>
      <c r="M181" s="243">
        <f t="shared" si="71"/>
        <v>12.850599168854327</v>
      </c>
      <c r="N181" s="115">
        <v>2949657</v>
      </c>
      <c r="O181" s="116">
        <f t="shared" si="72"/>
        <v>560.66470252803651</v>
      </c>
      <c r="P181" s="243">
        <f t="shared" si="73"/>
        <v>56.095429611637556</v>
      </c>
      <c r="Q181" s="115">
        <v>1390</v>
      </c>
      <c r="R181" s="116">
        <f t="shared" si="74"/>
        <v>0.26420832541341949</v>
      </c>
      <c r="S181" s="243">
        <f t="shared" si="75"/>
        <v>2.6434479385289956E-2</v>
      </c>
      <c r="T181" s="115">
        <v>39164</v>
      </c>
      <c r="U181" s="116">
        <f t="shared" si="76"/>
        <v>7.4442121269720589</v>
      </c>
      <c r="V181" s="243">
        <f t="shared" si="77"/>
        <v>0.74480571988884592</v>
      </c>
      <c r="W181" s="115">
        <v>1277792</v>
      </c>
      <c r="X181" s="116">
        <f t="shared" si="78"/>
        <v>242.88006082493823</v>
      </c>
      <c r="Y181" s="243">
        <f t="shared" si="79"/>
        <v>24.300551282509655</v>
      </c>
      <c r="Z181" s="115">
        <v>8309</v>
      </c>
      <c r="AA181" s="115">
        <v>0</v>
      </c>
      <c r="AB181" s="115">
        <f t="shared" si="80"/>
        <v>8309</v>
      </c>
      <c r="AC181" s="116">
        <f t="shared" si="81"/>
        <v>1.5793575365900019</v>
      </c>
      <c r="AD181" s="243">
        <f t="shared" si="82"/>
        <v>0.15801733036861454</v>
      </c>
      <c r="AE181" s="115">
        <v>306251</v>
      </c>
      <c r="AF181" s="116">
        <f t="shared" si="83"/>
        <v>58.211556738262686</v>
      </c>
      <c r="AG181" s="243">
        <f t="shared" si="84"/>
        <v>5.8241624073557077</v>
      </c>
      <c r="AH181" s="115">
        <f t="shared" si="85"/>
        <v>5258284</v>
      </c>
      <c r="AI181" s="302">
        <v>5261</v>
      </c>
    </row>
    <row r="182" spans="1:35" x14ac:dyDescent="0.25">
      <c r="A182" s="280">
        <v>25</v>
      </c>
      <c r="B182" s="280" t="s">
        <v>274</v>
      </c>
      <c r="C182" s="118">
        <v>643736</v>
      </c>
      <c r="D182" s="118">
        <v>27112</v>
      </c>
      <c r="E182" s="118">
        <v>302812</v>
      </c>
      <c r="F182" s="118">
        <v>0</v>
      </c>
      <c r="G182" s="118">
        <v>136915</v>
      </c>
      <c r="H182" s="118">
        <v>0</v>
      </c>
      <c r="I182" s="118">
        <v>10080</v>
      </c>
      <c r="J182" s="118">
        <v>5112</v>
      </c>
      <c r="K182" s="118">
        <f t="shared" si="69"/>
        <v>1125767</v>
      </c>
      <c r="L182" s="119">
        <f t="shared" si="70"/>
        <v>229.60779114827656</v>
      </c>
      <c r="M182" s="123">
        <f t="shared" si="71"/>
        <v>12.596673745090364</v>
      </c>
      <c r="N182" s="118">
        <v>5121857</v>
      </c>
      <c r="O182" s="119">
        <f t="shared" si="72"/>
        <v>1044.6373648786457</v>
      </c>
      <c r="P182" s="123">
        <f t="shared" si="73"/>
        <v>57.310581672768258</v>
      </c>
      <c r="Q182" s="118">
        <v>28334</v>
      </c>
      <c r="R182" s="119">
        <f t="shared" si="74"/>
        <v>5.7789108708953698</v>
      </c>
      <c r="S182" s="123">
        <f t="shared" si="75"/>
        <v>0.31704087426029581</v>
      </c>
      <c r="T182" s="118">
        <v>45666</v>
      </c>
      <c r="U182" s="119">
        <f t="shared" si="76"/>
        <v>9.3138894554354472</v>
      </c>
      <c r="V182" s="123">
        <f t="shared" si="77"/>
        <v>0.510975808709348</v>
      </c>
      <c r="W182" s="118">
        <v>1527853</v>
      </c>
      <c r="X182" s="119">
        <f t="shared" si="78"/>
        <v>311.61594941872323</v>
      </c>
      <c r="Y182" s="123">
        <f t="shared" si="79"/>
        <v>17.095780717908369</v>
      </c>
      <c r="Z182" s="118">
        <v>549138</v>
      </c>
      <c r="AA182" s="118">
        <v>192150</v>
      </c>
      <c r="AB182" s="118">
        <f t="shared" si="80"/>
        <v>741288</v>
      </c>
      <c r="AC182" s="119">
        <f t="shared" si="81"/>
        <v>151.1906995716908</v>
      </c>
      <c r="AD182" s="123">
        <f t="shared" si="82"/>
        <v>8.2945787957459629</v>
      </c>
      <c r="AE182" s="118">
        <v>346253</v>
      </c>
      <c r="AF182" s="119">
        <f t="shared" si="83"/>
        <v>70.620640424230061</v>
      </c>
      <c r="AG182" s="123">
        <f t="shared" si="84"/>
        <v>3.8743683855174065</v>
      </c>
      <c r="AH182" s="118">
        <f t="shared" si="85"/>
        <v>8937018</v>
      </c>
      <c r="AI182" s="287">
        <v>4903</v>
      </c>
    </row>
    <row r="183" spans="1:35" x14ac:dyDescent="0.25">
      <c r="A183" s="279">
        <v>26</v>
      </c>
      <c r="B183" s="279" t="s">
        <v>275</v>
      </c>
      <c r="C183" s="115">
        <v>3731460</v>
      </c>
      <c r="D183" s="115">
        <v>36861</v>
      </c>
      <c r="E183" s="115">
        <v>863902</v>
      </c>
      <c r="F183" s="115">
        <v>0</v>
      </c>
      <c r="G183" s="115">
        <v>221333</v>
      </c>
      <c r="H183" s="115">
        <v>0</v>
      </c>
      <c r="I183" s="115">
        <v>43125</v>
      </c>
      <c r="J183" s="115">
        <v>17225</v>
      </c>
      <c r="K183" s="115">
        <f t="shared" ref="K183:K187" si="86">SUM(C183:J183)</f>
        <v>4913906</v>
      </c>
      <c r="L183" s="116">
        <f t="shared" si="70"/>
        <v>575.87085433024731</v>
      </c>
      <c r="M183" s="243">
        <f t="shared" si="71"/>
        <v>43.517149131181299</v>
      </c>
      <c r="N183" s="115">
        <v>4743918</v>
      </c>
      <c r="O183" s="116">
        <f t="shared" si="72"/>
        <v>555.94960740653937</v>
      </c>
      <c r="P183" s="243">
        <f t="shared" si="73"/>
        <v>42.011749323673534</v>
      </c>
      <c r="Q183" s="115">
        <v>202908</v>
      </c>
      <c r="R183" s="116">
        <f t="shared" si="74"/>
        <v>23.779210125395522</v>
      </c>
      <c r="S183" s="243">
        <f t="shared" si="75"/>
        <v>1.7969366316550897</v>
      </c>
      <c r="T183" s="115">
        <v>37572</v>
      </c>
      <c r="U183" s="116">
        <f t="shared" si="76"/>
        <v>4.4031407476854563</v>
      </c>
      <c r="V183" s="243">
        <f t="shared" si="77"/>
        <v>0.33273455519025874</v>
      </c>
      <c r="W183" s="115">
        <v>309431</v>
      </c>
      <c r="X183" s="116">
        <f t="shared" si="78"/>
        <v>36.262861830540253</v>
      </c>
      <c r="Y183" s="243">
        <f t="shared" si="79"/>
        <v>2.7402955963770084</v>
      </c>
      <c r="Z183" s="115">
        <v>413547</v>
      </c>
      <c r="AA183" s="115">
        <v>402998</v>
      </c>
      <c r="AB183" s="115">
        <f t="shared" si="80"/>
        <v>816545</v>
      </c>
      <c r="AC183" s="116">
        <f t="shared" si="81"/>
        <v>95.692605179889838</v>
      </c>
      <c r="AD183" s="243">
        <f t="shared" si="82"/>
        <v>7.2312556522897333</v>
      </c>
      <c r="AE183" s="115">
        <v>267604</v>
      </c>
      <c r="AF183" s="116">
        <f t="shared" si="83"/>
        <v>31.361068791749677</v>
      </c>
      <c r="AG183" s="243">
        <f t="shared" si="84"/>
        <v>2.3698791096330782</v>
      </c>
      <c r="AH183" s="115">
        <f t="shared" si="85"/>
        <v>11291884</v>
      </c>
      <c r="AI183" s="302">
        <v>8533</v>
      </c>
    </row>
    <row r="184" spans="1:35" x14ac:dyDescent="0.25">
      <c r="A184" s="280">
        <v>27</v>
      </c>
      <c r="B184" s="280" t="s">
        <v>276</v>
      </c>
      <c r="C184" s="118">
        <v>1403588</v>
      </c>
      <c r="D184" s="118">
        <v>84445</v>
      </c>
      <c r="E184" s="118">
        <v>971409</v>
      </c>
      <c r="F184" s="118">
        <v>1068</v>
      </c>
      <c r="G184" s="118">
        <v>2250</v>
      </c>
      <c r="H184" s="118">
        <v>0</v>
      </c>
      <c r="I184" s="118">
        <v>29805</v>
      </c>
      <c r="J184" s="118">
        <v>24134</v>
      </c>
      <c r="K184" s="118">
        <f t="shared" si="86"/>
        <v>2516699</v>
      </c>
      <c r="L184" s="119">
        <f t="shared" si="70"/>
        <v>315.93007783078082</v>
      </c>
      <c r="M184" s="123">
        <f t="shared" si="71"/>
        <v>25.103445648031137</v>
      </c>
      <c r="N184" s="118">
        <v>5776158</v>
      </c>
      <c r="O184" s="119">
        <f t="shared" si="72"/>
        <v>725.10143108209888</v>
      </c>
      <c r="P184" s="123">
        <f t="shared" si="73"/>
        <v>57.615737284212479</v>
      </c>
      <c r="Q184" s="118">
        <v>6090</v>
      </c>
      <c r="R184" s="119">
        <f t="shared" si="74"/>
        <v>0.76449912126537789</v>
      </c>
      <c r="S184" s="123">
        <f t="shared" si="75"/>
        <v>6.0746233060254576E-2</v>
      </c>
      <c r="T184" s="118">
        <v>106984</v>
      </c>
      <c r="U184" s="119">
        <f t="shared" si="76"/>
        <v>13.430077830780819</v>
      </c>
      <c r="V184" s="123">
        <f t="shared" si="77"/>
        <v>1.0671387516778779</v>
      </c>
      <c r="W184" s="118">
        <v>542248</v>
      </c>
      <c r="X184" s="119">
        <f t="shared" si="78"/>
        <v>68.070298769771526</v>
      </c>
      <c r="Y184" s="123">
        <f t="shared" si="79"/>
        <v>5.4087887330799544</v>
      </c>
      <c r="Z184" s="118">
        <v>656547</v>
      </c>
      <c r="AA184" s="118">
        <v>53021</v>
      </c>
      <c r="AB184" s="118">
        <f t="shared" si="80"/>
        <v>709568</v>
      </c>
      <c r="AC184" s="119">
        <f t="shared" si="81"/>
        <v>89.074566909364805</v>
      </c>
      <c r="AD184" s="123">
        <f t="shared" si="82"/>
        <v>7.0777640558454387</v>
      </c>
      <c r="AE184" s="118">
        <v>367566</v>
      </c>
      <c r="AF184" s="119">
        <f t="shared" si="83"/>
        <v>46.14185287471755</v>
      </c>
      <c r="AG184" s="123">
        <f t="shared" si="84"/>
        <v>3.6663792940928626</v>
      </c>
      <c r="AH184" s="118">
        <f t="shared" si="85"/>
        <v>10025313</v>
      </c>
      <c r="AI184" s="287">
        <v>7966</v>
      </c>
    </row>
    <row r="185" spans="1:35" x14ac:dyDescent="0.25">
      <c r="A185" s="279">
        <v>28</v>
      </c>
      <c r="B185" s="279" t="s">
        <v>277</v>
      </c>
      <c r="C185" s="115">
        <v>0</v>
      </c>
      <c r="D185" s="115">
        <v>0</v>
      </c>
      <c r="E185" s="115">
        <v>0</v>
      </c>
      <c r="F185" s="115">
        <v>0</v>
      </c>
      <c r="G185" s="115">
        <v>0</v>
      </c>
      <c r="H185" s="115">
        <v>0</v>
      </c>
      <c r="I185" s="115">
        <v>0</v>
      </c>
      <c r="J185" s="115">
        <v>0</v>
      </c>
      <c r="K185" s="115">
        <f t="shared" si="86"/>
        <v>0</v>
      </c>
      <c r="L185" s="116">
        <f t="shared" si="70"/>
        <v>0</v>
      </c>
      <c r="M185" s="243">
        <f t="shared" si="71"/>
        <v>0</v>
      </c>
      <c r="N185" s="115">
        <v>0</v>
      </c>
      <c r="O185" s="116">
        <f t="shared" si="72"/>
        <v>0</v>
      </c>
      <c r="P185" s="243">
        <f t="shared" si="73"/>
        <v>0</v>
      </c>
      <c r="Q185" s="115">
        <v>0</v>
      </c>
      <c r="R185" s="116">
        <f t="shared" si="74"/>
        <v>0</v>
      </c>
      <c r="S185" s="243">
        <f t="shared" si="75"/>
        <v>0</v>
      </c>
      <c r="T185" s="115">
        <v>0</v>
      </c>
      <c r="U185" s="116">
        <f t="shared" si="76"/>
        <v>0</v>
      </c>
      <c r="V185" s="243">
        <f t="shared" si="77"/>
        <v>0</v>
      </c>
      <c r="W185" s="115">
        <v>0</v>
      </c>
      <c r="X185" s="116">
        <f t="shared" si="78"/>
        <v>0</v>
      </c>
      <c r="Y185" s="243">
        <f t="shared" si="79"/>
        <v>0</v>
      </c>
      <c r="Z185" s="115">
        <v>0</v>
      </c>
      <c r="AA185" s="115">
        <v>0</v>
      </c>
      <c r="AB185" s="115">
        <f t="shared" si="80"/>
        <v>0</v>
      </c>
      <c r="AC185" s="116">
        <f t="shared" si="81"/>
        <v>0</v>
      </c>
      <c r="AD185" s="243">
        <f t="shared" si="82"/>
        <v>0</v>
      </c>
      <c r="AE185" s="115">
        <v>0</v>
      </c>
      <c r="AF185" s="116">
        <f t="shared" si="83"/>
        <v>0</v>
      </c>
      <c r="AG185" s="243">
        <f t="shared" si="84"/>
        <v>0</v>
      </c>
      <c r="AH185" s="115">
        <f t="shared" si="85"/>
        <v>0</v>
      </c>
      <c r="AI185" s="302">
        <v>0</v>
      </c>
    </row>
    <row r="186" spans="1:35" x14ac:dyDescent="0.25">
      <c r="A186" s="280">
        <v>29</v>
      </c>
      <c r="B186" s="280" t="s">
        <v>278</v>
      </c>
      <c r="C186" s="118">
        <v>1311799</v>
      </c>
      <c r="D186" s="118">
        <v>48281</v>
      </c>
      <c r="E186" s="118">
        <v>770308</v>
      </c>
      <c r="F186" s="118">
        <v>286</v>
      </c>
      <c r="G186" s="118">
        <v>191607</v>
      </c>
      <c r="H186" s="118">
        <v>0</v>
      </c>
      <c r="I186" s="118">
        <v>78709</v>
      </c>
      <c r="J186" s="118">
        <v>2386</v>
      </c>
      <c r="K186" s="118">
        <f t="shared" si="86"/>
        <v>2403376</v>
      </c>
      <c r="L186" s="119">
        <f t="shared" si="70"/>
        <v>339.31610899336437</v>
      </c>
      <c r="M186" s="123">
        <f t="shared" si="71"/>
        <v>37.295313272742199</v>
      </c>
      <c r="N186" s="118">
        <v>2650693</v>
      </c>
      <c r="O186" s="119">
        <f t="shared" si="72"/>
        <v>374.23309332203871</v>
      </c>
      <c r="P186" s="123">
        <f t="shared" si="73"/>
        <v>41.133150129178638</v>
      </c>
      <c r="Q186" s="118">
        <v>41369</v>
      </c>
      <c r="R186" s="119">
        <f t="shared" si="74"/>
        <v>5.8406042637300581</v>
      </c>
      <c r="S186" s="123">
        <f t="shared" si="75"/>
        <v>0.64195939993578699</v>
      </c>
      <c r="T186" s="118">
        <v>22491</v>
      </c>
      <c r="U186" s="119">
        <f t="shared" si="76"/>
        <v>3.1753494282083863</v>
      </c>
      <c r="V186" s="123">
        <f t="shared" si="77"/>
        <v>0.34901275989160446</v>
      </c>
      <c r="W186" s="118">
        <v>636896</v>
      </c>
      <c r="X186" s="119">
        <f t="shared" si="78"/>
        <v>89.918960892277283</v>
      </c>
      <c r="Y186" s="123">
        <f t="shared" si="79"/>
        <v>9.883279121600788</v>
      </c>
      <c r="Z186" s="118">
        <v>574257</v>
      </c>
      <c r="AA186" s="118">
        <v>0</v>
      </c>
      <c r="AB186" s="118">
        <f t="shared" si="80"/>
        <v>574257</v>
      </c>
      <c r="AC186" s="119">
        <f t="shared" si="81"/>
        <v>81.075391783142734</v>
      </c>
      <c r="AD186" s="123">
        <f t="shared" si="82"/>
        <v>8.9112542998120627</v>
      </c>
      <c r="AE186" s="118">
        <v>115095</v>
      </c>
      <c r="AF186" s="119">
        <f t="shared" si="83"/>
        <v>16.249470563320628</v>
      </c>
      <c r="AG186" s="123">
        <f t="shared" si="84"/>
        <v>1.7860310168389231</v>
      </c>
      <c r="AH186" s="118">
        <f t="shared" si="85"/>
        <v>6444177</v>
      </c>
      <c r="AI186" s="287">
        <v>7083</v>
      </c>
    </row>
    <row r="187" spans="1:35" x14ac:dyDescent="0.25">
      <c r="A187" s="279">
        <v>30</v>
      </c>
      <c r="B187" s="279" t="s">
        <v>216</v>
      </c>
      <c r="C187" s="115">
        <v>791182</v>
      </c>
      <c r="D187" s="115">
        <v>47663</v>
      </c>
      <c r="E187" s="115">
        <v>188305</v>
      </c>
      <c r="F187" s="115">
        <v>0</v>
      </c>
      <c r="G187" s="115">
        <v>0</v>
      </c>
      <c r="H187" s="115">
        <v>0</v>
      </c>
      <c r="I187" s="115">
        <v>24906</v>
      </c>
      <c r="J187" s="115">
        <v>0</v>
      </c>
      <c r="K187" s="115">
        <f t="shared" si="86"/>
        <v>1052056</v>
      </c>
      <c r="L187" s="116">
        <f t="shared" si="70"/>
        <v>234.51983950066875</v>
      </c>
      <c r="M187" s="243">
        <f t="shared" si="71"/>
        <v>17.223629889789372</v>
      </c>
      <c r="N187" s="115">
        <v>2456812</v>
      </c>
      <c r="O187" s="116">
        <f t="shared" si="72"/>
        <v>547.66205974141769</v>
      </c>
      <c r="P187" s="243">
        <f t="shared" si="73"/>
        <v>40.221452657266539</v>
      </c>
      <c r="Q187" s="115">
        <v>16272</v>
      </c>
      <c r="R187" s="116">
        <f t="shared" si="74"/>
        <v>3.6272848863129736</v>
      </c>
      <c r="S187" s="243">
        <f t="shared" si="75"/>
        <v>0.26639542530687782</v>
      </c>
      <c r="T187" s="115">
        <v>29674</v>
      </c>
      <c r="U187" s="116">
        <f t="shared" si="76"/>
        <v>6.6148016049933123</v>
      </c>
      <c r="V187" s="243">
        <f t="shared" si="77"/>
        <v>0.48580493181884787</v>
      </c>
      <c r="W187" s="115">
        <v>1890769</v>
      </c>
      <c r="X187" s="116">
        <f t="shared" si="78"/>
        <v>421.48216674097193</v>
      </c>
      <c r="Y187" s="243">
        <f t="shared" si="79"/>
        <v>30.95453613028884</v>
      </c>
      <c r="Z187" s="115">
        <v>270142</v>
      </c>
      <c r="AA187" s="115">
        <v>9923</v>
      </c>
      <c r="AB187" s="115">
        <f t="shared" si="80"/>
        <v>280065</v>
      </c>
      <c r="AC187" s="116">
        <f t="shared" si="81"/>
        <v>62.430896121266159</v>
      </c>
      <c r="AD187" s="243">
        <f t="shared" si="82"/>
        <v>4.5850562185699815</v>
      </c>
      <c r="AE187" s="115">
        <v>382565</v>
      </c>
      <c r="AF187" s="116">
        <f t="shared" si="83"/>
        <v>85.279759251003128</v>
      </c>
      <c r="AG187" s="243">
        <f t="shared" si="84"/>
        <v>6.2631247469595444</v>
      </c>
      <c r="AH187" s="115">
        <f t="shared" si="85"/>
        <v>6108213</v>
      </c>
      <c r="AI187" s="302">
        <v>4486</v>
      </c>
    </row>
    <row r="188" spans="1:35" x14ac:dyDescent="0.25">
      <c r="A188" s="280">
        <v>31</v>
      </c>
      <c r="B188" s="280" t="s">
        <v>279</v>
      </c>
      <c r="C188" s="118">
        <v>13235302</v>
      </c>
      <c r="D188" s="118">
        <v>109585</v>
      </c>
      <c r="E188" s="118">
        <v>0</v>
      </c>
      <c r="F188" s="118">
        <v>0</v>
      </c>
      <c r="G188" s="118">
        <v>0</v>
      </c>
      <c r="H188" s="118">
        <v>0</v>
      </c>
      <c r="I188" s="118">
        <v>32630</v>
      </c>
      <c r="J188" s="118">
        <v>5758</v>
      </c>
      <c r="K188" s="118">
        <f t="shared" ref="K188:K195" si="87">SUM(C188:J188)</f>
        <v>13383275</v>
      </c>
      <c r="L188" s="119">
        <f t="shared" si="70"/>
        <v>812.43701815091367</v>
      </c>
      <c r="M188" s="123">
        <f t="shared" si="71"/>
        <v>45.102896049919451</v>
      </c>
      <c r="N188" s="118">
        <v>11920880</v>
      </c>
      <c r="O188" s="119">
        <f t="shared" si="72"/>
        <v>723.66174952953315</v>
      </c>
      <c r="P188" s="123">
        <f t="shared" si="73"/>
        <v>40.174487295789987</v>
      </c>
      <c r="Q188" s="118">
        <v>367773</v>
      </c>
      <c r="R188" s="119">
        <f t="shared" si="74"/>
        <v>22.325805864141323</v>
      </c>
      <c r="S188" s="123">
        <f t="shared" si="75"/>
        <v>1.2394296156185258</v>
      </c>
      <c r="T188" s="118">
        <v>222238</v>
      </c>
      <c r="U188" s="119">
        <f t="shared" si="76"/>
        <v>13.49104595398531</v>
      </c>
      <c r="V188" s="123">
        <f t="shared" si="77"/>
        <v>0.74896297149554203</v>
      </c>
      <c r="W188" s="118">
        <v>1568815</v>
      </c>
      <c r="X188" s="119">
        <f t="shared" si="78"/>
        <v>95.235536939233896</v>
      </c>
      <c r="Y188" s="123">
        <f t="shared" si="79"/>
        <v>5.2870541677245955</v>
      </c>
      <c r="Z188" s="118">
        <v>1139221</v>
      </c>
      <c r="AA188" s="118">
        <v>217121</v>
      </c>
      <c r="AB188" s="118">
        <f t="shared" si="80"/>
        <v>1356342</v>
      </c>
      <c r="AC188" s="119">
        <f t="shared" si="81"/>
        <v>82.337279184119467</v>
      </c>
      <c r="AD188" s="123">
        <f t="shared" si="82"/>
        <v>4.5710001650672085</v>
      </c>
      <c r="AE188" s="118">
        <v>853439</v>
      </c>
      <c r="AF188" s="119">
        <f t="shared" si="83"/>
        <v>51.808353062587265</v>
      </c>
      <c r="AG188" s="123">
        <f t="shared" si="84"/>
        <v>2.8761697343846859</v>
      </c>
      <c r="AH188" s="118">
        <f t="shared" si="85"/>
        <v>29672762</v>
      </c>
      <c r="AI188" s="287">
        <v>16473</v>
      </c>
    </row>
    <row r="189" spans="1:35" x14ac:dyDescent="0.25">
      <c r="A189" s="279">
        <v>32</v>
      </c>
      <c r="B189" s="279" t="s">
        <v>280</v>
      </c>
      <c r="C189" s="115">
        <v>0</v>
      </c>
      <c r="D189" s="115">
        <v>0</v>
      </c>
      <c r="E189" s="115">
        <v>0</v>
      </c>
      <c r="F189" s="115">
        <v>0</v>
      </c>
      <c r="G189" s="115">
        <v>0</v>
      </c>
      <c r="H189" s="115">
        <v>0</v>
      </c>
      <c r="I189" s="115">
        <v>0</v>
      </c>
      <c r="J189" s="115">
        <v>0</v>
      </c>
      <c r="K189" s="115">
        <f t="shared" si="87"/>
        <v>0</v>
      </c>
      <c r="L189" s="116">
        <f t="shared" si="70"/>
        <v>0</v>
      </c>
      <c r="M189" s="243">
        <f t="shared" si="71"/>
        <v>0</v>
      </c>
      <c r="N189" s="115">
        <v>0</v>
      </c>
      <c r="O189" s="116">
        <f t="shared" si="72"/>
        <v>0</v>
      </c>
      <c r="P189" s="243">
        <f t="shared" si="73"/>
        <v>0</v>
      </c>
      <c r="Q189" s="115">
        <v>0</v>
      </c>
      <c r="R189" s="116">
        <f t="shared" si="74"/>
        <v>0</v>
      </c>
      <c r="S189" s="243">
        <f t="shared" si="75"/>
        <v>0</v>
      </c>
      <c r="T189" s="115">
        <v>0</v>
      </c>
      <c r="U189" s="116">
        <f t="shared" si="76"/>
        <v>0</v>
      </c>
      <c r="V189" s="243">
        <f t="shared" si="77"/>
        <v>0</v>
      </c>
      <c r="W189" s="115">
        <v>0</v>
      </c>
      <c r="X189" s="116">
        <f t="shared" si="78"/>
        <v>0</v>
      </c>
      <c r="Y189" s="243">
        <f t="shared" si="79"/>
        <v>0</v>
      </c>
      <c r="Z189" s="115">
        <v>0</v>
      </c>
      <c r="AA189" s="115">
        <v>0</v>
      </c>
      <c r="AB189" s="115">
        <f t="shared" si="80"/>
        <v>0</v>
      </c>
      <c r="AC189" s="116">
        <f t="shared" si="81"/>
        <v>0</v>
      </c>
      <c r="AD189" s="243">
        <f t="shared" si="82"/>
        <v>0</v>
      </c>
      <c r="AE189" s="115">
        <v>0</v>
      </c>
      <c r="AF189" s="116">
        <f t="shared" si="83"/>
        <v>0</v>
      </c>
      <c r="AG189" s="243">
        <f t="shared" si="84"/>
        <v>0</v>
      </c>
      <c r="AH189" s="115">
        <f t="shared" si="85"/>
        <v>0</v>
      </c>
      <c r="AI189" s="302">
        <v>0</v>
      </c>
    </row>
    <row r="190" spans="1:35" x14ac:dyDescent="0.25">
      <c r="A190" s="280">
        <v>33</v>
      </c>
      <c r="B190" s="280" t="s">
        <v>281</v>
      </c>
      <c r="C190" s="118">
        <v>844543</v>
      </c>
      <c r="D190" s="118">
        <v>14918</v>
      </c>
      <c r="E190" s="118">
        <v>808649</v>
      </c>
      <c r="F190" s="118">
        <v>0</v>
      </c>
      <c r="G190" s="118">
        <v>4332</v>
      </c>
      <c r="H190" s="118">
        <v>0</v>
      </c>
      <c r="I190" s="118">
        <v>29632</v>
      </c>
      <c r="J190" s="118">
        <v>13417</v>
      </c>
      <c r="K190" s="118">
        <f t="shared" si="87"/>
        <v>1715491</v>
      </c>
      <c r="L190" s="119">
        <f t="shared" si="70"/>
        <v>170.57681217062742</v>
      </c>
      <c r="M190" s="123">
        <f t="shared" si="71"/>
        <v>10.14229558688697</v>
      </c>
      <c r="N190" s="118">
        <v>11756636</v>
      </c>
      <c r="O190" s="119">
        <f t="shared" si="72"/>
        <v>1169.0002982996918</v>
      </c>
      <c r="P190" s="123">
        <f t="shared" si="73"/>
        <v>69.507375683950812</v>
      </c>
      <c r="Q190" s="118">
        <v>254298</v>
      </c>
      <c r="R190" s="119">
        <f t="shared" si="74"/>
        <v>25.285671671472606</v>
      </c>
      <c r="S190" s="123">
        <f t="shared" si="75"/>
        <v>1.5034561435496789</v>
      </c>
      <c r="T190" s="118">
        <v>76662</v>
      </c>
      <c r="U190" s="119">
        <f t="shared" si="76"/>
        <v>7.6227503231579998</v>
      </c>
      <c r="V190" s="123">
        <f t="shared" si="77"/>
        <v>0.45323972220310615</v>
      </c>
      <c r="W190" s="118">
        <v>1776296</v>
      </c>
      <c r="X190" s="119">
        <f t="shared" si="78"/>
        <v>176.62284975638858</v>
      </c>
      <c r="Y190" s="123">
        <f t="shared" si="79"/>
        <v>10.501785833796257</v>
      </c>
      <c r="Z190" s="118">
        <v>905093</v>
      </c>
      <c r="AA190" s="118">
        <v>0</v>
      </c>
      <c r="AB190" s="118">
        <f t="shared" si="80"/>
        <v>905093</v>
      </c>
      <c r="AC190" s="119">
        <f t="shared" si="81"/>
        <v>89.996320970468332</v>
      </c>
      <c r="AD190" s="123">
        <f t="shared" si="82"/>
        <v>5.3510748465729563</v>
      </c>
      <c r="AE190" s="118">
        <v>429752</v>
      </c>
      <c r="AF190" s="119">
        <f t="shared" si="83"/>
        <v>42.731629710649301</v>
      </c>
      <c r="AG190" s="123">
        <f t="shared" si="84"/>
        <v>2.5407721830402195</v>
      </c>
      <c r="AH190" s="118">
        <f t="shared" si="85"/>
        <v>16914228</v>
      </c>
      <c r="AI190" s="287">
        <v>10057</v>
      </c>
    </row>
    <row r="191" spans="1:35" x14ac:dyDescent="0.25">
      <c r="A191" s="279">
        <v>34</v>
      </c>
      <c r="B191" s="279" t="s">
        <v>282</v>
      </c>
      <c r="C191" s="115">
        <v>2578584</v>
      </c>
      <c r="D191" s="115">
        <v>118023</v>
      </c>
      <c r="E191" s="115">
        <v>1052273</v>
      </c>
      <c r="F191" s="115">
        <v>0</v>
      </c>
      <c r="G191" s="115">
        <v>3664916</v>
      </c>
      <c r="H191" s="115">
        <v>0</v>
      </c>
      <c r="I191" s="115">
        <v>49060</v>
      </c>
      <c r="J191" s="115">
        <v>51022</v>
      </c>
      <c r="K191" s="115">
        <f t="shared" si="87"/>
        <v>7513878</v>
      </c>
      <c r="L191" s="116">
        <f t="shared" si="70"/>
        <v>2200.9015817223199</v>
      </c>
      <c r="M191" s="243">
        <f t="shared" si="71"/>
        <v>66.838405790075427</v>
      </c>
      <c r="N191" s="115">
        <v>1539932</v>
      </c>
      <c r="O191" s="116">
        <f t="shared" si="72"/>
        <v>451.06385471587578</v>
      </c>
      <c r="P191" s="243">
        <f t="shared" si="73"/>
        <v>13.698199505651068</v>
      </c>
      <c r="Q191" s="115">
        <v>30586</v>
      </c>
      <c r="R191" s="116">
        <f t="shared" si="74"/>
        <v>8.9589923842999415</v>
      </c>
      <c r="S191" s="243">
        <f t="shared" si="75"/>
        <v>0.27207248766818509</v>
      </c>
      <c r="T191" s="115">
        <v>134847</v>
      </c>
      <c r="U191" s="116">
        <f t="shared" si="76"/>
        <v>39.498242530755711</v>
      </c>
      <c r="V191" s="243">
        <f t="shared" si="77"/>
        <v>1.1995082307131286</v>
      </c>
      <c r="W191" s="115">
        <v>422408</v>
      </c>
      <c r="X191" s="116">
        <f t="shared" si="78"/>
        <v>123.72817809021676</v>
      </c>
      <c r="Y191" s="243">
        <f t="shared" si="79"/>
        <v>3.7574575090218638</v>
      </c>
      <c r="Z191" s="115">
        <v>466612</v>
      </c>
      <c r="AA191" s="115">
        <v>7900</v>
      </c>
      <c r="AB191" s="115">
        <f t="shared" si="80"/>
        <v>474512</v>
      </c>
      <c r="AC191" s="116">
        <f t="shared" si="81"/>
        <v>138.9900410076157</v>
      </c>
      <c r="AD191" s="243">
        <f t="shared" si="82"/>
        <v>4.2209396543649333</v>
      </c>
      <c r="AE191" s="115">
        <v>1125694</v>
      </c>
      <c r="AF191" s="116">
        <f t="shared" si="83"/>
        <v>329.72876391329817</v>
      </c>
      <c r="AG191" s="243">
        <f t="shared" si="84"/>
        <v>10.013416822505391</v>
      </c>
      <c r="AH191" s="115">
        <f t="shared" si="85"/>
        <v>11241857</v>
      </c>
      <c r="AI191" s="302">
        <v>3414</v>
      </c>
    </row>
    <row r="192" spans="1:35" x14ac:dyDescent="0.25">
      <c r="A192" s="280">
        <v>35</v>
      </c>
      <c r="B192" s="280" t="s">
        <v>224</v>
      </c>
      <c r="C192" s="118">
        <v>667794</v>
      </c>
      <c r="D192" s="118">
        <v>19513</v>
      </c>
      <c r="E192" s="118">
        <v>197471</v>
      </c>
      <c r="F192" s="118">
        <v>7708</v>
      </c>
      <c r="G192" s="118">
        <v>0</v>
      </c>
      <c r="H192" s="118">
        <v>0</v>
      </c>
      <c r="I192" s="118">
        <v>15871</v>
      </c>
      <c r="J192" s="118">
        <v>4861</v>
      </c>
      <c r="K192" s="118">
        <f t="shared" si="87"/>
        <v>913218</v>
      </c>
      <c r="L192" s="119">
        <f t="shared" si="70"/>
        <v>307.37731403567824</v>
      </c>
      <c r="M192" s="123">
        <f t="shared" si="71"/>
        <v>18.719176077315314</v>
      </c>
      <c r="N192" s="118">
        <v>2862779</v>
      </c>
      <c r="O192" s="119">
        <f t="shared" si="72"/>
        <v>963.57421743520695</v>
      </c>
      <c r="P192" s="123">
        <f t="shared" si="73"/>
        <v>58.681349000392743</v>
      </c>
      <c r="Q192" s="118">
        <v>1430</v>
      </c>
      <c r="R192" s="119">
        <f t="shared" si="74"/>
        <v>0.4813194210703467</v>
      </c>
      <c r="S192" s="123">
        <f t="shared" si="75"/>
        <v>2.9312192478204439E-2</v>
      </c>
      <c r="T192" s="118">
        <v>4233</v>
      </c>
      <c r="U192" s="119">
        <f t="shared" si="76"/>
        <v>1.4247728037697744</v>
      </c>
      <c r="V192" s="123">
        <f t="shared" si="77"/>
        <v>8.6768189342824736E-2</v>
      </c>
      <c r="W192" s="118">
        <v>348945</v>
      </c>
      <c r="X192" s="119">
        <f t="shared" si="78"/>
        <v>117.45035341635813</v>
      </c>
      <c r="Y192" s="123">
        <f t="shared" si="79"/>
        <v>7.152687415599333</v>
      </c>
      <c r="Z192" s="118">
        <v>618939</v>
      </c>
      <c r="AA192" s="118">
        <v>0</v>
      </c>
      <c r="AB192" s="118">
        <f t="shared" si="80"/>
        <v>618939</v>
      </c>
      <c r="AC192" s="119">
        <f t="shared" si="81"/>
        <v>208.326825984517</v>
      </c>
      <c r="AD192" s="123">
        <f t="shared" si="82"/>
        <v>12.687034335851314</v>
      </c>
      <c r="AE192" s="118">
        <v>128972</v>
      </c>
      <c r="AF192" s="119">
        <f t="shared" si="83"/>
        <v>43.41029956243689</v>
      </c>
      <c r="AG192" s="123">
        <f t="shared" si="84"/>
        <v>2.6436727890202674</v>
      </c>
      <c r="AH192" s="118">
        <f t="shared" si="85"/>
        <v>4878516</v>
      </c>
      <c r="AI192" s="287">
        <v>2971</v>
      </c>
    </row>
    <row r="193" spans="1:35" x14ac:dyDescent="0.25">
      <c r="A193" s="279">
        <v>36</v>
      </c>
      <c r="B193" s="279" t="s">
        <v>283</v>
      </c>
      <c r="C193" s="115">
        <v>862257</v>
      </c>
      <c r="D193" s="115">
        <v>21213</v>
      </c>
      <c r="E193" s="115">
        <v>466439</v>
      </c>
      <c r="F193" s="115">
        <v>0</v>
      </c>
      <c r="G193" s="115">
        <v>4632</v>
      </c>
      <c r="H193" s="115">
        <v>0</v>
      </c>
      <c r="I193" s="115">
        <v>46070</v>
      </c>
      <c r="J193" s="115">
        <v>12305</v>
      </c>
      <c r="K193" s="115">
        <f t="shared" si="87"/>
        <v>1412916</v>
      </c>
      <c r="L193" s="116">
        <f t="shared" si="70"/>
        <v>243.31255381436199</v>
      </c>
      <c r="M193" s="243">
        <f t="shared" si="71"/>
        <v>20.016688649026946</v>
      </c>
      <c r="N193" s="115">
        <v>4519049</v>
      </c>
      <c r="O193" s="116">
        <f t="shared" si="72"/>
        <v>778.2071637678664</v>
      </c>
      <c r="P193" s="243">
        <f t="shared" si="73"/>
        <v>64.021071898610089</v>
      </c>
      <c r="Q193" s="115">
        <v>0</v>
      </c>
      <c r="R193" s="116">
        <f t="shared" si="74"/>
        <v>0</v>
      </c>
      <c r="S193" s="243">
        <f t="shared" si="75"/>
        <v>0</v>
      </c>
      <c r="T193" s="115">
        <v>13545</v>
      </c>
      <c r="U193" s="116">
        <f t="shared" si="76"/>
        <v>2.3325297055278114</v>
      </c>
      <c r="V193" s="243">
        <f t="shared" si="77"/>
        <v>0.19189112994054139</v>
      </c>
      <c r="W193" s="115">
        <v>600889</v>
      </c>
      <c r="X193" s="116">
        <f t="shared" si="78"/>
        <v>103.47666609264681</v>
      </c>
      <c r="Y193" s="243">
        <f t="shared" si="79"/>
        <v>8.5127551996191926</v>
      </c>
      <c r="Z193" s="115">
        <v>394280</v>
      </c>
      <c r="AA193" s="115">
        <v>11700</v>
      </c>
      <c r="AB193" s="115">
        <f t="shared" si="80"/>
        <v>405980</v>
      </c>
      <c r="AC193" s="116">
        <f t="shared" si="81"/>
        <v>69.912174961253655</v>
      </c>
      <c r="AD193" s="243">
        <f t="shared" si="82"/>
        <v>5.7514921323928379</v>
      </c>
      <c r="AE193" s="115">
        <v>106311</v>
      </c>
      <c r="AF193" s="116">
        <f t="shared" si="83"/>
        <v>18.307387635612191</v>
      </c>
      <c r="AG193" s="243">
        <f t="shared" si="84"/>
        <v>1.5061009904104019</v>
      </c>
      <c r="AH193" s="115">
        <f t="shared" si="85"/>
        <v>7058690</v>
      </c>
      <c r="AI193" s="302">
        <v>5807</v>
      </c>
    </row>
    <row r="194" spans="1:35" x14ac:dyDescent="0.25">
      <c r="A194" s="280">
        <v>37</v>
      </c>
      <c r="B194" s="280" t="s">
        <v>284</v>
      </c>
      <c r="C194" s="122">
        <v>1997302</v>
      </c>
      <c r="D194" s="122">
        <v>79901</v>
      </c>
      <c r="E194" s="122">
        <v>331786</v>
      </c>
      <c r="F194" s="122">
        <v>2178</v>
      </c>
      <c r="G194" s="122">
        <v>189941</v>
      </c>
      <c r="H194" s="122">
        <v>0</v>
      </c>
      <c r="I194" s="122">
        <v>29847</v>
      </c>
      <c r="J194" s="122">
        <v>18169</v>
      </c>
      <c r="K194" s="122">
        <f t="shared" si="87"/>
        <v>2649124</v>
      </c>
      <c r="L194" s="119">
        <f t="shared" si="70"/>
        <v>320.52316999395038</v>
      </c>
      <c r="M194" s="123">
        <f t="shared" si="71"/>
        <v>14.553871912363972</v>
      </c>
      <c r="N194" s="122">
        <v>10826174</v>
      </c>
      <c r="O194" s="119">
        <f t="shared" si="72"/>
        <v>1309.8819116757411</v>
      </c>
      <c r="P194" s="123">
        <f t="shared" si="73"/>
        <v>59.477302571327392</v>
      </c>
      <c r="Q194" s="122">
        <v>279693</v>
      </c>
      <c r="R194" s="119">
        <f t="shared" si="74"/>
        <v>33.840653357531764</v>
      </c>
      <c r="S194" s="123">
        <f t="shared" si="75"/>
        <v>1.5365894902559549</v>
      </c>
      <c r="T194" s="122">
        <v>58334</v>
      </c>
      <c r="U194" s="119">
        <f t="shared" si="76"/>
        <v>7.0579552329098609</v>
      </c>
      <c r="V194" s="123">
        <f t="shared" si="77"/>
        <v>0.32047785008774216</v>
      </c>
      <c r="W194" s="122">
        <v>2029267</v>
      </c>
      <c r="X194" s="119">
        <f t="shared" si="78"/>
        <v>245.52534785238959</v>
      </c>
      <c r="Y194" s="123">
        <f t="shared" si="79"/>
        <v>11.148474738814453</v>
      </c>
      <c r="Z194" s="122">
        <v>1280410</v>
      </c>
      <c r="AA194" s="122">
        <v>61473</v>
      </c>
      <c r="AB194" s="122">
        <f t="shared" si="80"/>
        <v>1341883</v>
      </c>
      <c r="AC194" s="119">
        <f t="shared" si="81"/>
        <v>162.35728977616455</v>
      </c>
      <c r="AD194" s="123">
        <f t="shared" si="82"/>
        <v>7.3720948145042291</v>
      </c>
      <c r="AE194" s="122">
        <v>1017719</v>
      </c>
      <c r="AF194" s="119">
        <f t="shared" si="83"/>
        <v>123.13599516031458</v>
      </c>
      <c r="AG194" s="123">
        <f t="shared" si="84"/>
        <v>5.5911886226462588</v>
      </c>
      <c r="AH194" s="122">
        <f t="shared" si="85"/>
        <v>18202194</v>
      </c>
      <c r="AI194" s="287">
        <v>8265</v>
      </c>
    </row>
    <row r="195" spans="1:35" ht="13.5" thickBot="1" x14ac:dyDescent="0.3">
      <c r="A195" s="282">
        <f>A194</f>
        <v>37</v>
      </c>
      <c r="B195" s="283" t="s">
        <v>247</v>
      </c>
      <c r="C195" s="127">
        <f t="shared" ref="C195:J195" si="88">SUM(C158:C194)</f>
        <v>93450771</v>
      </c>
      <c r="D195" s="127">
        <f t="shared" si="88"/>
        <v>1956388</v>
      </c>
      <c r="E195" s="127">
        <f t="shared" si="88"/>
        <v>19676916</v>
      </c>
      <c r="F195" s="127">
        <f t="shared" si="88"/>
        <v>33167</v>
      </c>
      <c r="G195" s="127">
        <f t="shared" si="88"/>
        <v>6173489</v>
      </c>
      <c r="H195" s="127">
        <f t="shared" si="88"/>
        <v>0</v>
      </c>
      <c r="I195" s="127">
        <f t="shared" si="88"/>
        <v>1083038</v>
      </c>
      <c r="J195" s="127">
        <f t="shared" si="88"/>
        <v>604753</v>
      </c>
      <c r="K195" s="127">
        <f t="shared" si="87"/>
        <v>122978522</v>
      </c>
      <c r="L195" s="245">
        <f>(K195/$AI195)</f>
        <v>409.80000266583136</v>
      </c>
      <c r="M195" s="246">
        <f t="shared" si="71"/>
        <v>28.473096543326854</v>
      </c>
      <c r="N195" s="127">
        <f>SUM(N158:N194)</f>
        <v>210831772</v>
      </c>
      <c r="O195" s="245">
        <f>(N195/$AI195)</f>
        <v>702.55244023539296</v>
      </c>
      <c r="P195" s="246">
        <f t="shared" si="73"/>
        <v>48.813673322213738</v>
      </c>
      <c r="Q195" s="127">
        <f>SUM(Q158:Q194)</f>
        <v>5215329</v>
      </c>
      <c r="R195" s="245">
        <f>(Q195/$AI195)</f>
        <v>17.378984584830086</v>
      </c>
      <c r="S195" s="246">
        <f t="shared" si="75"/>
        <v>1.2075000065638477</v>
      </c>
      <c r="T195" s="127">
        <f>SUM(T158:T194)</f>
        <v>3071733</v>
      </c>
      <c r="U195" s="245">
        <f>(T195/$AI195)</f>
        <v>10.235902750471519</v>
      </c>
      <c r="V195" s="246">
        <f t="shared" si="77"/>
        <v>0.71119532778514782</v>
      </c>
      <c r="W195" s="127">
        <f>SUM(W158:W194)</f>
        <v>42502974</v>
      </c>
      <c r="X195" s="245">
        <f>(W195/$AI195)</f>
        <v>141.63220191006818</v>
      </c>
      <c r="Y195" s="246">
        <f t="shared" si="79"/>
        <v>9.8406718701702331</v>
      </c>
      <c r="Z195" s="127">
        <f>SUM(Z158:Z194)</f>
        <v>21937458</v>
      </c>
      <c r="AA195" s="127">
        <f>SUM(AA158:AA194)</f>
        <v>6526905</v>
      </c>
      <c r="AB195" s="127">
        <f>SUM(AB158:AB194)</f>
        <v>28464363</v>
      </c>
      <c r="AC195" s="245">
        <f>(AB195/$AI195)</f>
        <v>94.851489866508487</v>
      </c>
      <c r="AD195" s="246">
        <f t="shared" si="82"/>
        <v>6.5903260387476497</v>
      </c>
      <c r="AE195" s="127">
        <f>SUM(AE158:AE194)</f>
        <v>18846609</v>
      </c>
      <c r="AF195" s="245">
        <f>(AE195/$AI195)</f>
        <v>62.802351929728687</v>
      </c>
      <c r="AG195" s="246">
        <f t="shared" si="84"/>
        <v>4.3635368911925347</v>
      </c>
      <c r="AH195" s="127">
        <f>SUM(AH158:AH194)</f>
        <v>431911302</v>
      </c>
      <c r="AI195" s="307">
        <f>SUM(AI158:AI194)</f>
        <v>300094</v>
      </c>
    </row>
    <row r="196" spans="1:35" x14ac:dyDescent="0.25">
      <c r="B196" s="275"/>
      <c r="C196" s="229"/>
      <c r="D196" s="229"/>
      <c r="E196" s="229"/>
      <c r="F196" s="229"/>
      <c r="G196" s="229"/>
      <c r="H196" s="229"/>
      <c r="I196" s="229"/>
      <c r="J196" s="229"/>
      <c r="K196" s="229"/>
      <c r="L196" s="77"/>
      <c r="M196" s="226"/>
      <c r="N196" s="229"/>
      <c r="O196" s="77"/>
      <c r="P196" s="226"/>
      <c r="Q196" s="229"/>
      <c r="R196" s="77"/>
      <c r="S196" s="226"/>
      <c r="T196" s="229"/>
      <c r="U196" s="77"/>
      <c r="V196" s="226"/>
      <c r="W196" s="229"/>
      <c r="X196" s="77"/>
      <c r="Y196" s="226"/>
      <c r="Z196" s="229"/>
      <c r="AA196" s="229"/>
      <c r="AB196" s="229"/>
      <c r="AC196" s="77"/>
      <c r="AD196" s="226"/>
      <c r="AE196" s="229"/>
      <c r="AF196" s="77"/>
      <c r="AG196" s="226"/>
      <c r="AH196" s="229"/>
      <c r="AI196" s="305"/>
    </row>
    <row r="197" spans="1:35" ht="13.5" thickBot="1" x14ac:dyDescent="0.3">
      <c r="A197" s="292">
        <f>(A45+A149+A195)</f>
        <v>170</v>
      </c>
      <c r="B197" s="293" t="s">
        <v>285</v>
      </c>
      <c r="C197" s="235">
        <f t="shared" ref="C197:K197" si="89">(C45+C149+C195)</f>
        <v>14548532084</v>
      </c>
      <c r="D197" s="235">
        <f t="shared" si="89"/>
        <v>454740059</v>
      </c>
      <c r="E197" s="235">
        <f t="shared" si="89"/>
        <v>4049583027</v>
      </c>
      <c r="F197" s="235">
        <f t="shared" si="89"/>
        <v>6793291</v>
      </c>
      <c r="G197" s="235">
        <f t="shared" si="89"/>
        <v>271262222</v>
      </c>
      <c r="H197" s="235">
        <f t="shared" si="89"/>
        <v>16537880</v>
      </c>
      <c r="I197" s="235">
        <f t="shared" si="89"/>
        <v>129318224</v>
      </c>
      <c r="J197" s="235">
        <f t="shared" si="89"/>
        <v>58586406</v>
      </c>
      <c r="K197" s="235">
        <f t="shared" si="89"/>
        <v>19535353193</v>
      </c>
      <c r="L197" s="236">
        <f>(K197/$AI197)</f>
        <v>2198.8888797215459</v>
      </c>
      <c r="M197" s="237">
        <f>IF($AH197,K197/$AH197*100,0)</f>
        <v>65.147578328173594</v>
      </c>
      <c r="N197" s="235">
        <f>(N45+N149+N195)</f>
        <v>5330891659</v>
      </c>
      <c r="O197" s="236">
        <f>(N197/$AI197)</f>
        <v>600.04230648748853</v>
      </c>
      <c r="P197" s="237">
        <f>IF($AH197,N197/$AH197*100,0)</f>
        <v>17.777752901757317</v>
      </c>
      <c r="Q197" s="235">
        <f>(Q45+Q149+Q195)</f>
        <v>307513080</v>
      </c>
      <c r="R197" s="236">
        <f>(Q197/$AI197)</f>
        <v>34.613507383281743</v>
      </c>
      <c r="S197" s="237">
        <f>IF($AH197,Q197/$AH197*100,0)</f>
        <v>1.0255116592115925</v>
      </c>
      <c r="T197" s="235">
        <f>(T45+T149+T195)</f>
        <v>101783096</v>
      </c>
      <c r="U197" s="236">
        <f>(T197/$AI197)</f>
        <v>11.456650705359507</v>
      </c>
      <c r="V197" s="237">
        <f>IF($AH197,T197/$AH197*100,0)</f>
        <v>0.33943190858305217</v>
      </c>
      <c r="W197" s="235">
        <f>(W45+W149+W195)</f>
        <v>2677265154</v>
      </c>
      <c r="X197" s="236">
        <f>(W197/$AI197)</f>
        <v>301.3515300714426</v>
      </c>
      <c r="Y197" s="237">
        <f>IF($AH197,W197/$AH197*100,0)</f>
        <v>8.928292189158002</v>
      </c>
      <c r="Z197" s="235">
        <f>(Z45+Z149+Z195)</f>
        <v>1052962192</v>
      </c>
      <c r="AA197" s="235">
        <f>(AA45+AA149+AA195)</f>
        <v>211445394</v>
      </c>
      <c r="AB197" s="235">
        <f>(AB45+AB149+AB195)</f>
        <v>1264407586</v>
      </c>
      <c r="AC197" s="236">
        <f>(AB197/$AI197)</f>
        <v>142.32103985134046</v>
      </c>
      <c r="AD197" s="237">
        <f>IF($AH197,AB197/$AH197*100,0)</f>
        <v>4.2166164816097726</v>
      </c>
      <c r="AE197" s="235">
        <f>(AE45+AE149+AE195)</f>
        <v>769093773</v>
      </c>
      <c r="AF197" s="236">
        <f>(AE197/$AI197)</f>
        <v>86.568782668273869</v>
      </c>
      <c r="AG197" s="237">
        <f>IF($AH197,AE197/$AH197*100,0)</f>
        <v>2.5648165315066729</v>
      </c>
      <c r="AH197" s="235">
        <f>(AH45+AH149+AH195)</f>
        <v>29986307541</v>
      </c>
      <c r="AI197" s="308">
        <f>AI45+AI149+AI195</f>
        <v>8884193</v>
      </c>
    </row>
    <row r="198" spans="1:35" ht="13.5" thickTop="1" x14ac:dyDescent="0.25"/>
    <row r="199" spans="1:35" ht="13.5" thickBot="1" x14ac:dyDescent="0.3"/>
    <row r="200" spans="1:35" x14ac:dyDescent="0.25">
      <c r="A200" s="220" t="s">
        <v>484</v>
      </c>
      <c r="B200" s="327"/>
      <c r="C200" s="327"/>
      <c r="D200" s="327"/>
      <c r="E200" s="327"/>
      <c r="F200" s="327"/>
      <c r="G200" s="327"/>
      <c r="H200" s="327"/>
      <c r="I200" s="327"/>
      <c r="J200" s="327"/>
      <c r="K200" s="327"/>
      <c r="L200" s="327"/>
      <c r="M200" s="327"/>
      <c r="N200" s="328"/>
    </row>
    <row r="201" spans="1:35" ht="25.5" customHeight="1" thickBot="1" x14ac:dyDescent="0.35">
      <c r="A201" s="410" t="s">
        <v>540</v>
      </c>
      <c r="B201" s="411"/>
      <c r="C201" s="411"/>
      <c r="D201" s="411"/>
      <c r="E201" s="411"/>
      <c r="F201" s="411"/>
      <c r="G201" s="411"/>
      <c r="H201" s="411"/>
      <c r="I201" s="411"/>
      <c r="J201" s="411"/>
      <c r="K201" s="411"/>
      <c r="L201" s="411"/>
      <c r="M201" s="411"/>
      <c r="N201" s="412"/>
    </row>
    <row r="212" spans="1:1" x14ac:dyDescent="0.25">
      <c r="A212" s="276"/>
    </row>
  </sheetData>
  <mergeCells count="7">
    <mergeCell ref="A201:N201"/>
    <mergeCell ref="C156:M156"/>
    <mergeCell ref="Z5:AD5"/>
    <mergeCell ref="Z52:AD52"/>
    <mergeCell ref="Z156:AD156"/>
    <mergeCell ref="C5:M5"/>
    <mergeCell ref="C52:M52"/>
  </mergeCells>
  <printOptions gridLinesSet="0"/>
  <pageMargins left="0.25" right="0.25" top="0.53" bottom="0.45" header="0.3" footer="0.3"/>
  <pageSetup paperSize="3" scale="48" fitToHeight="0" pageOrder="overThenDown" orientation="landscape" r:id="rId1"/>
  <headerFooter alignWithMargins="0"/>
  <rowBreaks count="2" manualBreakCount="2">
    <brk id="46" max="16383" man="1"/>
    <brk id="15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8808-F746-4F62-B5F6-A7F5E7D5FF97}">
  <sheetPr transitionEvaluation="1" transitionEntry="1">
    <tabColor rgb="FF0070C0"/>
    <pageSetUpPr fitToPage="1"/>
  </sheetPr>
  <dimension ref="A1:AN213"/>
  <sheetViews>
    <sheetView showGridLines="0" zoomScaleNormal="100" workbookViewId="0"/>
  </sheetViews>
  <sheetFormatPr defaultColWidth="12.6328125" defaultRowHeight="13" x14ac:dyDescent="0.25"/>
  <cols>
    <col min="1" max="1" width="10" style="274" customWidth="1"/>
    <col min="2" max="2" width="16" style="274" customWidth="1"/>
    <col min="3" max="5" width="14.453125" style="274" customWidth="1"/>
    <col min="6" max="6" width="15.36328125" style="274" customWidth="1"/>
    <col min="7" max="7" width="17.453125" style="274" customWidth="1"/>
    <col min="8" max="8" width="15.54296875" style="274" customWidth="1"/>
    <col min="9" max="9" width="14.453125" style="274" customWidth="1"/>
    <col min="10" max="10" width="16" style="274" customWidth="1"/>
    <col min="11" max="11" width="17.6328125" style="274" customWidth="1"/>
    <col min="12" max="12" width="18.453125" style="274" customWidth="1"/>
    <col min="13" max="13" width="18.90625" style="274" customWidth="1"/>
    <col min="14" max="14" width="2.453125" style="274" customWidth="1"/>
    <col min="15" max="15" width="2" style="274" customWidth="1"/>
    <col min="16" max="16384" width="12.6328125" style="274"/>
  </cols>
  <sheetData>
    <row r="1" spans="1:40" s="317" customFormat="1" ht="15.5" x14ac:dyDescent="0.35">
      <c r="A1" s="311" t="s">
        <v>547</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row>
    <row r="2" spans="1:40" s="317" customFormat="1" ht="15.5" x14ac:dyDescent="0.35">
      <c r="A2" s="312" t="s">
        <v>454</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row>
    <row r="3" spans="1:40" s="317" customFormat="1" ht="15.5" x14ac:dyDescent="0.35">
      <c r="A3" s="313" t="s">
        <v>531</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row>
    <row r="4" spans="1:40" ht="13.5" thickBot="1" x14ac:dyDescent="0.3">
      <c r="C4" s="275"/>
      <c r="D4" s="275"/>
      <c r="E4" s="275"/>
      <c r="H4" s="275"/>
      <c r="I4" s="275"/>
    </row>
    <row r="5" spans="1:40" x14ac:dyDescent="0.25">
      <c r="C5" s="421" t="s">
        <v>389</v>
      </c>
      <c r="D5" s="422"/>
      <c r="E5" s="422"/>
      <c r="F5" s="422"/>
      <c r="G5" s="423"/>
      <c r="H5" s="421" t="s">
        <v>288</v>
      </c>
      <c r="I5" s="422"/>
      <c r="J5" s="422"/>
      <c r="K5" s="422"/>
      <c r="L5" s="419" t="s">
        <v>363</v>
      </c>
      <c r="M5" s="420"/>
    </row>
    <row r="6" spans="1:40" s="225" customFormat="1" ht="58.5" thickBot="1" x14ac:dyDescent="0.4">
      <c r="A6" s="288" t="s">
        <v>0</v>
      </c>
      <c r="B6" s="289" t="s">
        <v>330</v>
      </c>
      <c r="C6" s="266" t="s">
        <v>446</v>
      </c>
      <c r="D6" s="266" t="s">
        <v>449</v>
      </c>
      <c r="E6" s="266" t="s">
        <v>450</v>
      </c>
      <c r="F6" s="266" t="s">
        <v>451</v>
      </c>
      <c r="G6" s="266" t="s">
        <v>452</v>
      </c>
      <c r="H6" s="266" t="s">
        <v>446</v>
      </c>
      <c r="I6" s="266" t="s">
        <v>447</v>
      </c>
      <c r="J6" s="266" t="s">
        <v>448</v>
      </c>
      <c r="K6" s="266" t="s">
        <v>453</v>
      </c>
      <c r="L6" s="265" t="s">
        <v>488</v>
      </c>
      <c r="M6" s="267" t="s">
        <v>489</v>
      </c>
    </row>
    <row r="7" spans="1:40" x14ac:dyDescent="0.25">
      <c r="A7" s="280">
        <v>1</v>
      </c>
      <c r="B7" s="280" t="s">
        <v>5</v>
      </c>
      <c r="C7" s="137">
        <v>0</v>
      </c>
      <c r="D7" s="137">
        <v>16283018</v>
      </c>
      <c r="E7" s="137">
        <v>8862447</v>
      </c>
      <c r="F7" s="137">
        <v>107162466</v>
      </c>
      <c r="G7" s="137">
        <f>SUM(C7:F7)</f>
        <v>132307931</v>
      </c>
      <c r="H7" s="137">
        <v>0</v>
      </c>
      <c r="I7" s="137">
        <v>935106</v>
      </c>
      <c r="J7" s="137">
        <v>70389384</v>
      </c>
      <c r="K7" s="137">
        <f>SUM(H7:J7)</f>
        <v>71324490</v>
      </c>
      <c r="L7" s="137">
        <v>5916195.1763000004</v>
      </c>
      <c r="M7" s="137">
        <v>1435361.2837</v>
      </c>
    </row>
    <row r="8" spans="1:40" x14ac:dyDescent="0.25">
      <c r="A8" s="279">
        <v>2</v>
      </c>
      <c r="B8" s="279" t="s">
        <v>7</v>
      </c>
      <c r="C8" s="115">
        <v>0</v>
      </c>
      <c r="D8" s="115">
        <v>2461205</v>
      </c>
      <c r="E8" s="115">
        <v>1983689</v>
      </c>
      <c r="F8" s="115">
        <v>37890982</v>
      </c>
      <c r="G8" s="115">
        <f>SUM(C8:F8)</f>
        <v>42335876</v>
      </c>
      <c r="H8" s="115">
        <v>0</v>
      </c>
      <c r="I8" s="115">
        <v>0</v>
      </c>
      <c r="J8" s="115">
        <v>15884130</v>
      </c>
      <c r="K8" s="115">
        <f t="shared" ref="K8:K44" si="0">SUM(H8:J8)</f>
        <v>15884130</v>
      </c>
      <c r="L8" s="115">
        <v>1047973.317436</v>
      </c>
      <c r="M8" s="115">
        <v>1289952.8925639999</v>
      </c>
    </row>
    <row r="9" spans="1:40" x14ac:dyDescent="0.25">
      <c r="A9" s="280">
        <v>3</v>
      </c>
      <c r="B9" s="280" t="s">
        <v>9</v>
      </c>
      <c r="C9" s="118">
        <v>0</v>
      </c>
      <c r="D9" s="118">
        <v>879023</v>
      </c>
      <c r="E9" s="118">
        <v>889355</v>
      </c>
      <c r="F9" s="118">
        <v>17685575</v>
      </c>
      <c r="G9" s="118">
        <f t="shared" ref="G9:G44" si="1">SUM(C9:F9)</f>
        <v>19453953</v>
      </c>
      <c r="H9" s="118">
        <v>0</v>
      </c>
      <c r="I9" s="118">
        <v>0</v>
      </c>
      <c r="J9" s="118">
        <v>4043543</v>
      </c>
      <c r="K9" s="118">
        <f t="shared" si="0"/>
        <v>4043543</v>
      </c>
      <c r="L9" s="118">
        <v>61944.265519999986</v>
      </c>
      <c r="M9" s="118">
        <v>298527.43448</v>
      </c>
    </row>
    <row r="10" spans="1:40" x14ac:dyDescent="0.25">
      <c r="A10" s="279">
        <v>4</v>
      </c>
      <c r="B10" s="279" t="s">
        <v>11</v>
      </c>
      <c r="C10" s="115">
        <v>0</v>
      </c>
      <c r="D10" s="115">
        <v>9014617</v>
      </c>
      <c r="E10" s="115">
        <v>2299295</v>
      </c>
      <c r="F10" s="115">
        <v>83460736</v>
      </c>
      <c r="G10" s="115">
        <f t="shared" si="1"/>
        <v>94774648</v>
      </c>
      <c r="H10" s="115">
        <v>0</v>
      </c>
      <c r="I10" s="115">
        <v>187899</v>
      </c>
      <c r="J10" s="115">
        <v>29075688</v>
      </c>
      <c r="K10" s="115">
        <f t="shared" si="0"/>
        <v>29263587</v>
      </c>
      <c r="L10" s="115">
        <v>1669701.7107170003</v>
      </c>
      <c r="M10" s="115">
        <v>1107481.5192829999</v>
      </c>
    </row>
    <row r="11" spans="1:40" x14ac:dyDescent="0.25">
      <c r="A11" s="280">
        <v>5</v>
      </c>
      <c r="B11" s="280" t="s">
        <v>13</v>
      </c>
      <c r="C11" s="118">
        <v>0</v>
      </c>
      <c r="D11" s="118">
        <v>39640045</v>
      </c>
      <c r="E11" s="118">
        <v>22123530</v>
      </c>
      <c r="F11" s="118">
        <v>425559877</v>
      </c>
      <c r="G11" s="118">
        <f t="shared" si="1"/>
        <v>487323452</v>
      </c>
      <c r="H11" s="118">
        <v>8467</v>
      </c>
      <c r="I11" s="118">
        <v>207186</v>
      </c>
      <c r="J11" s="118">
        <v>102247650</v>
      </c>
      <c r="K11" s="118">
        <f t="shared" si="0"/>
        <v>102463303</v>
      </c>
      <c r="L11" s="118">
        <v>15514733.631584998</v>
      </c>
      <c r="M11" s="118">
        <v>3705758.2484149998</v>
      </c>
    </row>
    <row r="12" spans="1:40" x14ac:dyDescent="0.25">
      <c r="A12" s="279">
        <v>6</v>
      </c>
      <c r="B12" s="279" t="s">
        <v>15</v>
      </c>
      <c r="C12" s="115">
        <v>0</v>
      </c>
      <c r="D12" s="115">
        <v>0</v>
      </c>
      <c r="E12" s="115">
        <v>0</v>
      </c>
      <c r="F12" s="115">
        <v>0</v>
      </c>
      <c r="G12" s="115">
        <f t="shared" si="1"/>
        <v>0</v>
      </c>
      <c r="H12" s="115">
        <v>0</v>
      </c>
      <c r="I12" s="115">
        <v>0</v>
      </c>
      <c r="J12" s="115">
        <v>0</v>
      </c>
      <c r="K12" s="115">
        <f t="shared" si="0"/>
        <v>0</v>
      </c>
      <c r="L12" s="115"/>
      <c r="M12" s="115"/>
    </row>
    <row r="13" spans="1:40" x14ac:dyDescent="0.25">
      <c r="A13" s="280">
        <v>7</v>
      </c>
      <c r="B13" s="280" t="s">
        <v>246</v>
      </c>
      <c r="C13" s="118">
        <v>0</v>
      </c>
      <c r="D13" s="118">
        <v>776119</v>
      </c>
      <c r="E13" s="118">
        <v>331423</v>
      </c>
      <c r="F13" s="118">
        <v>5297550</v>
      </c>
      <c r="G13" s="118">
        <f t="shared" si="1"/>
        <v>6405092</v>
      </c>
      <c r="H13" s="118">
        <v>0</v>
      </c>
      <c r="I13" s="118">
        <v>0</v>
      </c>
      <c r="J13" s="118">
        <v>4154366</v>
      </c>
      <c r="K13" s="118">
        <f t="shared" si="0"/>
        <v>4154366</v>
      </c>
      <c r="L13" s="118">
        <v>97661.746400000018</v>
      </c>
      <c r="M13" s="118">
        <v>322883.4436</v>
      </c>
    </row>
    <row r="14" spans="1:40" x14ac:dyDescent="0.25">
      <c r="A14" s="279">
        <v>8</v>
      </c>
      <c r="B14" s="279" t="s">
        <v>19</v>
      </c>
      <c r="C14" s="115">
        <v>0</v>
      </c>
      <c r="D14" s="115">
        <v>22964876</v>
      </c>
      <c r="E14" s="115">
        <v>3200383</v>
      </c>
      <c r="F14" s="115">
        <v>118345723</v>
      </c>
      <c r="G14" s="115">
        <f t="shared" si="1"/>
        <v>144510982</v>
      </c>
      <c r="H14" s="115">
        <v>0</v>
      </c>
      <c r="I14" s="115">
        <v>8239262</v>
      </c>
      <c r="J14" s="115">
        <v>22125240</v>
      </c>
      <c r="K14" s="115">
        <f t="shared" si="0"/>
        <v>30364502</v>
      </c>
      <c r="L14" s="115">
        <v>995528.66290000011</v>
      </c>
      <c r="M14" s="115">
        <v>3740392.0470999996</v>
      </c>
    </row>
    <row r="15" spans="1:40" x14ac:dyDescent="0.25">
      <c r="A15" s="280">
        <v>9</v>
      </c>
      <c r="B15" s="280" t="s">
        <v>21</v>
      </c>
      <c r="C15" s="118">
        <v>0</v>
      </c>
      <c r="D15" s="118">
        <v>0</v>
      </c>
      <c r="E15" s="118">
        <v>0</v>
      </c>
      <c r="F15" s="118">
        <v>0</v>
      </c>
      <c r="G15" s="118">
        <f t="shared" si="1"/>
        <v>0</v>
      </c>
      <c r="H15" s="118">
        <v>0</v>
      </c>
      <c r="I15" s="118">
        <v>0</v>
      </c>
      <c r="J15" s="118">
        <v>0</v>
      </c>
      <c r="K15" s="118">
        <f t="shared" si="0"/>
        <v>0</v>
      </c>
      <c r="L15" s="118"/>
      <c r="M15" s="118"/>
    </row>
    <row r="16" spans="1:40" x14ac:dyDescent="0.25">
      <c r="A16" s="279">
        <v>10</v>
      </c>
      <c r="B16" s="279" t="s">
        <v>23</v>
      </c>
      <c r="C16" s="115">
        <v>0</v>
      </c>
      <c r="D16" s="115">
        <v>5265506</v>
      </c>
      <c r="E16" s="115">
        <v>1253141</v>
      </c>
      <c r="F16" s="115">
        <v>15114161</v>
      </c>
      <c r="G16" s="115">
        <f t="shared" si="1"/>
        <v>21632808</v>
      </c>
      <c r="H16" s="115">
        <v>0</v>
      </c>
      <c r="I16" s="115">
        <v>0</v>
      </c>
      <c r="J16" s="115">
        <v>12370492</v>
      </c>
      <c r="K16" s="115">
        <f t="shared" si="0"/>
        <v>12370492</v>
      </c>
      <c r="L16" s="115">
        <v>65618.574789999999</v>
      </c>
      <c r="M16" s="115">
        <v>64389.195210000005</v>
      </c>
    </row>
    <row r="17" spans="1:13" x14ac:dyDescent="0.25">
      <c r="A17" s="280">
        <v>11</v>
      </c>
      <c r="B17" s="280" t="s">
        <v>25</v>
      </c>
      <c r="C17" s="118">
        <v>0</v>
      </c>
      <c r="D17" s="118">
        <v>2890652</v>
      </c>
      <c r="E17" s="118">
        <v>538477</v>
      </c>
      <c r="F17" s="118">
        <v>14276586</v>
      </c>
      <c r="G17" s="118">
        <f t="shared" si="1"/>
        <v>17705715</v>
      </c>
      <c r="H17" s="118">
        <v>0</v>
      </c>
      <c r="I17" s="118">
        <v>3009894</v>
      </c>
      <c r="J17" s="118">
        <v>1862768</v>
      </c>
      <c r="K17" s="118">
        <f t="shared" si="0"/>
        <v>4872662</v>
      </c>
      <c r="L17" s="118">
        <v>87843.623500000002</v>
      </c>
      <c r="M17" s="118">
        <v>47640.716499999995</v>
      </c>
    </row>
    <row r="18" spans="1:13" x14ac:dyDescent="0.25">
      <c r="A18" s="279">
        <v>12</v>
      </c>
      <c r="B18" s="279" t="s">
        <v>27</v>
      </c>
      <c r="C18" s="115">
        <v>0</v>
      </c>
      <c r="D18" s="115">
        <v>0</v>
      </c>
      <c r="E18" s="115">
        <v>0</v>
      </c>
      <c r="F18" s="115">
        <v>0</v>
      </c>
      <c r="G18" s="115">
        <f t="shared" si="1"/>
        <v>0</v>
      </c>
      <c r="H18" s="115">
        <v>0</v>
      </c>
      <c r="I18" s="115">
        <v>0</v>
      </c>
      <c r="J18" s="115">
        <v>0</v>
      </c>
      <c r="K18" s="115">
        <f t="shared" si="0"/>
        <v>0</v>
      </c>
      <c r="L18" s="115"/>
      <c r="M18" s="115"/>
    </row>
    <row r="19" spans="1:13" x14ac:dyDescent="0.25">
      <c r="A19" s="280">
        <v>13</v>
      </c>
      <c r="B19" s="280" t="s">
        <v>29</v>
      </c>
      <c r="C19" s="118">
        <v>0</v>
      </c>
      <c r="D19" s="118">
        <v>3146214</v>
      </c>
      <c r="E19" s="118">
        <v>2483912</v>
      </c>
      <c r="F19" s="118">
        <v>43227508</v>
      </c>
      <c r="G19" s="118">
        <f t="shared" si="1"/>
        <v>48857634</v>
      </c>
      <c r="H19" s="118">
        <v>0</v>
      </c>
      <c r="I19" s="118">
        <v>0</v>
      </c>
      <c r="J19" s="118">
        <v>18992807</v>
      </c>
      <c r="K19" s="118">
        <f t="shared" si="0"/>
        <v>18992807</v>
      </c>
      <c r="L19" s="118">
        <v>1334707.66808</v>
      </c>
      <c r="M19" s="118">
        <v>756308.62191999995</v>
      </c>
    </row>
    <row r="20" spans="1:13" x14ac:dyDescent="0.25">
      <c r="A20" s="279">
        <v>14</v>
      </c>
      <c r="B20" s="279" t="s">
        <v>31</v>
      </c>
      <c r="C20" s="115">
        <v>0</v>
      </c>
      <c r="D20" s="115">
        <v>449155</v>
      </c>
      <c r="E20" s="115">
        <v>157475</v>
      </c>
      <c r="F20" s="115">
        <v>20015501</v>
      </c>
      <c r="G20" s="115">
        <f t="shared" si="1"/>
        <v>20622131</v>
      </c>
      <c r="H20" s="115">
        <v>0</v>
      </c>
      <c r="I20" s="115">
        <v>0</v>
      </c>
      <c r="J20" s="115">
        <v>8075705</v>
      </c>
      <c r="K20" s="115">
        <f t="shared" si="0"/>
        <v>8075705</v>
      </c>
      <c r="L20" s="115">
        <v>70718.902539999981</v>
      </c>
      <c r="M20" s="115">
        <v>556392.58746000007</v>
      </c>
    </row>
    <row r="21" spans="1:13" x14ac:dyDescent="0.25">
      <c r="A21" s="280">
        <v>15</v>
      </c>
      <c r="B21" s="280" t="s">
        <v>33</v>
      </c>
      <c r="C21" s="118">
        <v>0</v>
      </c>
      <c r="D21" s="118">
        <v>23020136</v>
      </c>
      <c r="E21" s="118">
        <v>8993673</v>
      </c>
      <c r="F21" s="118">
        <v>254348538</v>
      </c>
      <c r="G21" s="118">
        <f t="shared" si="1"/>
        <v>286362347</v>
      </c>
      <c r="H21" s="118">
        <v>0</v>
      </c>
      <c r="I21" s="118">
        <v>10405</v>
      </c>
      <c r="J21" s="118">
        <v>75922931</v>
      </c>
      <c r="K21" s="118">
        <f t="shared" si="0"/>
        <v>75933336</v>
      </c>
      <c r="L21" s="118">
        <v>18877664.723427001</v>
      </c>
      <c r="M21" s="118">
        <v>4629772.796573</v>
      </c>
    </row>
    <row r="22" spans="1:13" x14ac:dyDescent="0.25">
      <c r="A22" s="279">
        <v>16</v>
      </c>
      <c r="B22" s="279" t="s">
        <v>35</v>
      </c>
      <c r="C22" s="115">
        <v>0</v>
      </c>
      <c r="D22" s="115">
        <v>3016257</v>
      </c>
      <c r="E22" s="115">
        <v>466104</v>
      </c>
      <c r="F22" s="115">
        <v>85065998</v>
      </c>
      <c r="G22" s="115">
        <f t="shared" si="1"/>
        <v>88548359</v>
      </c>
      <c r="H22" s="115">
        <v>0</v>
      </c>
      <c r="I22" s="115">
        <v>1496467</v>
      </c>
      <c r="J22" s="115">
        <v>22255999</v>
      </c>
      <c r="K22" s="115">
        <f t="shared" si="0"/>
        <v>23752466</v>
      </c>
      <c r="L22" s="115">
        <v>497569.75810699997</v>
      </c>
      <c r="M22" s="115">
        <v>767432.94189299992</v>
      </c>
    </row>
    <row r="23" spans="1:13" x14ac:dyDescent="0.25">
      <c r="A23" s="280">
        <v>17</v>
      </c>
      <c r="B23" s="280" t="s">
        <v>37</v>
      </c>
      <c r="C23" s="118">
        <v>0</v>
      </c>
      <c r="D23" s="118">
        <v>0</v>
      </c>
      <c r="E23" s="118">
        <v>0</v>
      </c>
      <c r="F23" s="118">
        <v>0</v>
      </c>
      <c r="G23" s="118">
        <f t="shared" si="1"/>
        <v>0</v>
      </c>
      <c r="H23" s="118">
        <v>0</v>
      </c>
      <c r="I23" s="118">
        <v>0</v>
      </c>
      <c r="J23" s="118">
        <v>0</v>
      </c>
      <c r="K23" s="118">
        <f t="shared" si="0"/>
        <v>0</v>
      </c>
      <c r="L23" s="118"/>
      <c r="M23" s="118"/>
    </row>
    <row r="24" spans="1:13" x14ac:dyDescent="0.25">
      <c r="A24" s="279">
        <v>18</v>
      </c>
      <c r="B24" s="279" t="s">
        <v>39</v>
      </c>
      <c r="C24" s="115">
        <v>0</v>
      </c>
      <c r="D24" s="115">
        <v>794848</v>
      </c>
      <c r="E24" s="115">
        <v>502459</v>
      </c>
      <c r="F24" s="115">
        <v>8229089</v>
      </c>
      <c r="G24" s="115">
        <f t="shared" si="1"/>
        <v>9526396</v>
      </c>
      <c r="H24" s="115">
        <v>0</v>
      </c>
      <c r="I24" s="115">
        <v>0</v>
      </c>
      <c r="J24" s="115">
        <v>6188667</v>
      </c>
      <c r="K24" s="115">
        <f t="shared" si="0"/>
        <v>6188667</v>
      </c>
      <c r="L24" s="115">
        <v>70877.387800000026</v>
      </c>
      <c r="M24" s="115">
        <v>99137.172200000001</v>
      </c>
    </row>
    <row r="25" spans="1:13" x14ac:dyDescent="0.25">
      <c r="A25" s="280">
        <v>19</v>
      </c>
      <c r="B25" s="280" t="s">
        <v>41</v>
      </c>
      <c r="C25" s="118">
        <v>0</v>
      </c>
      <c r="D25" s="118">
        <v>8686379</v>
      </c>
      <c r="E25" s="118">
        <v>3908591</v>
      </c>
      <c r="F25" s="118">
        <v>124588347</v>
      </c>
      <c r="G25" s="118">
        <f t="shared" si="1"/>
        <v>137183317</v>
      </c>
      <c r="H25" s="118">
        <v>0</v>
      </c>
      <c r="I25" s="118">
        <v>13903608</v>
      </c>
      <c r="J25" s="118">
        <v>33918927</v>
      </c>
      <c r="K25" s="118">
        <f t="shared" si="0"/>
        <v>47822535</v>
      </c>
      <c r="L25" s="118">
        <v>1847227.4028500004</v>
      </c>
      <c r="M25" s="118">
        <v>3726199.1771500004</v>
      </c>
    </row>
    <row r="26" spans="1:13" x14ac:dyDescent="0.25">
      <c r="A26" s="279">
        <v>20</v>
      </c>
      <c r="B26" s="279" t="s">
        <v>43</v>
      </c>
      <c r="C26" s="115">
        <v>0</v>
      </c>
      <c r="D26" s="115">
        <v>9228303</v>
      </c>
      <c r="E26" s="115">
        <v>463514</v>
      </c>
      <c r="F26" s="115">
        <v>87976542</v>
      </c>
      <c r="G26" s="115">
        <f t="shared" si="1"/>
        <v>97668359</v>
      </c>
      <c r="H26" s="115">
        <v>0</v>
      </c>
      <c r="I26" s="115">
        <v>1967319</v>
      </c>
      <c r="J26" s="115">
        <v>13364351</v>
      </c>
      <c r="K26" s="115">
        <f t="shared" si="0"/>
        <v>15331670</v>
      </c>
      <c r="L26" s="115">
        <v>442443.17961200007</v>
      </c>
      <c r="M26" s="115">
        <v>290418.48038800003</v>
      </c>
    </row>
    <row r="27" spans="1:13" x14ac:dyDescent="0.25">
      <c r="A27" s="280">
        <v>21</v>
      </c>
      <c r="B27" s="280" t="s">
        <v>45</v>
      </c>
      <c r="C27" s="118">
        <v>0</v>
      </c>
      <c r="D27" s="118">
        <v>0</v>
      </c>
      <c r="E27" s="118">
        <v>0</v>
      </c>
      <c r="F27" s="118">
        <v>0</v>
      </c>
      <c r="G27" s="118">
        <f t="shared" si="1"/>
        <v>0</v>
      </c>
      <c r="H27" s="118">
        <v>0</v>
      </c>
      <c r="I27" s="118">
        <v>0</v>
      </c>
      <c r="J27" s="118">
        <v>0</v>
      </c>
      <c r="K27" s="118">
        <f t="shared" si="0"/>
        <v>0</v>
      </c>
      <c r="L27" s="118"/>
      <c r="M27" s="118"/>
    </row>
    <row r="28" spans="1:13" x14ac:dyDescent="0.25">
      <c r="A28" s="279">
        <v>22</v>
      </c>
      <c r="B28" s="279" t="s">
        <v>47</v>
      </c>
      <c r="C28" s="115">
        <v>0</v>
      </c>
      <c r="D28" s="115">
        <v>1281309</v>
      </c>
      <c r="E28" s="115">
        <v>3959778</v>
      </c>
      <c r="F28" s="115">
        <v>30719613</v>
      </c>
      <c r="G28" s="115">
        <f t="shared" si="1"/>
        <v>35960700</v>
      </c>
      <c r="H28" s="115">
        <v>0</v>
      </c>
      <c r="I28" s="115">
        <v>0</v>
      </c>
      <c r="J28" s="115">
        <v>16268735</v>
      </c>
      <c r="K28" s="115">
        <f t="shared" si="0"/>
        <v>16268735</v>
      </c>
      <c r="L28" s="115">
        <v>187953.38539999991</v>
      </c>
      <c r="M28" s="115">
        <v>1160756.1246</v>
      </c>
    </row>
    <row r="29" spans="1:13" x14ac:dyDescent="0.25">
      <c r="A29" s="280">
        <v>23</v>
      </c>
      <c r="B29" s="280" t="s">
        <v>49</v>
      </c>
      <c r="C29" s="118">
        <v>0</v>
      </c>
      <c r="D29" s="118">
        <v>32374161</v>
      </c>
      <c r="E29" s="118">
        <v>15388695</v>
      </c>
      <c r="F29" s="118">
        <v>313008273</v>
      </c>
      <c r="G29" s="118">
        <f t="shared" si="1"/>
        <v>360771129</v>
      </c>
      <c r="H29" s="118">
        <v>0</v>
      </c>
      <c r="I29" s="118">
        <v>1065251</v>
      </c>
      <c r="J29" s="118">
        <v>138139692</v>
      </c>
      <c r="K29" s="118">
        <f t="shared" si="0"/>
        <v>139204943</v>
      </c>
      <c r="L29" s="118">
        <v>20093854.624880001</v>
      </c>
      <c r="M29" s="118">
        <v>7600838.66512</v>
      </c>
    </row>
    <row r="30" spans="1:13" x14ac:dyDescent="0.25">
      <c r="A30" s="279">
        <v>24</v>
      </c>
      <c r="B30" s="279" t="s">
        <v>51</v>
      </c>
      <c r="C30" s="115">
        <v>528868</v>
      </c>
      <c r="D30" s="115">
        <v>55662004</v>
      </c>
      <c r="E30" s="115">
        <v>8961669</v>
      </c>
      <c r="F30" s="115">
        <v>359237625</v>
      </c>
      <c r="G30" s="115">
        <f t="shared" si="1"/>
        <v>424390166</v>
      </c>
      <c r="H30" s="115">
        <v>0</v>
      </c>
      <c r="I30" s="115">
        <v>0</v>
      </c>
      <c r="J30" s="115">
        <v>203332045</v>
      </c>
      <c r="K30" s="115">
        <f t="shared" si="0"/>
        <v>203332045</v>
      </c>
      <c r="L30" s="115">
        <v>8391163.7198649999</v>
      </c>
      <c r="M30" s="115">
        <v>7084356.5001349989</v>
      </c>
    </row>
    <row r="31" spans="1:13" x14ac:dyDescent="0.25">
      <c r="A31" s="280">
        <v>25</v>
      </c>
      <c r="B31" s="280" t="s">
        <v>53</v>
      </c>
      <c r="C31" s="118">
        <v>0</v>
      </c>
      <c r="D31" s="118">
        <v>0</v>
      </c>
      <c r="E31" s="118">
        <v>0</v>
      </c>
      <c r="F31" s="118">
        <v>0</v>
      </c>
      <c r="G31" s="118">
        <f t="shared" si="1"/>
        <v>0</v>
      </c>
      <c r="H31" s="118">
        <v>0</v>
      </c>
      <c r="I31" s="118">
        <v>0</v>
      </c>
      <c r="J31" s="118">
        <v>0</v>
      </c>
      <c r="K31" s="118">
        <f t="shared" si="0"/>
        <v>0</v>
      </c>
      <c r="L31" s="118"/>
      <c r="M31" s="118"/>
    </row>
    <row r="32" spans="1:13" x14ac:dyDescent="0.25">
      <c r="A32" s="279">
        <v>26</v>
      </c>
      <c r="B32" s="279" t="s">
        <v>55</v>
      </c>
      <c r="C32" s="115">
        <v>0</v>
      </c>
      <c r="D32" s="115">
        <v>4684187</v>
      </c>
      <c r="E32" s="115">
        <v>2526880</v>
      </c>
      <c r="F32" s="115">
        <v>77369589</v>
      </c>
      <c r="G32" s="115">
        <f t="shared" si="1"/>
        <v>84580656</v>
      </c>
      <c r="H32" s="115">
        <v>0</v>
      </c>
      <c r="I32" s="115">
        <v>0</v>
      </c>
      <c r="J32" s="115">
        <v>32149216</v>
      </c>
      <c r="K32" s="115">
        <f t="shared" si="0"/>
        <v>32149216</v>
      </c>
      <c r="L32" s="115">
        <v>1523815.350569</v>
      </c>
      <c r="M32" s="115">
        <v>2571418.5094309999</v>
      </c>
    </row>
    <row r="33" spans="1:40" x14ac:dyDescent="0.25">
      <c r="A33" s="280">
        <v>27</v>
      </c>
      <c r="B33" s="280" t="s">
        <v>57</v>
      </c>
      <c r="C33" s="118">
        <v>0</v>
      </c>
      <c r="D33" s="118">
        <v>2349528</v>
      </c>
      <c r="E33" s="118">
        <v>383512</v>
      </c>
      <c r="F33" s="118">
        <v>20601337</v>
      </c>
      <c r="G33" s="118">
        <f t="shared" si="1"/>
        <v>23334377</v>
      </c>
      <c r="H33" s="118">
        <v>0</v>
      </c>
      <c r="I33" s="118">
        <v>4596750</v>
      </c>
      <c r="J33" s="118">
        <v>1910414</v>
      </c>
      <c r="K33" s="118">
        <f t="shared" si="0"/>
        <v>6507164</v>
      </c>
      <c r="L33" s="118">
        <v>91266.985300000015</v>
      </c>
      <c r="M33" s="118">
        <v>58049.4447</v>
      </c>
    </row>
    <row r="34" spans="1:40" x14ac:dyDescent="0.25">
      <c r="A34" s="279">
        <v>28</v>
      </c>
      <c r="B34" s="279" t="s">
        <v>59</v>
      </c>
      <c r="C34" s="115">
        <v>1507630</v>
      </c>
      <c r="D34" s="115">
        <v>36652407</v>
      </c>
      <c r="E34" s="115">
        <v>11126894</v>
      </c>
      <c r="F34" s="115">
        <v>179428321</v>
      </c>
      <c r="G34" s="115">
        <f t="shared" si="1"/>
        <v>228715252</v>
      </c>
      <c r="H34" s="115">
        <v>0</v>
      </c>
      <c r="I34" s="115">
        <v>39811675</v>
      </c>
      <c r="J34" s="115">
        <v>64438678</v>
      </c>
      <c r="K34" s="115">
        <f t="shared" si="0"/>
        <v>104250353</v>
      </c>
      <c r="L34" s="115">
        <v>2251775.0856099995</v>
      </c>
      <c r="M34" s="115">
        <v>3977132.4643899999</v>
      </c>
    </row>
    <row r="35" spans="1:40" x14ac:dyDescent="0.25">
      <c r="A35" s="280">
        <v>29</v>
      </c>
      <c r="B35" s="280" t="s">
        <v>61</v>
      </c>
      <c r="C35" s="118">
        <v>0</v>
      </c>
      <c r="D35" s="118">
        <v>1216771</v>
      </c>
      <c r="E35" s="118">
        <v>1356067</v>
      </c>
      <c r="F35" s="118">
        <v>38320656</v>
      </c>
      <c r="G35" s="118">
        <f t="shared" si="1"/>
        <v>40893494</v>
      </c>
      <c r="H35" s="118">
        <v>0</v>
      </c>
      <c r="I35" s="118">
        <v>0</v>
      </c>
      <c r="J35" s="118">
        <v>6193993</v>
      </c>
      <c r="K35" s="118">
        <f t="shared" si="0"/>
        <v>6193993</v>
      </c>
      <c r="L35" s="118">
        <v>160797.92524800001</v>
      </c>
      <c r="M35" s="118">
        <v>480371.30475200003</v>
      </c>
    </row>
    <row r="36" spans="1:40" x14ac:dyDescent="0.25">
      <c r="A36" s="279">
        <v>30</v>
      </c>
      <c r="B36" s="279" t="s">
        <v>63</v>
      </c>
      <c r="C36" s="115">
        <v>3635494</v>
      </c>
      <c r="D36" s="115">
        <v>32480612</v>
      </c>
      <c r="E36" s="115">
        <v>27118692</v>
      </c>
      <c r="F36" s="115">
        <v>344395031</v>
      </c>
      <c r="G36" s="115">
        <f t="shared" si="1"/>
        <v>407629829</v>
      </c>
      <c r="H36" s="115">
        <v>0</v>
      </c>
      <c r="I36" s="115">
        <v>32923059</v>
      </c>
      <c r="J36" s="115">
        <v>234190429</v>
      </c>
      <c r="K36" s="115">
        <f t="shared" si="0"/>
        <v>267113488</v>
      </c>
      <c r="L36" s="115">
        <v>8360293.2649010001</v>
      </c>
      <c r="M36" s="115">
        <v>6716741.6450990001</v>
      </c>
    </row>
    <row r="37" spans="1:40" x14ac:dyDescent="0.25">
      <c r="A37" s="280">
        <v>31</v>
      </c>
      <c r="B37" s="280" t="s">
        <v>65</v>
      </c>
      <c r="C37" s="118">
        <v>153193.37</v>
      </c>
      <c r="D37" s="118">
        <v>14143375</v>
      </c>
      <c r="E37" s="118">
        <v>11913381</v>
      </c>
      <c r="F37" s="118">
        <v>229510288</v>
      </c>
      <c r="G37" s="118">
        <f t="shared" si="1"/>
        <v>255720237.37</v>
      </c>
      <c r="H37" s="118">
        <v>0</v>
      </c>
      <c r="I37" s="118">
        <v>0</v>
      </c>
      <c r="J37" s="118">
        <v>81654934</v>
      </c>
      <c r="K37" s="118">
        <f t="shared" si="0"/>
        <v>81654934</v>
      </c>
      <c r="L37" s="118">
        <v>2487526.6851019999</v>
      </c>
      <c r="M37" s="118">
        <v>4586152.9748980002</v>
      </c>
    </row>
    <row r="38" spans="1:40" x14ac:dyDescent="0.25">
      <c r="A38" s="279">
        <v>32</v>
      </c>
      <c r="B38" s="279" t="s">
        <v>67</v>
      </c>
      <c r="C38" s="115">
        <v>0</v>
      </c>
      <c r="D38" s="115">
        <v>4471392</v>
      </c>
      <c r="E38" s="115">
        <v>1833488</v>
      </c>
      <c r="F38" s="115">
        <v>45760717</v>
      </c>
      <c r="G38" s="115">
        <f t="shared" si="1"/>
        <v>52065597</v>
      </c>
      <c r="H38" s="115">
        <v>0</v>
      </c>
      <c r="I38" s="115">
        <v>5901040</v>
      </c>
      <c r="J38" s="115">
        <v>5610854</v>
      </c>
      <c r="K38" s="115">
        <f t="shared" si="0"/>
        <v>11511894</v>
      </c>
      <c r="L38" s="115">
        <v>162927.81000000003</v>
      </c>
      <c r="M38" s="115">
        <v>0</v>
      </c>
    </row>
    <row r="39" spans="1:40" x14ac:dyDescent="0.25">
      <c r="A39" s="280">
        <v>33</v>
      </c>
      <c r="B39" s="280" t="s">
        <v>69</v>
      </c>
      <c r="C39" s="118">
        <v>0</v>
      </c>
      <c r="D39" s="118">
        <v>4045363</v>
      </c>
      <c r="E39" s="118">
        <v>1977803</v>
      </c>
      <c r="F39" s="118">
        <v>42260054</v>
      </c>
      <c r="G39" s="118">
        <f t="shared" si="1"/>
        <v>48283220</v>
      </c>
      <c r="H39" s="118">
        <v>0</v>
      </c>
      <c r="I39" s="118">
        <v>146406</v>
      </c>
      <c r="J39" s="118">
        <v>8190804</v>
      </c>
      <c r="K39" s="118">
        <f t="shared" si="0"/>
        <v>8337210</v>
      </c>
      <c r="L39" s="118">
        <v>525367.23844300013</v>
      </c>
      <c r="M39" s="118">
        <v>868665.71155699994</v>
      </c>
    </row>
    <row r="40" spans="1:40" x14ac:dyDescent="0.25">
      <c r="A40" s="279">
        <v>34</v>
      </c>
      <c r="B40" s="279" t="s">
        <v>71</v>
      </c>
      <c r="C40" s="115">
        <v>0</v>
      </c>
      <c r="D40" s="115">
        <v>16998550</v>
      </c>
      <c r="E40" s="115">
        <v>4062669</v>
      </c>
      <c r="F40" s="115">
        <v>184076074</v>
      </c>
      <c r="G40" s="115">
        <f t="shared" si="1"/>
        <v>205137293</v>
      </c>
      <c r="H40" s="115">
        <v>0</v>
      </c>
      <c r="I40" s="115">
        <v>0</v>
      </c>
      <c r="J40" s="115">
        <v>44912036</v>
      </c>
      <c r="K40" s="115">
        <f t="shared" si="0"/>
        <v>44912036</v>
      </c>
      <c r="L40" s="115">
        <v>4911213.9767930005</v>
      </c>
      <c r="M40" s="115">
        <v>2524249.6032070001</v>
      </c>
    </row>
    <row r="41" spans="1:40" x14ac:dyDescent="0.25">
      <c r="A41" s="280">
        <v>35</v>
      </c>
      <c r="B41" s="280" t="s">
        <v>73</v>
      </c>
      <c r="C41" s="118">
        <v>0</v>
      </c>
      <c r="D41" s="118">
        <v>94022185</v>
      </c>
      <c r="E41" s="118">
        <v>28306469</v>
      </c>
      <c r="F41" s="118">
        <v>602038096</v>
      </c>
      <c r="G41" s="118">
        <f t="shared" si="1"/>
        <v>724366750</v>
      </c>
      <c r="H41" s="118">
        <v>80361</v>
      </c>
      <c r="I41" s="118">
        <v>30395493</v>
      </c>
      <c r="J41" s="118">
        <v>203164204</v>
      </c>
      <c r="K41" s="118">
        <f t="shared" si="0"/>
        <v>233640058</v>
      </c>
      <c r="L41" s="118">
        <v>3225136.4875049996</v>
      </c>
      <c r="M41" s="118">
        <v>3838084.5124949999</v>
      </c>
    </row>
    <row r="42" spans="1:40" x14ac:dyDescent="0.25">
      <c r="A42" s="279">
        <v>36</v>
      </c>
      <c r="B42" s="279" t="s">
        <v>75</v>
      </c>
      <c r="C42" s="115">
        <v>0</v>
      </c>
      <c r="D42" s="115">
        <v>3958754</v>
      </c>
      <c r="E42" s="115">
        <v>1586150</v>
      </c>
      <c r="F42" s="115">
        <v>41461385</v>
      </c>
      <c r="G42" s="115">
        <f t="shared" si="1"/>
        <v>47006289</v>
      </c>
      <c r="H42" s="115">
        <v>0</v>
      </c>
      <c r="I42" s="115">
        <v>169498</v>
      </c>
      <c r="J42" s="115">
        <v>11470231</v>
      </c>
      <c r="K42" s="115">
        <f t="shared" si="0"/>
        <v>11639729</v>
      </c>
      <c r="L42" s="115">
        <v>456349.09535299998</v>
      </c>
      <c r="M42" s="115">
        <v>886382.53464700002</v>
      </c>
    </row>
    <row r="43" spans="1:40" x14ac:dyDescent="0.25">
      <c r="A43" s="280">
        <v>37</v>
      </c>
      <c r="B43" s="280" t="s">
        <v>77</v>
      </c>
      <c r="C43" s="118">
        <v>0</v>
      </c>
      <c r="D43" s="118">
        <v>1317219</v>
      </c>
      <c r="E43" s="118">
        <v>222835</v>
      </c>
      <c r="F43" s="118">
        <v>11602481</v>
      </c>
      <c r="G43" s="118">
        <f t="shared" si="1"/>
        <v>13142535</v>
      </c>
      <c r="H43" s="118">
        <v>0</v>
      </c>
      <c r="I43" s="118">
        <v>0</v>
      </c>
      <c r="J43" s="118">
        <v>2972910</v>
      </c>
      <c r="K43" s="118">
        <f t="shared" si="0"/>
        <v>2972910</v>
      </c>
      <c r="L43" s="118">
        <v>301774.35816399998</v>
      </c>
      <c r="M43" s="118">
        <v>188516.831836</v>
      </c>
    </row>
    <row r="44" spans="1:40" x14ac:dyDescent="0.25">
      <c r="A44" s="279">
        <v>38</v>
      </c>
      <c r="B44" s="279" t="s">
        <v>79</v>
      </c>
      <c r="C44" s="121">
        <v>0</v>
      </c>
      <c r="D44" s="121">
        <v>5700894</v>
      </c>
      <c r="E44" s="121">
        <v>2458786</v>
      </c>
      <c r="F44" s="121">
        <v>51128878</v>
      </c>
      <c r="G44" s="121">
        <f t="shared" si="1"/>
        <v>59288558</v>
      </c>
      <c r="H44" s="121">
        <v>0</v>
      </c>
      <c r="I44" s="121">
        <v>3827417</v>
      </c>
      <c r="J44" s="121">
        <v>24583512</v>
      </c>
      <c r="K44" s="121">
        <f t="shared" si="0"/>
        <v>28410929</v>
      </c>
      <c r="L44" s="121">
        <v>627364.36096600012</v>
      </c>
      <c r="M44" s="121">
        <v>479366.06903400004</v>
      </c>
    </row>
    <row r="45" spans="1:40" ht="13.5" thickBot="1" x14ac:dyDescent="0.3">
      <c r="A45" s="284">
        <f>A44</f>
        <v>38</v>
      </c>
      <c r="B45" s="285" t="s">
        <v>247</v>
      </c>
      <c r="C45" s="131">
        <f t="shared" ref="C45:M45" si="2">SUM(C7:C44)</f>
        <v>5825185.3700000001</v>
      </c>
      <c r="D45" s="131">
        <f t="shared" si="2"/>
        <v>459875064</v>
      </c>
      <c r="E45" s="131">
        <f t="shared" si="2"/>
        <v>181641236</v>
      </c>
      <c r="F45" s="131">
        <f t="shared" si="2"/>
        <v>4019163597</v>
      </c>
      <c r="G45" s="131">
        <f t="shared" si="2"/>
        <v>4666505082.3699999</v>
      </c>
      <c r="H45" s="131">
        <f t="shared" si="2"/>
        <v>88828</v>
      </c>
      <c r="I45" s="131">
        <f t="shared" si="2"/>
        <v>148793735</v>
      </c>
      <c r="J45" s="131">
        <f t="shared" si="2"/>
        <v>1520055335</v>
      </c>
      <c r="K45" s="131">
        <f t="shared" si="2"/>
        <v>1668937898</v>
      </c>
      <c r="L45" s="131">
        <f t="shared" si="2"/>
        <v>102356990.08566301</v>
      </c>
      <c r="M45" s="131">
        <f t="shared" si="2"/>
        <v>65859131.454337008</v>
      </c>
    </row>
    <row r="46" spans="1:40" customFormat="1" ht="12.5" x14ac:dyDescent="0.25"/>
    <row r="47" spans="1:40" customFormat="1" ht="12.5" x14ac:dyDescent="0.25"/>
    <row r="48" spans="1:40" s="317" customFormat="1" ht="15.5" x14ac:dyDescent="0.35">
      <c r="A48" s="311" t="s">
        <v>547</v>
      </c>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311"/>
      <c r="AK48" s="311"/>
      <c r="AL48" s="311"/>
      <c r="AM48" s="311"/>
      <c r="AN48" s="311"/>
    </row>
    <row r="49" spans="1:40" s="317" customFormat="1" ht="15.5" x14ac:dyDescent="0.35">
      <c r="A49" s="312" t="s">
        <v>454</v>
      </c>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row>
    <row r="50" spans="1:40" s="317" customFormat="1" ht="15.5" x14ac:dyDescent="0.35">
      <c r="A50" s="313" t="s">
        <v>531</v>
      </c>
      <c r="B50" s="313"/>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row>
    <row r="51" spans="1:40" ht="13.5" thickBot="1" x14ac:dyDescent="0.3">
      <c r="C51" s="275"/>
      <c r="D51" s="275"/>
      <c r="E51" s="275"/>
      <c r="H51" s="275"/>
      <c r="I51" s="275"/>
    </row>
    <row r="52" spans="1:40" x14ac:dyDescent="0.25">
      <c r="C52" s="421" t="s">
        <v>389</v>
      </c>
      <c r="D52" s="422"/>
      <c r="E52" s="422"/>
      <c r="F52" s="422"/>
      <c r="G52" s="423"/>
      <c r="H52" s="421" t="s">
        <v>288</v>
      </c>
      <c r="I52" s="422"/>
      <c r="J52" s="422"/>
      <c r="K52" s="422"/>
      <c r="L52" s="419" t="s">
        <v>363</v>
      </c>
      <c r="M52" s="420"/>
    </row>
    <row r="53" spans="1:40" s="225" customFormat="1" ht="58.5" thickBot="1" x14ac:dyDescent="0.4">
      <c r="A53" s="288" t="s">
        <v>0</v>
      </c>
      <c r="B53" s="289" t="s">
        <v>332</v>
      </c>
      <c r="C53" s="266" t="s">
        <v>446</v>
      </c>
      <c r="D53" s="266" t="s">
        <v>449</v>
      </c>
      <c r="E53" s="266" t="s">
        <v>450</v>
      </c>
      <c r="F53" s="266" t="s">
        <v>451</v>
      </c>
      <c r="G53" s="266" t="s">
        <v>452</v>
      </c>
      <c r="H53" s="266" t="s">
        <v>446</v>
      </c>
      <c r="I53" s="266" t="s">
        <v>447</v>
      </c>
      <c r="J53" s="266" t="s">
        <v>448</v>
      </c>
      <c r="K53" s="266" t="s">
        <v>453</v>
      </c>
      <c r="L53" s="265" t="s">
        <v>488</v>
      </c>
      <c r="M53" s="267" t="s">
        <v>489</v>
      </c>
    </row>
    <row r="54" spans="1:40" x14ac:dyDescent="0.25">
      <c r="A54" s="280">
        <v>1</v>
      </c>
      <c r="B54" s="280" t="s">
        <v>81</v>
      </c>
      <c r="C54" s="137">
        <v>0</v>
      </c>
      <c r="D54" s="137">
        <v>3792885</v>
      </c>
      <c r="E54" s="137">
        <v>4488155</v>
      </c>
      <c r="F54" s="137">
        <v>53741491</v>
      </c>
      <c r="G54" s="137">
        <f>SUM(C54:F54)</f>
        <v>62022531</v>
      </c>
      <c r="H54" s="137">
        <v>35026</v>
      </c>
      <c r="I54" s="137">
        <v>361028</v>
      </c>
      <c r="J54" s="137">
        <v>17551460</v>
      </c>
      <c r="K54" s="137">
        <f>SUM(H54:J54)</f>
        <v>17947514</v>
      </c>
      <c r="L54" s="137">
        <v>8922779.8912599999</v>
      </c>
      <c r="M54" s="137">
        <v>1501300.04874</v>
      </c>
    </row>
    <row r="55" spans="1:40" x14ac:dyDescent="0.25">
      <c r="A55" s="279">
        <v>2</v>
      </c>
      <c r="B55" s="279" t="s">
        <v>82</v>
      </c>
      <c r="C55" s="115">
        <v>30121</v>
      </c>
      <c r="D55" s="115">
        <v>19044112</v>
      </c>
      <c r="E55" s="115">
        <v>2871678</v>
      </c>
      <c r="F55" s="115">
        <v>114238054</v>
      </c>
      <c r="G55" s="115">
        <f t="shared" ref="G55:G118" si="3">SUM(C55:F55)</f>
        <v>136183965</v>
      </c>
      <c r="H55" s="115">
        <v>49543</v>
      </c>
      <c r="I55" s="115">
        <v>0</v>
      </c>
      <c r="J55" s="115">
        <v>32317330</v>
      </c>
      <c r="K55" s="115">
        <f t="shared" ref="K55:K118" si="4">SUM(H55:J55)</f>
        <v>32366873</v>
      </c>
      <c r="L55" s="115">
        <v>21063480.080416001</v>
      </c>
      <c r="M55" s="115">
        <v>1296294.5095840001</v>
      </c>
    </row>
    <row r="56" spans="1:40" x14ac:dyDescent="0.25">
      <c r="A56" s="280">
        <v>3</v>
      </c>
      <c r="B56" s="280" t="s">
        <v>248</v>
      </c>
      <c r="C56" s="118">
        <v>0</v>
      </c>
      <c r="D56" s="118">
        <v>2032420</v>
      </c>
      <c r="E56" s="118">
        <v>4226494</v>
      </c>
      <c r="F56" s="118">
        <v>39075691</v>
      </c>
      <c r="G56" s="118">
        <f t="shared" si="3"/>
        <v>45334605</v>
      </c>
      <c r="H56" s="118">
        <v>475620</v>
      </c>
      <c r="I56" s="118">
        <v>0</v>
      </c>
      <c r="J56" s="118">
        <v>11647290</v>
      </c>
      <c r="K56" s="118">
        <f t="shared" si="4"/>
        <v>12122910</v>
      </c>
      <c r="L56" s="118">
        <v>5665227.6581999995</v>
      </c>
      <c r="M56" s="118">
        <v>706925.98179999995</v>
      </c>
    </row>
    <row r="57" spans="1:40" x14ac:dyDescent="0.25">
      <c r="A57" s="279">
        <v>4</v>
      </c>
      <c r="B57" s="279" t="s">
        <v>84</v>
      </c>
      <c r="C57" s="115">
        <v>0</v>
      </c>
      <c r="D57" s="115">
        <v>1284067</v>
      </c>
      <c r="E57" s="115">
        <v>1821052</v>
      </c>
      <c r="F57" s="115">
        <v>17542259</v>
      </c>
      <c r="G57" s="115">
        <f t="shared" si="3"/>
        <v>20647378</v>
      </c>
      <c r="H57" s="115">
        <v>0</v>
      </c>
      <c r="I57" s="115">
        <v>0</v>
      </c>
      <c r="J57" s="115">
        <v>6472892</v>
      </c>
      <c r="K57" s="115">
        <f t="shared" si="4"/>
        <v>6472892</v>
      </c>
      <c r="L57" s="115">
        <v>2976788.1557999994</v>
      </c>
      <c r="M57" s="115">
        <v>364687.14419999998</v>
      </c>
    </row>
    <row r="58" spans="1:40" x14ac:dyDescent="0.25">
      <c r="A58" s="280">
        <v>5</v>
      </c>
      <c r="B58" s="280" t="s">
        <v>85</v>
      </c>
      <c r="C58" s="118">
        <v>0</v>
      </c>
      <c r="D58" s="118">
        <v>3215367</v>
      </c>
      <c r="E58" s="118">
        <v>3386191</v>
      </c>
      <c r="F58" s="118">
        <v>43756950</v>
      </c>
      <c r="G58" s="118">
        <f t="shared" si="3"/>
        <v>50358508</v>
      </c>
      <c r="H58" s="118">
        <v>160407</v>
      </c>
      <c r="I58" s="118">
        <v>6368515</v>
      </c>
      <c r="J58" s="118">
        <v>13992033</v>
      </c>
      <c r="K58" s="118">
        <f t="shared" si="4"/>
        <v>20520955</v>
      </c>
      <c r="L58" s="118">
        <v>7288565.5308130011</v>
      </c>
      <c r="M58" s="118">
        <v>1048639.0691870002</v>
      </c>
    </row>
    <row r="59" spans="1:40" x14ac:dyDescent="0.25">
      <c r="A59" s="279">
        <v>6</v>
      </c>
      <c r="B59" s="279" t="s">
        <v>86</v>
      </c>
      <c r="C59" s="115">
        <v>0</v>
      </c>
      <c r="D59" s="115">
        <v>1625687</v>
      </c>
      <c r="E59" s="115">
        <v>1967212</v>
      </c>
      <c r="F59" s="115">
        <v>27498216</v>
      </c>
      <c r="G59" s="115">
        <f t="shared" si="3"/>
        <v>31091115</v>
      </c>
      <c r="H59" s="115">
        <v>23152</v>
      </c>
      <c r="I59" s="115">
        <v>0</v>
      </c>
      <c r="J59" s="115">
        <v>6507265</v>
      </c>
      <c r="K59" s="115">
        <f t="shared" si="4"/>
        <v>6530417</v>
      </c>
      <c r="L59" s="115">
        <v>3450723.9649510002</v>
      </c>
      <c r="M59" s="115">
        <v>641893.25504900003</v>
      </c>
    </row>
    <row r="60" spans="1:40" x14ac:dyDescent="0.25">
      <c r="A60" s="280">
        <v>7</v>
      </c>
      <c r="B60" s="280" t="s">
        <v>87</v>
      </c>
      <c r="C60" s="118">
        <v>0</v>
      </c>
      <c r="D60" s="118">
        <v>44958996</v>
      </c>
      <c r="E60" s="118">
        <v>17633164</v>
      </c>
      <c r="F60" s="118">
        <v>191509281</v>
      </c>
      <c r="G60" s="118">
        <f t="shared" si="3"/>
        <v>254101441</v>
      </c>
      <c r="H60" s="118">
        <v>0</v>
      </c>
      <c r="I60" s="118">
        <v>8171077</v>
      </c>
      <c r="J60" s="118">
        <v>94778098</v>
      </c>
      <c r="K60" s="118">
        <f t="shared" si="4"/>
        <v>102949175</v>
      </c>
      <c r="L60" s="118">
        <v>9399259.8288289998</v>
      </c>
      <c r="M60" s="118">
        <v>1369121.711171</v>
      </c>
    </row>
    <row r="61" spans="1:40" x14ac:dyDescent="0.25">
      <c r="A61" s="279">
        <v>8</v>
      </c>
      <c r="B61" s="279" t="s">
        <v>88</v>
      </c>
      <c r="C61" s="115">
        <v>0</v>
      </c>
      <c r="D61" s="115">
        <v>6231389</v>
      </c>
      <c r="E61" s="115">
        <v>5930190</v>
      </c>
      <c r="F61" s="115">
        <v>101345118</v>
      </c>
      <c r="G61" s="115">
        <f t="shared" si="3"/>
        <v>113506697</v>
      </c>
      <c r="H61" s="115">
        <v>641169</v>
      </c>
      <c r="I61" s="115">
        <v>0</v>
      </c>
      <c r="J61" s="115">
        <v>33852221</v>
      </c>
      <c r="K61" s="115">
        <f t="shared" si="4"/>
        <v>34493390</v>
      </c>
      <c r="L61" s="115">
        <v>28564087.641550001</v>
      </c>
      <c r="M61" s="115">
        <v>1645360.3484499999</v>
      </c>
    </row>
    <row r="62" spans="1:40" x14ac:dyDescent="0.25">
      <c r="A62" s="280">
        <v>9</v>
      </c>
      <c r="B62" s="280" t="s">
        <v>89</v>
      </c>
      <c r="C62" s="118">
        <v>0</v>
      </c>
      <c r="D62" s="118">
        <v>128425</v>
      </c>
      <c r="E62" s="118">
        <v>1293711</v>
      </c>
      <c r="F62" s="118">
        <v>3693420</v>
      </c>
      <c r="G62" s="118">
        <f t="shared" si="3"/>
        <v>5115556</v>
      </c>
      <c r="H62" s="118">
        <v>548489</v>
      </c>
      <c r="I62" s="118">
        <v>0</v>
      </c>
      <c r="J62" s="118">
        <v>1584267</v>
      </c>
      <c r="K62" s="118">
        <f t="shared" si="4"/>
        <v>2132756</v>
      </c>
      <c r="L62" s="118">
        <v>3323414.4870000002</v>
      </c>
      <c r="M62" s="118">
        <v>114791.783</v>
      </c>
    </row>
    <row r="63" spans="1:40" x14ac:dyDescent="0.25">
      <c r="A63" s="279">
        <v>10</v>
      </c>
      <c r="B63" s="279" t="s">
        <v>90</v>
      </c>
      <c r="C63" s="115">
        <v>0</v>
      </c>
      <c r="D63" s="115">
        <v>7772380</v>
      </c>
      <c r="E63" s="115">
        <v>5375254</v>
      </c>
      <c r="F63" s="115">
        <v>93610349</v>
      </c>
      <c r="G63" s="115">
        <f t="shared" si="3"/>
        <v>106757983</v>
      </c>
      <c r="H63" s="115">
        <v>91354</v>
      </c>
      <c r="I63" s="115">
        <v>87934</v>
      </c>
      <c r="J63" s="115">
        <v>20331201</v>
      </c>
      <c r="K63" s="115">
        <f t="shared" si="4"/>
        <v>20510489</v>
      </c>
      <c r="L63" s="115">
        <v>11653865.557089001</v>
      </c>
      <c r="M63" s="115">
        <v>1549550.5129110001</v>
      </c>
    </row>
    <row r="64" spans="1:40" x14ac:dyDescent="0.25">
      <c r="A64" s="280">
        <v>11</v>
      </c>
      <c r="B64" s="280" t="s">
        <v>249</v>
      </c>
      <c r="C64" s="118">
        <v>0</v>
      </c>
      <c r="D64" s="118">
        <v>1194052</v>
      </c>
      <c r="E64" s="118">
        <v>1333297</v>
      </c>
      <c r="F64" s="118">
        <v>10401786</v>
      </c>
      <c r="G64" s="118">
        <f t="shared" si="3"/>
        <v>12929135</v>
      </c>
      <c r="H64" s="118">
        <v>256226</v>
      </c>
      <c r="I64" s="118">
        <v>0</v>
      </c>
      <c r="J64" s="118">
        <v>2729993</v>
      </c>
      <c r="K64" s="118">
        <f t="shared" si="4"/>
        <v>2986219</v>
      </c>
      <c r="L64" s="118">
        <v>10390731.559800001</v>
      </c>
      <c r="M64" s="118">
        <v>171408.28019999998</v>
      </c>
    </row>
    <row r="65" spans="1:13" x14ac:dyDescent="0.25">
      <c r="A65" s="279">
        <v>12</v>
      </c>
      <c r="B65" s="279" t="s">
        <v>92</v>
      </c>
      <c r="C65" s="115">
        <v>0</v>
      </c>
      <c r="D65" s="115">
        <v>4291450</v>
      </c>
      <c r="E65" s="115">
        <v>5875669</v>
      </c>
      <c r="F65" s="115">
        <v>37999610</v>
      </c>
      <c r="G65" s="115">
        <f t="shared" si="3"/>
        <v>48166729</v>
      </c>
      <c r="H65" s="115">
        <v>316212</v>
      </c>
      <c r="I65" s="115">
        <v>0</v>
      </c>
      <c r="J65" s="115">
        <v>14814815</v>
      </c>
      <c r="K65" s="115">
        <f t="shared" si="4"/>
        <v>15131027</v>
      </c>
      <c r="L65" s="115">
        <v>11940978.385100001</v>
      </c>
      <c r="M65" s="115">
        <v>282201.5049</v>
      </c>
    </row>
    <row r="66" spans="1:13" x14ac:dyDescent="0.25">
      <c r="A66" s="280">
        <v>13</v>
      </c>
      <c r="B66" s="280" t="s">
        <v>93</v>
      </c>
      <c r="C66" s="118">
        <v>0</v>
      </c>
      <c r="D66" s="118">
        <v>1744983</v>
      </c>
      <c r="E66" s="118">
        <v>2346825</v>
      </c>
      <c r="F66" s="118">
        <v>22835928</v>
      </c>
      <c r="G66" s="118">
        <f t="shared" si="3"/>
        <v>26927736</v>
      </c>
      <c r="H66" s="118">
        <v>0</v>
      </c>
      <c r="I66" s="118">
        <v>0</v>
      </c>
      <c r="J66" s="118">
        <v>10042847</v>
      </c>
      <c r="K66" s="118">
        <f t="shared" si="4"/>
        <v>10042847</v>
      </c>
      <c r="L66" s="118">
        <v>9392131.3075339999</v>
      </c>
      <c r="M66" s="118">
        <v>1128453.2224659999</v>
      </c>
    </row>
    <row r="67" spans="1:13" x14ac:dyDescent="0.25">
      <c r="A67" s="279">
        <v>14</v>
      </c>
      <c r="B67" s="279" t="s">
        <v>94</v>
      </c>
      <c r="C67" s="115">
        <v>0</v>
      </c>
      <c r="D67" s="115">
        <v>2440593</v>
      </c>
      <c r="E67" s="115">
        <v>3120321</v>
      </c>
      <c r="F67" s="115">
        <v>41110548</v>
      </c>
      <c r="G67" s="115">
        <f t="shared" si="3"/>
        <v>46671462</v>
      </c>
      <c r="H67" s="115">
        <v>0</v>
      </c>
      <c r="I67" s="115">
        <v>0</v>
      </c>
      <c r="J67" s="115">
        <v>20832798</v>
      </c>
      <c r="K67" s="115">
        <f t="shared" si="4"/>
        <v>20832798</v>
      </c>
      <c r="L67" s="115">
        <v>7618297.5019999994</v>
      </c>
      <c r="M67" s="115">
        <v>2627250.8679999998</v>
      </c>
    </row>
    <row r="68" spans="1:13" x14ac:dyDescent="0.25">
      <c r="A68" s="280">
        <v>15</v>
      </c>
      <c r="B68" s="280" t="s">
        <v>95</v>
      </c>
      <c r="C68" s="118">
        <v>0</v>
      </c>
      <c r="D68" s="118">
        <v>1560532</v>
      </c>
      <c r="E68" s="118">
        <v>1950369</v>
      </c>
      <c r="F68" s="118">
        <v>24613231</v>
      </c>
      <c r="G68" s="118">
        <f t="shared" si="3"/>
        <v>28124132</v>
      </c>
      <c r="H68" s="118">
        <v>0</v>
      </c>
      <c r="I68" s="118">
        <v>0</v>
      </c>
      <c r="J68" s="118">
        <v>7124212</v>
      </c>
      <c r="K68" s="118">
        <f t="shared" si="4"/>
        <v>7124212</v>
      </c>
      <c r="L68" s="118">
        <v>5425242.7499979995</v>
      </c>
      <c r="M68" s="118">
        <v>731872.29000200005</v>
      </c>
    </row>
    <row r="69" spans="1:13" x14ac:dyDescent="0.25">
      <c r="A69" s="279">
        <v>16</v>
      </c>
      <c r="B69" s="279" t="s">
        <v>96</v>
      </c>
      <c r="C69" s="115">
        <v>0</v>
      </c>
      <c r="D69" s="115">
        <v>5046497</v>
      </c>
      <c r="E69" s="115">
        <v>4676930</v>
      </c>
      <c r="F69" s="115">
        <v>86959738</v>
      </c>
      <c r="G69" s="115">
        <f t="shared" si="3"/>
        <v>96683165</v>
      </c>
      <c r="H69" s="115">
        <v>0</v>
      </c>
      <c r="I69" s="115">
        <v>13918</v>
      </c>
      <c r="J69" s="115">
        <v>18930707</v>
      </c>
      <c r="K69" s="115">
        <f t="shared" si="4"/>
        <v>18944625</v>
      </c>
      <c r="L69" s="115">
        <v>12264861.525009997</v>
      </c>
      <c r="M69" s="115">
        <v>1907387.8449900001</v>
      </c>
    </row>
    <row r="70" spans="1:13" x14ac:dyDescent="0.25">
      <c r="A70" s="280">
        <v>17</v>
      </c>
      <c r="B70" s="280" t="s">
        <v>97</v>
      </c>
      <c r="C70" s="118">
        <v>0</v>
      </c>
      <c r="D70" s="118">
        <v>2937505</v>
      </c>
      <c r="E70" s="118">
        <v>2894670</v>
      </c>
      <c r="F70" s="118">
        <v>45495108</v>
      </c>
      <c r="G70" s="118">
        <f t="shared" si="3"/>
        <v>51327283</v>
      </c>
      <c r="H70" s="118">
        <v>1775</v>
      </c>
      <c r="I70" s="118">
        <v>4580018</v>
      </c>
      <c r="J70" s="118">
        <v>14590108</v>
      </c>
      <c r="K70" s="118">
        <f t="shared" si="4"/>
        <v>19171901</v>
      </c>
      <c r="L70" s="118">
        <v>7523093.1342999991</v>
      </c>
      <c r="M70" s="118">
        <v>685697.01569999999</v>
      </c>
    </row>
    <row r="71" spans="1:13" x14ac:dyDescent="0.25">
      <c r="A71" s="279">
        <v>18</v>
      </c>
      <c r="B71" s="279" t="s">
        <v>98</v>
      </c>
      <c r="C71" s="115">
        <v>0</v>
      </c>
      <c r="D71" s="115">
        <v>1904265</v>
      </c>
      <c r="E71" s="115">
        <v>3249315</v>
      </c>
      <c r="F71" s="115">
        <v>51377458</v>
      </c>
      <c r="G71" s="115">
        <f t="shared" si="3"/>
        <v>56531038</v>
      </c>
      <c r="H71" s="115">
        <v>37556</v>
      </c>
      <c r="I71" s="115">
        <v>0</v>
      </c>
      <c r="J71" s="115">
        <v>24886623</v>
      </c>
      <c r="K71" s="115">
        <f t="shared" si="4"/>
        <v>24924179</v>
      </c>
      <c r="L71" s="115">
        <v>13691536.786800001</v>
      </c>
      <c r="M71" s="115">
        <v>1495141.2831999999</v>
      </c>
    </row>
    <row r="72" spans="1:13" x14ac:dyDescent="0.25">
      <c r="A72" s="280">
        <v>19</v>
      </c>
      <c r="B72" s="280" t="s">
        <v>99</v>
      </c>
      <c r="C72" s="118">
        <v>0</v>
      </c>
      <c r="D72" s="118">
        <v>841013</v>
      </c>
      <c r="E72" s="118">
        <v>1306049</v>
      </c>
      <c r="F72" s="118">
        <v>5495600</v>
      </c>
      <c r="G72" s="118">
        <f t="shared" si="3"/>
        <v>7642662</v>
      </c>
      <c r="H72" s="118">
        <v>0</v>
      </c>
      <c r="I72" s="118">
        <v>0</v>
      </c>
      <c r="J72" s="118">
        <v>2766172</v>
      </c>
      <c r="K72" s="118">
        <f t="shared" si="4"/>
        <v>2766172</v>
      </c>
      <c r="L72" s="118">
        <v>2104633.0844000001</v>
      </c>
      <c r="M72" s="118">
        <v>166598.7556</v>
      </c>
    </row>
    <row r="73" spans="1:13" x14ac:dyDescent="0.25">
      <c r="A73" s="279">
        <v>20</v>
      </c>
      <c r="B73" s="279" t="s">
        <v>100</v>
      </c>
      <c r="C73" s="115">
        <v>0</v>
      </c>
      <c r="D73" s="115">
        <v>925405</v>
      </c>
      <c r="E73" s="115">
        <v>2524457</v>
      </c>
      <c r="F73" s="115">
        <v>21834493</v>
      </c>
      <c r="G73" s="115">
        <f t="shared" si="3"/>
        <v>25284355</v>
      </c>
      <c r="H73" s="115">
        <v>11554</v>
      </c>
      <c r="I73" s="115">
        <v>163484</v>
      </c>
      <c r="J73" s="115">
        <v>7903036</v>
      </c>
      <c r="K73" s="115">
        <f t="shared" si="4"/>
        <v>8078074</v>
      </c>
      <c r="L73" s="115">
        <v>6062250.5268100007</v>
      </c>
      <c r="M73" s="115">
        <v>718668.99318999995</v>
      </c>
    </row>
    <row r="74" spans="1:13" x14ac:dyDescent="0.25">
      <c r="A74" s="280">
        <v>21</v>
      </c>
      <c r="B74" s="280" t="s">
        <v>101</v>
      </c>
      <c r="C74" s="118">
        <v>0</v>
      </c>
      <c r="D74" s="118">
        <v>55300178</v>
      </c>
      <c r="E74" s="118">
        <v>11341120</v>
      </c>
      <c r="F74" s="118">
        <v>594692898</v>
      </c>
      <c r="G74" s="118">
        <f t="shared" si="3"/>
        <v>661334196</v>
      </c>
      <c r="H74" s="118">
        <v>0</v>
      </c>
      <c r="I74" s="118">
        <v>195204</v>
      </c>
      <c r="J74" s="118">
        <v>117476560</v>
      </c>
      <c r="K74" s="118">
        <f t="shared" si="4"/>
        <v>117671764</v>
      </c>
      <c r="L74" s="118">
        <v>34622612.742758006</v>
      </c>
      <c r="M74" s="118">
        <v>3375956.9672420002</v>
      </c>
    </row>
    <row r="75" spans="1:13" x14ac:dyDescent="0.25">
      <c r="A75" s="279">
        <v>22</v>
      </c>
      <c r="B75" s="279" t="s">
        <v>102</v>
      </c>
      <c r="C75" s="115">
        <v>0</v>
      </c>
      <c r="D75" s="115">
        <v>2866366</v>
      </c>
      <c r="E75" s="115">
        <v>1839854</v>
      </c>
      <c r="F75" s="115">
        <v>14113105</v>
      </c>
      <c r="G75" s="115">
        <f t="shared" si="3"/>
        <v>18819325</v>
      </c>
      <c r="H75" s="115">
        <v>7841</v>
      </c>
      <c r="I75" s="115">
        <v>0</v>
      </c>
      <c r="J75" s="115">
        <v>3159181</v>
      </c>
      <c r="K75" s="115">
        <f t="shared" si="4"/>
        <v>3167022</v>
      </c>
      <c r="L75" s="115">
        <v>4039968.7895840006</v>
      </c>
      <c r="M75" s="115">
        <v>129524.73041600001</v>
      </c>
    </row>
    <row r="76" spans="1:13" x14ac:dyDescent="0.25">
      <c r="A76" s="280">
        <v>23</v>
      </c>
      <c r="B76" s="280" t="s">
        <v>103</v>
      </c>
      <c r="C76" s="118">
        <v>0</v>
      </c>
      <c r="D76" s="118">
        <v>440897</v>
      </c>
      <c r="E76" s="118">
        <v>1405009</v>
      </c>
      <c r="F76" s="118">
        <v>6855534</v>
      </c>
      <c r="G76" s="118">
        <f t="shared" si="3"/>
        <v>8701440</v>
      </c>
      <c r="H76" s="118">
        <v>393169</v>
      </c>
      <c r="I76" s="118">
        <v>0</v>
      </c>
      <c r="J76" s="118">
        <v>2464022</v>
      </c>
      <c r="K76" s="118">
        <f t="shared" si="4"/>
        <v>2857191</v>
      </c>
      <c r="L76" s="118">
        <v>2686680.0300000003</v>
      </c>
      <c r="M76" s="118">
        <v>154850.26999999999</v>
      </c>
    </row>
    <row r="77" spans="1:13" x14ac:dyDescent="0.25">
      <c r="A77" s="279">
        <v>24</v>
      </c>
      <c r="B77" s="279" t="s">
        <v>104</v>
      </c>
      <c r="C77" s="115">
        <v>0</v>
      </c>
      <c r="D77" s="115">
        <v>4916482</v>
      </c>
      <c r="E77" s="115">
        <v>5425679</v>
      </c>
      <c r="F77" s="115">
        <v>81276547</v>
      </c>
      <c r="G77" s="115">
        <f t="shared" si="3"/>
        <v>91618708</v>
      </c>
      <c r="H77" s="115">
        <v>0</v>
      </c>
      <c r="I77" s="115">
        <v>0</v>
      </c>
      <c r="J77" s="115">
        <v>21630965</v>
      </c>
      <c r="K77" s="115">
        <f t="shared" si="4"/>
        <v>21630965</v>
      </c>
      <c r="L77" s="115">
        <v>9179388.7147599999</v>
      </c>
      <c r="M77" s="115">
        <v>634213.4352399999</v>
      </c>
    </row>
    <row r="78" spans="1:13" x14ac:dyDescent="0.25">
      <c r="A78" s="280">
        <v>25</v>
      </c>
      <c r="B78" s="280" t="s">
        <v>105</v>
      </c>
      <c r="C78" s="118">
        <v>40943</v>
      </c>
      <c r="D78" s="118">
        <v>1173727</v>
      </c>
      <c r="E78" s="118">
        <v>1635127</v>
      </c>
      <c r="F78" s="118">
        <v>16811560</v>
      </c>
      <c r="G78" s="118">
        <f t="shared" si="3"/>
        <v>19661357</v>
      </c>
      <c r="H78" s="118">
        <v>0</v>
      </c>
      <c r="I78" s="118">
        <v>0</v>
      </c>
      <c r="J78" s="118">
        <v>5164542</v>
      </c>
      <c r="K78" s="118">
        <f t="shared" si="4"/>
        <v>5164542</v>
      </c>
      <c r="L78" s="118">
        <v>2717026.0021470003</v>
      </c>
      <c r="M78" s="118">
        <v>422596.14785299997</v>
      </c>
    </row>
    <row r="79" spans="1:13" x14ac:dyDescent="0.25">
      <c r="A79" s="279">
        <v>26</v>
      </c>
      <c r="B79" s="279" t="s">
        <v>106</v>
      </c>
      <c r="C79" s="115">
        <v>0</v>
      </c>
      <c r="D79" s="115">
        <v>2007389</v>
      </c>
      <c r="E79" s="115">
        <v>2483845</v>
      </c>
      <c r="F79" s="115">
        <v>27166241</v>
      </c>
      <c r="G79" s="115">
        <f t="shared" si="3"/>
        <v>31657475</v>
      </c>
      <c r="H79" s="115">
        <v>57187</v>
      </c>
      <c r="I79" s="115">
        <v>0</v>
      </c>
      <c r="J79" s="115">
        <v>9933196</v>
      </c>
      <c r="K79" s="115">
        <f t="shared" si="4"/>
        <v>9990383</v>
      </c>
      <c r="L79" s="115">
        <v>6898187.1890970003</v>
      </c>
      <c r="M79" s="115">
        <v>1171189.410903</v>
      </c>
    </row>
    <row r="80" spans="1:13" x14ac:dyDescent="0.25">
      <c r="A80" s="280">
        <v>27</v>
      </c>
      <c r="B80" s="280" t="s">
        <v>107</v>
      </c>
      <c r="C80" s="118">
        <v>0</v>
      </c>
      <c r="D80" s="118">
        <v>4534628</v>
      </c>
      <c r="E80" s="118">
        <v>3018074</v>
      </c>
      <c r="F80" s="118">
        <v>54767057</v>
      </c>
      <c r="G80" s="118">
        <f t="shared" si="3"/>
        <v>62319759</v>
      </c>
      <c r="H80" s="118">
        <v>1901</v>
      </c>
      <c r="I80" s="118">
        <v>0</v>
      </c>
      <c r="J80" s="118">
        <v>8658978</v>
      </c>
      <c r="K80" s="118">
        <f t="shared" si="4"/>
        <v>8660879</v>
      </c>
      <c r="L80" s="118">
        <v>7865613.2266999995</v>
      </c>
      <c r="M80" s="118">
        <v>718779.0233</v>
      </c>
    </row>
    <row r="81" spans="1:13" x14ac:dyDescent="0.25">
      <c r="A81" s="279">
        <v>28</v>
      </c>
      <c r="B81" s="279" t="s">
        <v>108</v>
      </c>
      <c r="C81" s="115">
        <v>0</v>
      </c>
      <c r="D81" s="115">
        <v>1422928</v>
      </c>
      <c r="E81" s="115">
        <v>1648440</v>
      </c>
      <c r="F81" s="115">
        <v>13594938</v>
      </c>
      <c r="G81" s="115">
        <f t="shared" si="3"/>
        <v>16666306</v>
      </c>
      <c r="H81" s="115">
        <v>0</v>
      </c>
      <c r="I81" s="115">
        <v>0</v>
      </c>
      <c r="J81" s="115">
        <v>4706549</v>
      </c>
      <c r="K81" s="115">
        <f t="shared" si="4"/>
        <v>4706549</v>
      </c>
      <c r="L81" s="115">
        <v>4961746.3509379998</v>
      </c>
      <c r="M81" s="115">
        <v>447773.55906200001</v>
      </c>
    </row>
    <row r="82" spans="1:13" x14ac:dyDescent="0.25">
      <c r="A82" s="280">
        <v>29</v>
      </c>
      <c r="B82" s="280" t="s">
        <v>23</v>
      </c>
      <c r="C82" s="118">
        <v>0</v>
      </c>
      <c r="D82" s="118">
        <v>259540320</v>
      </c>
      <c r="E82" s="118">
        <v>30522596</v>
      </c>
      <c r="F82" s="118">
        <v>1223262350</v>
      </c>
      <c r="G82" s="118">
        <f t="shared" si="3"/>
        <v>1513325266</v>
      </c>
      <c r="H82" s="118">
        <v>43088</v>
      </c>
      <c r="I82" s="118">
        <v>170647889</v>
      </c>
      <c r="J82" s="118">
        <v>399254573</v>
      </c>
      <c r="K82" s="118">
        <f t="shared" si="4"/>
        <v>569945550</v>
      </c>
      <c r="L82" s="118">
        <v>112654570.70012298</v>
      </c>
      <c r="M82" s="118">
        <v>4542644.3798769992</v>
      </c>
    </row>
    <row r="83" spans="1:13" x14ac:dyDescent="0.25">
      <c r="A83" s="279">
        <v>30</v>
      </c>
      <c r="B83" s="279" t="s">
        <v>109</v>
      </c>
      <c r="C83" s="115">
        <v>0</v>
      </c>
      <c r="D83" s="115">
        <v>15677581</v>
      </c>
      <c r="E83" s="115">
        <v>6780256</v>
      </c>
      <c r="F83" s="115">
        <v>81345913</v>
      </c>
      <c r="G83" s="115">
        <f t="shared" si="3"/>
        <v>103803750</v>
      </c>
      <c r="H83" s="115">
        <v>3435</v>
      </c>
      <c r="I83" s="115">
        <v>0</v>
      </c>
      <c r="J83" s="115">
        <v>22890111</v>
      </c>
      <c r="K83" s="115">
        <f t="shared" si="4"/>
        <v>22893546</v>
      </c>
      <c r="L83" s="115">
        <v>16123701.613241</v>
      </c>
      <c r="M83" s="115">
        <v>410916.87675900001</v>
      </c>
    </row>
    <row r="84" spans="1:13" x14ac:dyDescent="0.25">
      <c r="A84" s="280">
        <v>31</v>
      </c>
      <c r="B84" s="280" t="s">
        <v>110</v>
      </c>
      <c r="C84" s="118">
        <v>0</v>
      </c>
      <c r="D84" s="118">
        <v>1828798</v>
      </c>
      <c r="E84" s="118">
        <v>1663257</v>
      </c>
      <c r="F84" s="118">
        <v>19170894</v>
      </c>
      <c r="G84" s="118">
        <f t="shared" si="3"/>
        <v>22662949</v>
      </c>
      <c r="H84" s="118">
        <v>62853</v>
      </c>
      <c r="I84" s="118">
        <v>0</v>
      </c>
      <c r="J84" s="118">
        <v>8012264</v>
      </c>
      <c r="K84" s="118">
        <f t="shared" si="4"/>
        <v>8075117</v>
      </c>
      <c r="L84" s="118">
        <v>6823809.1656000018</v>
      </c>
      <c r="M84" s="118">
        <v>415894.9044</v>
      </c>
    </row>
    <row r="85" spans="1:13" x14ac:dyDescent="0.25">
      <c r="A85" s="279">
        <v>32</v>
      </c>
      <c r="B85" s="279" t="s">
        <v>111</v>
      </c>
      <c r="C85" s="115">
        <v>0</v>
      </c>
      <c r="D85" s="115">
        <v>3636882</v>
      </c>
      <c r="E85" s="115">
        <v>2614852</v>
      </c>
      <c r="F85" s="115">
        <v>35518627</v>
      </c>
      <c r="G85" s="115">
        <f t="shared" si="3"/>
        <v>41770361</v>
      </c>
      <c r="H85" s="115">
        <v>0</v>
      </c>
      <c r="I85" s="115">
        <v>4316365</v>
      </c>
      <c r="J85" s="115">
        <v>6764547</v>
      </c>
      <c r="K85" s="115">
        <f t="shared" si="4"/>
        <v>11080912</v>
      </c>
      <c r="L85" s="115">
        <v>2906366.9378000009</v>
      </c>
      <c r="M85" s="115">
        <v>361747.56220000004</v>
      </c>
    </row>
    <row r="86" spans="1:13" x14ac:dyDescent="0.25">
      <c r="A86" s="280">
        <v>33</v>
      </c>
      <c r="B86" s="280" t="s">
        <v>27</v>
      </c>
      <c r="C86" s="118">
        <v>0</v>
      </c>
      <c r="D86" s="118">
        <v>4602862</v>
      </c>
      <c r="E86" s="118">
        <v>6136134</v>
      </c>
      <c r="F86" s="118">
        <v>69067594</v>
      </c>
      <c r="G86" s="118">
        <f t="shared" si="3"/>
        <v>79806590</v>
      </c>
      <c r="H86" s="118">
        <v>23659</v>
      </c>
      <c r="I86" s="118">
        <v>0</v>
      </c>
      <c r="J86" s="118">
        <v>27493548</v>
      </c>
      <c r="K86" s="118">
        <f t="shared" si="4"/>
        <v>27517207</v>
      </c>
      <c r="L86" s="118">
        <v>13393660.749100003</v>
      </c>
      <c r="M86" s="118">
        <v>1551274.4509000001</v>
      </c>
    </row>
    <row r="87" spans="1:13" x14ac:dyDescent="0.25">
      <c r="A87" s="279">
        <v>34</v>
      </c>
      <c r="B87" s="279" t="s">
        <v>112</v>
      </c>
      <c r="C87" s="115">
        <v>0</v>
      </c>
      <c r="D87" s="115">
        <v>14074501</v>
      </c>
      <c r="E87" s="115">
        <v>5683687</v>
      </c>
      <c r="F87" s="115">
        <v>125905485</v>
      </c>
      <c r="G87" s="115">
        <f t="shared" si="3"/>
        <v>145663673</v>
      </c>
      <c r="H87" s="115">
        <v>21255</v>
      </c>
      <c r="I87" s="115">
        <v>0</v>
      </c>
      <c r="J87" s="115">
        <v>27301701</v>
      </c>
      <c r="K87" s="115">
        <f t="shared" si="4"/>
        <v>27322956</v>
      </c>
      <c r="L87" s="115">
        <v>14728321.521879001</v>
      </c>
      <c r="M87" s="115">
        <v>642627.15812100004</v>
      </c>
    </row>
    <row r="88" spans="1:13" x14ac:dyDescent="0.25">
      <c r="A88" s="280">
        <v>35</v>
      </c>
      <c r="B88" s="280" t="s">
        <v>113</v>
      </c>
      <c r="C88" s="118">
        <v>0</v>
      </c>
      <c r="D88" s="118">
        <v>1576227</v>
      </c>
      <c r="E88" s="118">
        <v>2404616</v>
      </c>
      <c r="F88" s="118">
        <v>42119429</v>
      </c>
      <c r="G88" s="118">
        <f t="shared" si="3"/>
        <v>46100272</v>
      </c>
      <c r="H88" s="118">
        <v>225195</v>
      </c>
      <c r="I88" s="118">
        <v>0</v>
      </c>
      <c r="J88" s="118">
        <v>10740303</v>
      </c>
      <c r="K88" s="118">
        <f t="shared" si="4"/>
        <v>10965498</v>
      </c>
      <c r="L88" s="118">
        <v>5757426.3871249985</v>
      </c>
      <c r="M88" s="118">
        <v>688937.54287500004</v>
      </c>
    </row>
    <row r="89" spans="1:13" x14ac:dyDescent="0.25">
      <c r="A89" s="279">
        <v>36</v>
      </c>
      <c r="B89" s="279" t="s">
        <v>114</v>
      </c>
      <c r="C89" s="115">
        <v>0</v>
      </c>
      <c r="D89" s="115">
        <v>3928730</v>
      </c>
      <c r="E89" s="115">
        <v>4869565</v>
      </c>
      <c r="F89" s="115">
        <v>46506978</v>
      </c>
      <c r="G89" s="115">
        <f t="shared" si="3"/>
        <v>55305273</v>
      </c>
      <c r="H89" s="115">
        <v>887</v>
      </c>
      <c r="I89" s="115">
        <v>0</v>
      </c>
      <c r="J89" s="115">
        <v>11911050</v>
      </c>
      <c r="K89" s="115">
        <f t="shared" si="4"/>
        <v>11911937</v>
      </c>
      <c r="L89" s="115">
        <v>4504641.626894</v>
      </c>
      <c r="M89" s="115">
        <v>817208.65310599993</v>
      </c>
    </row>
    <row r="90" spans="1:13" x14ac:dyDescent="0.25">
      <c r="A90" s="280">
        <v>37</v>
      </c>
      <c r="B90" s="280" t="s">
        <v>115</v>
      </c>
      <c r="C90" s="118">
        <v>0</v>
      </c>
      <c r="D90" s="118">
        <v>3699357</v>
      </c>
      <c r="E90" s="118">
        <v>2269060</v>
      </c>
      <c r="F90" s="118">
        <v>14501633</v>
      </c>
      <c r="G90" s="118">
        <f t="shared" si="3"/>
        <v>20470050</v>
      </c>
      <c r="H90" s="118">
        <v>0</v>
      </c>
      <c r="I90" s="118">
        <v>0</v>
      </c>
      <c r="J90" s="118">
        <v>6330350</v>
      </c>
      <c r="K90" s="118">
        <f t="shared" si="4"/>
        <v>6330350</v>
      </c>
      <c r="L90" s="118">
        <v>4686204.1626999993</v>
      </c>
      <c r="M90" s="118">
        <v>210871.51730000001</v>
      </c>
    </row>
    <row r="91" spans="1:13" x14ac:dyDescent="0.25">
      <c r="A91" s="279">
        <v>38</v>
      </c>
      <c r="B91" s="279" t="s">
        <v>116</v>
      </c>
      <c r="C91" s="115">
        <v>0</v>
      </c>
      <c r="D91" s="115">
        <v>1410484</v>
      </c>
      <c r="E91" s="115">
        <v>2328327</v>
      </c>
      <c r="F91" s="115">
        <v>22120036</v>
      </c>
      <c r="G91" s="115">
        <f t="shared" si="3"/>
        <v>25858847</v>
      </c>
      <c r="H91" s="115">
        <v>115517</v>
      </c>
      <c r="I91" s="115">
        <v>986540</v>
      </c>
      <c r="J91" s="115">
        <v>8707247</v>
      </c>
      <c r="K91" s="115">
        <f t="shared" si="4"/>
        <v>9809304</v>
      </c>
      <c r="L91" s="115">
        <v>7937116.3516999995</v>
      </c>
      <c r="M91" s="115">
        <v>883759.3983</v>
      </c>
    </row>
    <row r="92" spans="1:13" x14ac:dyDescent="0.25">
      <c r="A92" s="280">
        <v>39</v>
      </c>
      <c r="B92" s="280" t="s">
        <v>118</v>
      </c>
      <c r="C92" s="118">
        <v>0</v>
      </c>
      <c r="D92" s="118">
        <v>2697286</v>
      </c>
      <c r="E92" s="118">
        <v>2030339</v>
      </c>
      <c r="F92" s="118">
        <v>32049279</v>
      </c>
      <c r="G92" s="118">
        <f t="shared" si="3"/>
        <v>36776904</v>
      </c>
      <c r="H92" s="118">
        <v>55328</v>
      </c>
      <c r="I92" s="118">
        <v>2093292</v>
      </c>
      <c r="J92" s="118">
        <v>7682796</v>
      </c>
      <c r="K92" s="118">
        <f t="shared" si="4"/>
        <v>9831416</v>
      </c>
      <c r="L92" s="118">
        <v>4153497.9427649993</v>
      </c>
      <c r="M92" s="118">
        <v>409789.90723500005</v>
      </c>
    </row>
    <row r="93" spans="1:13" x14ac:dyDescent="0.25">
      <c r="A93" s="279">
        <v>40</v>
      </c>
      <c r="B93" s="279" t="s">
        <v>120</v>
      </c>
      <c r="C93" s="121">
        <v>830</v>
      </c>
      <c r="D93" s="121">
        <v>1282338</v>
      </c>
      <c r="E93" s="121">
        <v>2197197</v>
      </c>
      <c r="F93" s="121">
        <v>15429806</v>
      </c>
      <c r="G93" s="121">
        <f t="shared" si="3"/>
        <v>18910171</v>
      </c>
      <c r="H93" s="121">
        <v>0</v>
      </c>
      <c r="I93" s="121">
        <v>0</v>
      </c>
      <c r="J93" s="121">
        <v>6800064</v>
      </c>
      <c r="K93" s="121">
        <f t="shared" si="4"/>
        <v>6800064</v>
      </c>
      <c r="L93" s="115">
        <v>3644786.7598490003</v>
      </c>
      <c r="M93" s="115">
        <v>456730.32015099999</v>
      </c>
    </row>
    <row r="94" spans="1:13" x14ac:dyDescent="0.25">
      <c r="A94" s="280">
        <v>41</v>
      </c>
      <c r="B94" s="280" t="s">
        <v>250</v>
      </c>
      <c r="C94" s="118">
        <v>0</v>
      </c>
      <c r="D94" s="118">
        <v>2484898</v>
      </c>
      <c r="E94" s="118">
        <v>3829406</v>
      </c>
      <c r="F94" s="118">
        <v>66935437</v>
      </c>
      <c r="G94" s="118">
        <f t="shared" si="3"/>
        <v>73249741</v>
      </c>
      <c r="H94" s="118">
        <v>55826</v>
      </c>
      <c r="I94" s="118">
        <v>0</v>
      </c>
      <c r="J94" s="118">
        <v>18237861</v>
      </c>
      <c r="K94" s="118">
        <f t="shared" si="4"/>
        <v>18293687</v>
      </c>
      <c r="L94" s="118">
        <v>11808607.245779999</v>
      </c>
      <c r="M94" s="118">
        <v>1940464.5142199998</v>
      </c>
    </row>
    <row r="95" spans="1:13" x14ac:dyDescent="0.25">
      <c r="A95" s="279">
        <v>42</v>
      </c>
      <c r="B95" s="279" t="s">
        <v>124</v>
      </c>
      <c r="C95" s="115">
        <v>0</v>
      </c>
      <c r="D95" s="115">
        <v>18950229</v>
      </c>
      <c r="E95" s="115">
        <v>7159683</v>
      </c>
      <c r="F95" s="115">
        <v>135973928</v>
      </c>
      <c r="G95" s="115">
        <f t="shared" si="3"/>
        <v>162083840</v>
      </c>
      <c r="H95" s="115">
        <v>5156</v>
      </c>
      <c r="I95" s="115">
        <v>0</v>
      </c>
      <c r="J95" s="115">
        <v>26372759</v>
      </c>
      <c r="K95" s="115">
        <f t="shared" si="4"/>
        <v>26377915</v>
      </c>
      <c r="L95" s="115">
        <v>14183609.939241</v>
      </c>
      <c r="M95" s="115">
        <v>872711.09075900004</v>
      </c>
    </row>
    <row r="96" spans="1:13" x14ac:dyDescent="0.25">
      <c r="A96" s="280">
        <v>43</v>
      </c>
      <c r="B96" s="280" t="s">
        <v>126</v>
      </c>
      <c r="C96" s="118">
        <v>0</v>
      </c>
      <c r="D96" s="118">
        <v>63327506</v>
      </c>
      <c r="E96" s="118">
        <v>24396416</v>
      </c>
      <c r="F96" s="118">
        <v>509996838</v>
      </c>
      <c r="G96" s="118">
        <f t="shared" si="3"/>
        <v>597720760</v>
      </c>
      <c r="H96" s="118">
        <v>0</v>
      </c>
      <c r="I96" s="118">
        <v>2957953</v>
      </c>
      <c r="J96" s="118">
        <v>102729420</v>
      </c>
      <c r="K96" s="118">
        <f t="shared" si="4"/>
        <v>105687373</v>
      </c>
      <c r="L96" s="118">
        <v>17814299.906424999</v>
      </c>
      <c r="M96" s="118">
        <v>5359555.5235749995</v>
      </c>
    </row>
    <row r="97" spans="1:13" x14ac:dyDescent="0.25">
      <c r="A97" s="279">
        <v>44</v>
      </c>
      <c r="B97" s="279" t="s">
        <v>128</v>
      </c>
      <c r="C97" s="115">
        <v>0</v>
      </c>
      <c r="D97" s="115">
        <v>3623195</v>
      </c>
      <c r="E97" s="115">
        <v>13108331</v>
      </c>
      <c r="F97" s="115">
        <v>87811992</v>
      </c>
      <c r="G97" s="115">
        <f t="shared" si="3"/>
        <v>104543518</v>
      </c>
      <c r="H97" s="115">
        <v>4426</v>
      </c>
      <c r="I97" s="115">
        <v>0</v>
      </c>
      <c r="J97" s="115">
        <v>29475245</v>
      </c>
      <c r="K97" s="115">
        <f t="shared" si="4"/>
        <v>29479671</v>
      </c>
      <c r="L97" s="115">
        <v>8381030.8803000012</v>
      </c>
      <c r="M97" s="115">
        <v>2574891.5896999999</v>
      </c>
    </row>
    <row r="98" spans="1:13" x14ac:dyDescent="0.25">
      <c r="A98" s="280">
        <v>45</v>
      </c>
      <c r="B98" s="280" t="s">
        <v>130</v>
      </c>
      <c r="C98" s="118">
        <v>0</v>
      </c>
      <c r="D98" s="118">
        <v>266462</v>
      </c>
      <c r="E98" s="118">
        <v>1166270</v>
      </c>
      <c r="F98" s="118">
        <v>3266832</v>
      </c>
      <c r="G98" s="118">
        <f t="shared" si="3"/>
        <v>4699564</v>
      </c>
      <c r="H98" s="118">
        <v>185703</v>
      </c>
      <c r="I98" s="118">
        <v>0</v>
      </c>
      <c r="J98" s="118">
        <v>1160803</v>
      </c>
      <c r="K98" s="118">
        <f t="shared" si="4"/>
        <v>1346506</v>
      </c>
      <c r="L98" s="118">
        <v>3120862.3664000002</v>
      </c>
      <c r="M98" s="118">
        <v>52752.493600000002</v>
      </c>
    </row>
    <row r="99" spans="1:13" x14ac:dyDescent="0.25">
      <c r="A99" s="279">
        <v>46</v>
      </c>
      <c r="B99" s="279" t="s">
        <v>132</v>
      </c>
      <c r="C99" s="115">
        <v>0</v>
      </c>
      <c r="D99" s="115">
        <v>6455992</v>
      </c>
      <c r="E99" s="115">
        <v>2986403</v>
      </c>
      <c r="F99" s="115">
        <v>59400346</v>
      </c>
      <c r="G99" s="115">
        <f t="shared" si="3"/>
        <v>68842741</v>
      </c>
      <c r="H99" s="115">
        <v>0</v>
      </c>
      <c r="I99" s="115">
        <v>0</v>
      </c>
      <c r="J99" s="115">
        <v>8330859</v>
      </c>
      <c r="K99" s="115">
        <f t="shared" si="4"/>
        <v>8330859</v>
      </c>
      <c r="L99" s="115">
        <v>8355431.5109749995</v>
      </c>
      <c r="M99" s="115">
        <v>655325.9490250001</v>
      </c>
    </row>
    <row r="100" spans="1:13" x14ac:dyDescent="0.25">
      <c r="A100" s="280">
        <v>47</v>
      </c>
      <c r="B100" s="280" t="s">
        <v>134</v>
      </c>
      <c r="C100" s="118">
        <v>0</v>
      </c>
      <c r="D100" s="118">
        <v>11113400</v>
      </c>
      <c r="E100" s="118">
        <v>2980603</v>
      </c>
      <c r="F100" s="118">
        <v>84691372</v>
      </c>
      <c r="G100" s="118">
        <f t="shared" si="3"/>
        <v>98785375</v>
      </c>
      <c r="H100" s="118">
        <v>9746</v>
      </c>
      <c r="I100" s="118">
        <v>0</v>
      </c>
      <c r="J100" s="118">
        <v>23540424</v>
      </c>
      <c r="K100" s="118">
        <f t="shared" si="4"/>
        <v>23550170</v>
      </c>
      <c r="L100" s="118">
        <v>14480086.159293998</v>
      </c>
      <c r="M100" s="118">
        <v>909842.89070600015</v>
      </c>
    </row>
    <row r="101" spans="1:13" x14ac:dyDescent="0.25">
      <c r="A101" s="279">
        <v>48</v>
      </c>
      <c r="B101" s="279" t="s">
        <v>136</v>
      </c>
      <c r="C101" s="115">
        <v>0</v>
      </c>
      <c r="D101" s="115">
        <v>999224</v>
      </c>
      <c r="E101" s="115">
        <v>1395318</v>
      </c>
      <c r="F101" s="115">
        <v>10454664</v>
      </c>
      <c r="G101" s="115">
        <f t="shared" si="3"/>
        <v>12849206</v>
      </c>
      <c r="H101" s="115">
        <v>0</v>
      </c>
      <c r="I101" s="115">
        <v>0</v>
      </c>
      <c r="J101" s="115">
        <v>3508408</v>
      </c>
      <c r="K101" s="115">
        <f t="shared" si="4"/>
        <v>3508408</v>
      </c>
      <c r="L101" s="115">
        <v>4581793.1393000009</v>
      </c>
      <c r="M101" s="115">
        <v>248904.76069999998</v>
      </c>
    </row>
    <row r="102" spans="1:13" x14ac:dyDescent="0.25">
      <c r="A102" s="280">
        <v>49</v>
      </c>
      <c r="B102" s="280" t="s">
        <v>138</v>
      </c>
      <c r="C102" s="118">
        <v>0</v>
      </c>
      <c r="D102" s="118">
        <v>2492819</v>
      </c>
      <c r="E102" s="118">
        <v>2422124</v>
      </c>
      <c r="F102" s="118">
        <v>41478399</v>
      </c>
      <c r="G102" s="118">
        <f t="shared" si="3"/>
        <v>46393342</v>
      </c>
      <c r="H102" s="118">
        <v>0</v>
      </c>
      <c r="I102" s="118">
        <v>0</v>
      </c>
      <c r="J102" s="118">
        <v>8310190</v>
      </c>
      <c r="K102" s="118">
        <f t="shared" si="4"/>
        <v>8310190</v>
      </c>
      <c r="L102" s="118">
        <v>3554476.1535099992</v>
      </c>
      <c r="M102" s="118">
        <v>364147.74648999999</v>
      </c>
    </row>
    <row r="103" spans="1:13" x14ac:dyDescent="0.25">
      <c r="A103" s="279">
        <v>50</v>
      </c>
      <c r="B103" s="279" t="s">
        <v>140</v>
      </c>
      <c r="C103" s="121">
        <v>0</v>
      </c>
      <c r="D103" s="121">
        <v>1509274</v>
      </c>
      <c r="E103" s="121">
        <v>1887071</v>
      </c>
      <c r="F103" s="121">
        <v>22408496</v>
      </c>
      <c r="G103" s="121">
        <f t="shared" si="3"/>
        <v>25804841</v>
      </c>
      <c r="H103" s="121">
        <v>0</v>
      </c>
      <c r="I103" s="121">
        <v>915768</v>
      </c>
      <c r="J103" s="121">
        <v>3761072</v>
      </c>
      <c r="K103" s="121">
        <f t="shared" si="4"/>
        <v>4676840</v>
      </c>
      <c r="L103" s="115">
        <v>3906665.7308</v>
      </c>
      <c r="M103" s="115">
        <v>247008.7292</v>
      </c>
    </row>
    <row r="104" spans="1:13" x14ac:dyDescent="0.25">
      <c r="A104" s="280">
        <v>51</v>
      </c>
      <c r="B104" s="280" t="s">
        <v>142</v>
      </c>
      <c r="C104" s="122">
        <v>0</v>
      </c>
      <c r="D104" s="122">
        <v>1203457</v>
      </c>
      <c r="E104" s="122">
        <v>2627806</v>
      </c>
      <c r="F104" s="122">
        <v>6704646</v>
      </c>
      <c r="G104" s="122">
        <f t="shared" si="3"/>
        <v>10535909</v>
      </c>
      <c r="H104" s="122">
        <v>0</v>
      </c>
      <c r="I104" s="122">
        <v>0</v>
      </c>
      <c r="J104" s="122">
        <v>3795658</v>
      </c>
      <c r="K104" s="122">
        <f t="shared" si="4"/>
        <v>3795658</v>
      </c>
      <c r="L104" s="118">
        <v>2503848.8660000004</v>
      </c>
      <c r="M104" s="118">
        <v>390876.44400000002</v>
      </c>
    </row>
    <row r="105" spans="1:13" x14ac:dyDescent="0.25">
      <c r="A105" s="279">
        <v>52</v>
      </c>
      <c r="B105" s="279" t="s">
        <v>144</v>
      </c>
      <c r="C105" s="115">
        <v>0</v>
      </c>
      <c r="D105" s="115">
        <v>0</v>
      </c>
      <c r="E105" s="115">
        <v>0</v>
      </c>
      <c r="F105" s="115">
        <v>0</v>
      </c>
      <c r="G105" s="115">
        <f t="shared" si="3"/>
        <v>0</v>
      </c>
      <c r="H105" s="115">
        <v>0</v>
      </c>
      <c r="I105" s="115">
        <v>0</v>
      </c>
      <c r="J105" s="115">
        <v>0</v>
      </c>
      <c r="K105" s="115">
        <f t="shared" si="4"/>
        <v>0</v>
      </c>
      <c r="L105" s="115"/>
      <c r="M105" s="115"/>
    </row>
    <row r="106" spans="1:13" x14ac:dyDescent="0.25">
      <c r="A106" s="280">
        <v>53</v>
      </c>
      <c r="B106" s="280" t="s">
        <v>146</v>
      </c>
      <c r="C106" s="118">
        <v>0</v>
      </c>
      <c r="D106" s="118">
        <v>68786186</v>
      </c>
      <c r="E106" s="118">
        <v>22884366</v>
      </c>
      <c r="F106" s="118">
        <v>531830161</v>
      </c>
      <c r="G106" s="118">
        <f t="shared" si="3"/>
        <v>623500713</v>
      </c>
      <c r="H106" s="118">
        <v>4154</v>
      </c>
      <c r="I106" s="118">
        <v>0</v>
      </c>
      <c r="J106" s="118">
        <v>90943104</v>
      </c>
      <c r="K106" s="118">
        <f t="shared" si="4"/>
        <v>90947258</v>
      </c>
      <c r="L106" s="118">
        <v>28705009.003988001</v>
      </c>
      <c r="M106" s="118">
        <v>722827.38601200003</v>
      </c>
    </row>
    <row r="107" spans="1:13" x14ac:dyDescent="0.25">
      <c r="A107" s="279">
        <v>54</v>
      </c>
      <c r="B107" s="279" t="s">
        <v>148</v>
      </c>
      <c r="C107" s="115">
        <v>0</v>
      </c>
      <c r="D107" s="115">
        <v>2017973</v>
      </c>
      <c r="E107" s="115">
        <v>3107940</v>
      </c>
      <c r="F107" s="115">
        <v>45687215</v>
      </c>
      <c r="G107" s="115">
        <f t="shared" si="3"/>
        <v>50813128</v>
      </c>
      <c r="H107" s="115">
        <v>0</v>
      </c>
      <c r="I107" s="115">
        <v>274353</v>
      </c>
      <c r="J107" s="115">
        <v>13920575</v>
      </c>
      <c r="K107" s="115">
        <f t="shared" si="4"/>
        <v>14194928</v>
      </c>
      <c r="L107" s="115">
        <v>11089822.060600001</v>
      </c>
      <c r="M107" s="115">
        <v>781042.1594</v>
      </c>
    </row>
    <row r="108" spans="1:13" x14ac:dyDescent="0.25">
      <c r="A108" s="280">
        <v>55</v>
      </c>
      <c r="B108" s="280" t="s">
        <v>150</v>
      </c>
      <c r="C108" s="118">
        <v>0</v>
      </c>
      <c r="D108" s="118">
        <v>1231885</v>
      </c>
      <c r="E108" s="118">
        <v>1979080</v>
      </c>
      <c r="F108" s="118">
        <v>20881753</v>
      </c>
      <c r="G108" s="118">
        <f t="shared" si="3"/>
        <v>24092718</v>
      </c>
      <c r="H108" s="118">
        <v>0</v>
      </c>
      <c r="I108" s="118">
        <v>0</v>
      </c>
      <c r="J108" s="118">
        <v>6023154</v>
      </c>
      <c r="K108" s="118">
        <f t="shared" si="4"/>
        <v>6023154</v>
      </c>
      <c r="L108" s="118">
        <v>5380388.5752790002</v>
      </c>
      <c r="M108" s="118">
        <v>643368.02472099999</v>
      </c>
    </row>
    <row r="109" spans="1:13" x14ac:dyDescent="0.25">
      <c r="A109" s="279">
        <v>56</v>
      </c>
      <c r="B109" s="279" t="s">
        <v>152</v>
      </c>
      <c r="C109" s="115">
        <v>0</v>
      </c>
      <c r="D109" s="115">
        <v>1427721</v>
      </c>
      <c r="E109" s="115">
        <v>1755010</v>
      </c>
      <c r="F109" s="115">
        <v>16351559</v>
      </c>
      <c r="G109" s="115">
        <f t="shared" si="3"/>
        <v>19534290</v>
      </c>
      <c r="H109" s="115">
        <v>110916</v>
      </c>
      <c r="I109" s="115">
        <v>0</v>
      </c>
      <c r="J109" s="115">
        <v>5058070</v>
      </c>
      <c r="K109" s="115">
        <f t="shared" si="4"/>
        <v>5168986</v>
      </c>
      <c r="L109" s="115">
        <v>4068213.6181999999</v>
      </c>
      <c r="M109" s="115">
        <v>224213.0018</v>
      </c>
    </row>
    <row r="110" spans="1:13" x14ac:dyDescent="0.25">
      <c r="A110" s="280">
        <v>57</v>
      </c>
      <c r="B110" s="280" t="s">
        <v>154</v>
      </c>
      <c r="C110" s="118">
        <v>0</v>
      </c>
      <c r="D110" s="118">
        <v>1382472</v>
      </c>
      <c r="E110" s="118">
        <v>1496461</v>
      </c>
      <c r="F110" s="118">
        <v>10025062</v>
      </c>
      <c r="G110" s="118">
        <f t="shared" si="3"/>
        <v>12903995</v>
      </c>
      <c r="H110" s="118">
        <v>0</v>
      </c>
      <c r="I110" s="118">
        <v>0</v>
      </c>
      <c r="J110" s="118">
        <v>2921943</v>
      </c>
      <c r="K110" s="118">
        <f t="shared" si="4"/>
        <v>2921943</v>
      </c>
      <c r="L110" s="118">
        <v>2543827.8735000002</v>
      </c>
      <c r="M110" s="118">
        <v>201748.59650000001</v>
      </c>
    </row>
    <row r="111" spans="1:13" x14ac:dyDescent="0.25">
      <c r="A111" s="279">
        <v>58</v>
      </c>
      <c r="B111" s="279" t="s">
        <v>156</v>
      </c>
      <c r="C111" s="115">
        <v>0</v>
      </c>
      <c r="D111" s="115">
        <v>2033889</v>
      </c>
      <c r="E111" s="115">
        <v>3585005</v>
      </c>
      <c r="F111" s="115">
        <v>45053328</v>
      </c>
      <c r="G111" s="115">
        <f t="shared" si="3"/>
        <v>50672222</v>
      </c>
      <c r="H111" s="115">
        <v>199460</v>
      </c>
      <c r="I111" s="115">
        <v>0</v>
      </c>
      <c r="J111" s="115">
        <v>15519093</v>
      </c>
      <c r="K111" s="115">
        <f t="shared" si="4"/>
        <v>15718553</v>
      </c>
      <c r="L111" s="115">
        <v>9136460.5774869993</v>
      </c>
      <c r="M111" s="115">
        <v>1495561.7725130003</v>
      </c>
    </row>
    <row r="112" spans="1:13" x14ac:dyDescent="0.25">
      <c r="A112" s="280">
        <v>59</v>
      </c>
      <c r="B112" s="280" t="s">
        <v>158</v>
      </c>
      <c r="C112" s="118">
        <v>0</v>
      </c>
      <c r="D112" s="118">
        <v>1035394</v>
      </c>
      <c r="E112" s="118">
        <v>1720077</v>
      </c>
      <c r="F112" s="118">
        <v>10089772</v>
      </c>
      <c r="G112" s="118">
        <f t="shared" si="3"/>
        <v>12845243</v>
      </c>
      <c r="H112" s="118">
        <v>0</v>
      </c>
      <c r="I112" s="118">
        <v>253625</v>
      </c>
      <c r="J112" s="118">
        <v>4082550</v>
      </c>
      <c r="K112" s="118">
        <f t="shared" si="4"/>
        <v>4336175</v>
      </c>
      <c r="L112" s="118">
        <v>2542967.8843999999</v>
      </c>
      <c r="M112" s="118">
        <v>365530.94560000004</v>
      </c>
    </row>
    <row r="113" spans="1:13" x14ac:dyDescent="0.25">
      <c r="A113" s="279">
        <v>60</v>
      </c>
      <c r="B113" s="279" t="s">
        <v>160</v>
      </c>
      <c r="C113" s="115">
        <v>0</v>
      </c>
      <c r="D113" s="115">
        <v>6078386</v>
      </c>
      <c r="E113" s="115">
        <v>7824327</v>
      </c>
      <c r="F113" s="115">
        <v>95464379</v>
      </c>
      <c r="G113" s="115">
        <f t="shared" si="3"/>
        <v>109367092</v>
      </c>
      <c r="H113" s="115">
        <v>709</v>
      </c>
      <c r="I113" s="115">
        <v>4078334</v>
      </c>
      <c r="J113" s="115">
        <v>20404321</v>
      </c>
      <c r="K113" s="115">
        <f t="shared" si="4"/>
        <v>24483364</v>
      </c>
      <c r="L113" s="115">
        <v>15834439.860547002</v>
      </c>
      <c r="M113" s="115">
        <v>2031805.019453</v>
      </c>
    </row>
    <row r="114" spans="1:13" x14ac:dyDescent="0.25">
      <c r="A114" s="280">
        <v>61</v>
      </c>
      <c r="B114" s="280" t="s">
        <v>162</v>
      </c>
      <c r="C114" s="118">
        <v>0</v>
      </c>
      <c r="D114" s="118">
        <v>1437908</v>
      </c>
      <c r="E114" s="118">
        <v>2151603</v>
      </c>
      <c r="F114" s="118">
        <v>17601535</v>
      </c>
      <c r="G114" s="118">
        <f t="shared" si="3"/>
        <v>21191046</v>
      </c>
      <c r="H114" s="118">
        <v>84407</v>
      </c>
      <c r="I114" s="118">
        <v>248806</v>
      </c>
      <c r="J114" s="118">
        <v>6433790</v>
      </c>
      <c r="K114" s="118">
        <f t="shared" si="4"/>
        <v>6767003</v>
      </c>
      <c r="L114" s="118">
        <v>7980509.9412680008</v>
      </c>
      <c r="M114" s="118">
        <v>506628.13873199996</v>
      </c>
    </row>
    <row r="115" spans="1:13" x14ac:dyDescent="0.25">
      <c r="A115" s="279">
        <v>62</v>
      </c>
      <c r="B115" s="279" t="s">
        <v>251</v>
      </c>
      <c r="C115" s="115">
        <v>0</v>
      </c>
      <c r="D115" s="115">
        <v>15648997</v>
      </c>
      <c r="E115" s="115">
        <v>2372050</v>
      </c>
      <c r="F115" s="115">
        <v>25652958</v>
      </c>
      <c r="G115" s="115">
        <f t="shared" si="3"/>
        <v>43674005</v>
      </c>
      <c r="H115" s="115">
        <v>0</v>
      </c>
      <c r="I115" s="115">
        <v>25186</v>
      </c>
      <c r="J115" s="115">
        <v>5446321</v>
      </c>
      <c r="K115" s="115">
        <f t="shared" si="4"/>
        <v>5471507</v>
      </c>
      <c r="L115" s="115">
        <v>6185887.6850000005</v>
      </c>
      <c r="M115" s="115">
        <v>185639.90500000003</v>
      </c>
    </row>
    <row r="116" spans="1:13" x14ac:dyDescent="0.25">
      <c r="A116" s="280">
        <v>63</v>
      </c>
      <c r="B116" s="280" t="s">
        <v>166</v>
      </c>
      <c r="C116" s="118">
        <v>0</v>
      </c>
      <c r="D116" s="118">
        <v>1771767</v>
      </c>
      <c r="E116" s="118">
        <v>2253436</v>
      </c>
      <c r="F116" s="118">
        <v>18363209</v>
      </c>
      <c r="G116" s="118">
        <f t="shared" si="3"/>
        <v>22388412</v>
      </c>
      <c r="H116" s="118">
        <v>26113</v>
      </c>
      <c r="I116" s="118">
        <v>0</v>
      </c>
      <c r="J116" s="118">
        <v>7329947</v>
      </c>
      <c r="K116" s="118">
        <f t="shared" si="4"/>
        <v>7356060</v>
      </c>
      <c r="L116" s="118">
        <v>2840949.8484400003</v>
      </c>
      <c r="M116" s="118">
        <v>1031954.13156</v>
      </c>
    </row>
    <row r="117" spans="1:13" x14ac:dyDescent="0.25">
      <c r="A117" s="279">
        <v>64</v>
      </c>
      <c r="B117" s="279" t="s">
        <v>168</v>
      </c>
      <c r="C117" s="115">
        <v>0</v>
      </c>
      <c r="D117" s="115">
        <v>1301249</v>
      </c>
      <c r="E117" s="115">
        <v>1977621</v>
      </c>
      <c r="F117" s="115">
        <v>8740479</v>
      </c>
      <c r="G117" s="115">
        <f t="shared" si="3"/>
        <v>12019349</v>
      </c>
      <c r="H117" s="115">
        <v>0</v>
      </c>
      <c r="I117" s="115">
        <v>1114174</v>
      </c>
      <c r="J117" s="115">
        <v>5065843</v>
      </c>
      <c r="K117" s="115">
        <f t="shared" si="4"/>
        <v>6180017</v>
      </c>
      <c r="L117" s="115">
        <v>3001489.0864499998</v>
      </c>
      <c r="M117" s="115">
        <v>388397.05355000001</v>
      </c>
    </row>
    <row r="118" spans="1:13" x14ac:dyDescent="0.25">
      <c r="A118" s="280">
        <v>65</v>
      </c>
      <c r="B118" s="280" t="s">
        <v>170</v>
      </c>
      <c r="C118" s="118">
        <v>0</v>
      </c>
      <c r="D118" s="118">
        <v>1438961</v>
      </c>
      <c r="E118" s="118">
        <v>1954860</v>
      </c>
      <c r="F118" s="118">
        <v>24128875</v>
      </c>
      <c r="G118" s="118">
        <f t="shared" si="3"/>
        <v>27522696</v>
      </c>
      <c r="H118" s="118">
        <v>0</v>
      </c>
      <c r="I118" s="118">
        <v>0</v>
      </c>
      <c r="J118" s="118">
        <v>9495238</v>
      </c>
      <c r="K118" s="118">
        <f t="shared" si="4"/>
        <v>9495238</v>
      </c>
      <c r="L118" s="118">
        <v>4650026.4946999997</v>
      </c>
      <c r="M118" s="118">
        <v>849347.0253000001</v>
      </c>
    </row>
    <row r="119" spans="1:13" x14ac:dyDescent="0.25">
      <c r="A119" s="279">
        <v>66</v>
      </c>
      <c r="B119" s="279" t="s">
        <v>172</v>
      </c>
      <c r="C119" s="115">
        <v>0</v>
      </c>
      <c r="D119" s="115">
        <v>3823729</v>
      </c>
      <c r="E119" s="115">
        <v>2969320</v>
      </c>
      <c r="F119" s="115">
        <v>49217677</v>
      </c>
      <c r="G119" s="115">
        <f t="shared" ref="G119:G148" si="5">SUM(C119:F119)</f>
        <v>56010726</v>
      </c>
      <c r="H119" s="115">
        <v>3579</v>
      </c>
      <c r="I119" s="115">
        <v>0</v>
      </c>
      <c r="J119" s="115">
        <v>14828558</v>
      </c>
      <c r="K119" s="115">
        <f t="shared" ref="K119:K148" si="6">SUM(H119:J119)</f>
        <v>14832137</v>
      </c>
      <c r="L119" s="115">
        <v>6315933.7326269997</v>
      </c>
      <c r="M119" s="115">
        <v>614867.96737299999</v>
      </c>
    </row>
    <row r="120" spans="1:13" x14ac:dyDescent="0.25">
      <c r="A120" s="280">
        <v>67</v>
      </c>
      <c r="B120" s="280" t="s">
        <v>252</v>
      </c>
      <c r="C120" s="118">
        <v>0</v>
      </c>
      <c r="D120" s="118">
        <v>2107056</v>
      </c>
      <c r="E120" s="118">
        <v>4147899</v>
      </c>
      <c r="F120" s="118">
        <v>32292625</v>
      </c>
      <c r="G120" s="118">
        <f t="shared" si="5"/>
        <v>38547580</v>
      </c>
      <c r="H120" s="118">
        <v>226250</v>
      </c>
      <c r="I120" s="118">
        <v>317504</v>
      </c>
      <c r="J120" s="118">
        <v>10498440</v>
      </c>
      <c r="K120" s="118">
        <f t="shared" si="6"/>
        <v>11042194</v>
      </c>
      <c r="L120" s="118">
        <v>4100895.9363000002</v>
      </c>
      <c r="M120" s="118">
        <v>729920.86369999999</v>
      </c>
    </row>
    <row r="121" spans="1:13" x14ac:dyDescent="0.25">
      <c r="A121" s="279">
        <v>68</v>
      </c>
      <c r="B121" s="279" t="s">
        <v>176</v>
      </c>
      <c r="C121" s="115">
        <v>0</v>
      </c>
      <c r="D121" s="115">
        <v>1103208</v>
      </c>
      <c r="E121" s="115">
        <v>4045548</v>
      </c>
      <c r="F121" s="115">
        <v>29345958</v>
      </c>
      <c r="G121" s="115">
        <f t="shared" si="5"/>
        <v>34494714</v>
      </c>
      <c r="H121" s="115">
        <v>26331</v>
      </c>
      <c r="I121" s="115">
        <v>1124745</v>
      </c>
      <c r="J121" s="115">
        <v>6015227</v>
      </c>
      <c r="K121" s="115">
        <f t="shared" si="6"/>
        <v>7166303</v>
      </c>
      <c r="L121" s="115">
        <v>7824383.4777880004</v>
      </c>
      <c r="M121" s="115">
        <v>898292.94221200002</v>
      </c>
    </row>
    <row r="122" spans="1:13" x14ac:dyDescent="0.25">
      <c r="A122" s="280">
        <v>69</v>
      </c>
      <c r="B122" s="280" t="s">
        <v>178</v>
      </c>
      <c r="C122" s="118">
        <v>0</v>
      </c>
      <c r="D122" s="118">
        <v>5941543</v>
      </c>
      <c r="E122" s="118">
        <v>7254018</v>
      </c>
      <c r="F122" s="118">
        <v>97739748</v>
      </c>
      <c r="G122" s="118">
        <f t="shared" si="5"/>
        <v>110935309</v>
      </c>
      <c r="H122" s="118">
        <v>0</v>
      </c>
      <c r="I122" s="118">
        <v>0</v>
      </c>
      <c r="J122" s="118">
        <v>32393000</v>
      </c>
      <c r="K122" s="118">
        <f t="shared" si="6"/>
        <v>32393000</v>
      </c>
      <c r="L122" s="118">
        <v>15739211.357966</v>
      </c>
      <c r="M122" s="118">
        <v>2246094.092034</v>
      </c>
    </row>
    <row r="123" spans="1:13" x14ac:dyDescent="0.25">
      <c r="A123" s="279">
        <v>70</v>
      </c>
      <c r="B123" s="279" t="s">
        <v>180</v>
      </c>
      <c r="C123" s="115">
        <v>0</v>
      </c>
      <c r="D123" s="115">
        <v>3789715</v>
      </c>
      <c r="E123" s="115">
        <v>2691144</v>
      </c>
      <c r="F123" s="115">
        <v>32306934</v>
      </c>
      <c r="G123" s="115">
        <f t="shared" si="5"/>
        <v>38787793</v>
      </c>
      <c r="H123" s="115">
        <v>0</v>
      </c>
      <c r="I123" s="115">
        <v>345663</v>
      </c>
      <c r="J123" s="115">
        <v>6218416</v>
      </c>
      <c r="K123" s="115">
        <f t="shared" si="6"/>
        <v>6564079</v>
      </c>
      <c r="L123" s="115">
        <v>2632598.7094000001</v>
      </c>
      <c r="M123" s="115">
        <v>170949.48060000001</v>
      </c>
    </row>
    <row r="124" spans="1:13" x14ac:dyDescent="0.25">
      <c r="A124" s="280">
        <v>71</v>
      </c>
      <c r="B124" s="280" t="s">
        <v>182</v>
      </c>
      <c r="C124" s="118">
        <v>80121</v>
      </c>
      <c r="D124" s="118">
        <v>1653536</v>
      </c>
      <c r="E124" s="118">
        <v>2675536</v>
      </c>
      <c r="F124" s="118">
        <v>23611038</v>
      </c>
      <c r="G124" s="118">
        <f t="shared" si="5"/>
        <v>28020231</v>
      </c>
      <c r="H124" s="118">
        <v>0</v>
      </c>
      <c r="I124" s="118">
        <v>373458</v>
      </c>
      <c r="J124" s="118">
        <v>10473367</v>
      </c>
      <c r="K124" s="118">
        <f t="shared" si="6"/>
        <v>10846825</v>
      </c>
      <c r="L124" s="118">
        <v>5664863.4986199997</v>
      </c>
      <c r="M124" s="118">
        <v>844862.54137999995</v>
      </c>
    </row>
    <row r="125" spans="1:13" x14ac:dyDescent="0.25">
      <c r="A125" s="279">
        <v>72</v>
      </c>
      <c r="B125" s="279" t="s">
        <v>184</v>
      </c>
      <c r="C125" s="115">
        <v>0</v>
      </c>
      <c r="D125" s="115">
        <v>4932858</v>
      </c>
      <c r="E125" s="115">
        <v>1936551</v>
      </c>
      <c r="F125" s="115">
        <v>68779770</v>
      </c>
      <c r="G125" s="115">
        <f t="shared" si="5"/>
        <v>75649179</v>
      </c>
      <c r="H125" s="115">
        <v>38027</v>
      </c>
      <c r="I125" s="115">
        <v>2738147</v>
      </c>
      <c r="J125" s="115">
        <v>17399587</v>
      </c>
      <c r="K125" s="115">
        <f t="shared" si="6"/>
        <v>20175761</v>
      </c>
      <c r="L125" s="115">
        <v>7130559.6323789991</v>
      </c>
      <c r="M125" s="115">
        <v>504754.60762100003</v>
      </c>
    </row>
    <row r="126" spans="1:13" x14ac:dyDescent="0.25">
      <c r="A126" s="280">
        <v>73</v>
      </c>
      <c r="B126" s="280" t="s">
        <v>186</v>
      </c>
      <c r="C126" s="118">
        <v>0</v>
      </c>
      <c r="D126" s="118">
        <v>82773000</v>
      </c>
      <c r="E126" s="118">
        <v>8732000</v>
      </c>
      <c r="F126" s="118">
        <v>834804000</v>
      </c>
      <c r="G126" s="118">
        <f t="shared" si="5"/>
        <v>926309000</v>
      </c>
      <c r="H126" s="118">
        <v>86000</v>
      </c>
      <c r="I126" s="118">
        <v>36311000</v>
      </c>
      <c r="J126" s="118">
        <v>162789000</v>
      </c>
      <c r="K126" s="118">
        <f t="shared" si="6"/>
        <v>199186000</v>
      </c>
      <c r="L126" s="118">
        <v>43421695.527718998</v>
      </c>
      <c r="M126" s="118">
        <v>2716062.2522809999</v>
      </c>
    </row>
    <row r="127" spans="1:13" x14ac:dyDescent="0.25">
      <c r="A127" s="279">
        <v>74</v>
      </c>
      <c r="B127" s="279" t="s">
        <v>188</v>
      </c>
      <c r="C127" s="115">
        <v>0</v>
      </c>
      <c r="D127" s="115">
        <v>2328176</v>
      </c>
      <c r="E127" s="115">
        <v>4284798</v>
      </c>
      <c r="F127" s="115">
        <v>54958385</v>
      </c>
      <c r="G127" s="115">
        <f t="shared" si="5"/>
        <v>61571359</v>
      </c>
      <c r="H127" s="115">
        <v>64115</v>
      </c>
      <c r="I127" s="115">
        <v>0</v>
      </c>
      <c r="J127" s="115">
        <v>18354308</v>
      </c>
      <c r="K127" s="115">
        <f t="shared" si="6"/>
        <v>18418423</v>
      </c>
      <c r="L127" s="115">
        <v>8450390.5359460004</v>
      </c>
      <c r="M127" s="115">
        <v>1720847.2640539999</v>
      </c>
    </row>
    <row r="128" spans="1:13" x14ac:dyDescent="0.25">
      <c r="A128" s="280">
        <v>75</v>
      </c>
      <c r="B128" s="280" t="s">
        <v>190</v>
      </c>
      <c r="C128" s="118">
        <v>0</v>
      </c>
      <c r="D128" s="118">
        <v>1171345</v>
      </c>
      <c r="E128" s="118">
        <v>1484083</v>
      </c>
      <c r="F128" s="118">
        <v>5740735</v>
      </c>
      <c r="G128" s="118">
        <f t="shared" si="5"/>
        <v>8396163</v>
      </c>
      <c r="H128" s="118">
        <v>106389</v>
      </c>
      <c r="I128" s="118">
        <v>0</v>
      </c>
      <c r="J128" s="118">
        <v>2078623</v>
      </c>
      <c r="K128" s="118">
        <f t="shared" si="6"/>
        <v>2185012</v>
      </c>
      <c r="L128" s="118">
        <v>3275475.8490160001</v>
      </c>
      <c r="M128" s="118">
        <v>60718.310984000003</v>
      </c>
    </row>
    <row r="129" spans="1:13" x14ac:dyDescent="0.25">
      <c r="A129" s="279">
        <v>76</v>
      </c>
      <c r="B129" s="279" t="s">
        <v>63</v>
      </c>
      <c r="C129" s="115">
        <v>0</v>
      </c>
      <c r="D129" s="115">
        <v>1078212</v>
      </c>
      <c r="E129" s="115">
        <v>1639065</v>
      </c>
      <c r="F129" s="115">
        <v>15160668</v>
      </c>
      <c r="G129" s="115">
        <f t="shared" si="5"/>
        <v>17877945</v>
      </c>
      <c r="H129" s="115">
        <v>26234</v>
      </c>
      <c r="I129" s="115">
        <v>0</v>
      </c>
      <c r="J129" s="115">
        <v>6436489</v>
      </c>
      <c r="K129" s="115">
        <f t="shared" si="6"/>
        <v>6462723</v>
      </c>
      <c r="L129" s="115">
        <v>2779794.4539000001</v>
      </c>
      <c r="M129" s="115">
        <v>319459.83610000001</v>
      </c>
    </row>
    <row r="130" spans="1:13" x14ac:dyDescent="0.25">
      <c r="A130" s="280">
        <v>77</v>
      </c>
      <c r="B130" s="280" t="s">
        <v>65</v>
      </c>
      <c r="C130" s="118">
        <v>0</v>
      </c>
      <c r="D130" s="118">
        <v>15718349</v>
      </c>
      <c r="E130" s="118">
        <v>6815042</v>
      </c>
      <c r="F130" s="118">
        <v>131888384</v>
      </c>
      <c r="G130" s="118">
        <f t="shared" si="5"/>
        <v>154421775</v>
      </c>
      <c r="H130" s="118">
        <v>0</v>
      </c>
      <c r="I130" s="118">
        <v>6047211</v>
      </c>
      <c r="J130" s="118">
        <v>32611951</v>
      </c>
      <c r="K130" s="118">
        <f t="shared" si="6"/>
        <v>38659162</v>
      </c>
      <c r="L130" s="118">
        <v>22250391.672527</v>
      </c>
      <c r="M130" s="118">
        <v>1573094.357473</v>
      </c>
    </row>
    <row r="131" spans="1:13" x14ac:dyDescent="0.25">
      <c r="A131" s="279">
        <v>78</v>
      </c>
      <c r="B131" s="279" t="s">
        <v>194</v>
      </c>
      <c r="C131" s="115">
        <v>0</v>
      </c>
      <c r="D131" s="115">
        <v>3262619</v>
      </c>
      <c r="E131" s="115">
        <v>2920672</v>
      </c>
      <c r="F131" s="115">
        <v>28851244</v>
      </c>
      <c r="G131" s="115">
        <f t="shared" si="5"/>
        <v>35034535</v>
      </c>
      <c r="H131" s="115">
        <v>221597</v>
      </c>
      <c r="I131" s="115">
        <v>0</v>
      </c>
      <c r="J131" s="115">
        <v>7473440</v>
      </c>
      <c r="K131" s="115">
        <f t="shared" si="6"/>
        <v>7695037</v>
      </c>
      <c r="L131" s="115">
        <v>9990078.7910999991</v>
      </c>
      <c r="M131" s="115">
        <v>802788.07890000008</v>
      </c>
    </row>
    <row r="132" spans="1:13" x14ac:dyDescent="0.25">
      <c r="A132" s="280">
        <v>79</v>
      </c>
      <c r="B132" s="280" t="s">
        <v>196</v>
      </c>
      <c r="C132" s="118">
        <v>0</v>
      </c>
      <c r="D132" s="118">
        <v>7100925</v>
      </c>
      <c r="E132" s="118">
        <v>11711792</v>
      </c>
      <c r="F132" s="118">
        <v>112959850</v>
      </c>
      <c r="G132" s="118">
        <f t="shared" si="5"/>
        <v>131772567</v>
      </c>
      <c r="H132" s="118">
        <v>591094</v>
      </c>
      <c r="I132" s="118">
        <v>0</v>
      </c>
      <c r="J132" s="118">
        <v>24974894</v>
      </c>
      <c r="K132" s="118">
        <f t="shared" si="6"/>
        <v>25565988</v>
      </c>
      <c r="L132" s="118">
        <v>16894298.451402996</v>
      </c>
      <c r="M132" s="118">
        <v>1101430.1585970002</v>
      </c>
    </row>
    <row r="133" spans="1:13" x14ac:dyDescent="0.25">
      <c r="A133" s="279">
        <v>80</v>
      </c>
      <c r="B133" s="279" t="s">
        <v>198</v>
      </c>
      <c r="C133" s="115">
        <v>0</v>
      </c>
      <c r="D133" s="115">
        <v>2958150</v>
      </c>
      <c r="E133" s="115">
        <v>3171848</v>
      </c>
      <c r="F133" s="115">
        <v>47412893</v>
      </c>
      <c r="G133" s="115">
        <f t="shared" si="5"/>
        <v>53542891</v>
      </c>
      <c r="H133" s="115">
        <v>0</v>
      </c>
      <c r="I133" s="115">
        <v>0</v>
      </c>
      <c r="J133" s="115">
        <v>16295977</v>
      </c>
      <c r="K133" s="115">
        <f t="shared" si="6"/>
        <v>16295977</v>
      </c>
      <c r="L133" s="115">
        <v>7347084.1891630013</v>
      </c>
      <c r="M133" s="115">
        <v>2090547.210837</v>
      </c>
    </row>
    <row r="134" spans="1:13" x14ac:dyDescent="0.25">
      <c r="A134" s="280">
        <v>81</v>
      </c>
      <c r="B134" s="280" t="s">
        <v>200</v>
      </c>
      <c r="C134" s="118">
        <v>0</v>
      </c>
      <c r="D134" s="118">
        <v>2148102</v>
      </c>
      <c r="E134" s="118">
        <v>3494980</v>
      </c>
      <c r="F134" s="118">
        <v>56614015</v>
      </c>
      <c r="G134" s="118">
        <f t="shared" si="5"/>
        <v>62257097</v>
      </c>
      <c r="H134" s="118">
        <v>0</v>
      </c>
      <c r="I134" s="118">
        <v>926878</v>
      </c>
      <c r="J134" s="118">
        <v>12223232</v>
      </c>
      <c r="K134" s="118">
        <f t="shared" si="6"/>
        <v>13150110</v>
      </c>
      <c r="L134" s="118">
        <v>5525469.9783399999</v>
      </c>
      <c r="M134" s="118">
        <v>1398823.8116599999</v>
      </c>
    </row>
    <row r="135" spans="1:13" x14ac:dyDescent="0.25">
      <c r="A135" s="279">
        <v>82</v>
      </c>
      <c r="B135" s="279" t="s">
        <v>202</v>
      </c>
      <c r="C135" s="115">
        <v>0</v>
      </c>
      <c r="D135" s="115">
        <v>4663143</v>
      </c>
      <c r="E135" s="115">
        <v>3688001</v>
      </c>
      <c r="F135" s="115">
        <v>62218666</v>
      </c>
      <c r="G135" s="115">
        <f t="shared" si="5"/>
        <v>70569810</v>
      </c>
      <c r="H135" s="115">
        <v>250187</v>
      </c>
      <c r="I135" s="115">
        <v>0</v>
      </c>
      <c r="J135" s="115">
        <v>21241295</v>
      </c>
      <c r="K135" s="115">
        <f t="shared" si="6"/>
        <v>21491482</v>
      </c>
      <c r="L135" s="115">
        <v>12308218.844069999</v>
      </c>
      <c r="M135" s="115">
        <v>984088.07593000005</v>
      </c>
    </row>
    <row r="136" spans="1:13" x14ac:dyDescent="0.25">
      <c r="A136" s="280">
        <v>83</v>
      </c>
      <c r="B136" s="280" t="s">
        <v>204</v>
      </c>
      <c r="C136" s="118">
        <v>0</v>
      </c>
      <c r="D136" s="118">
        <v>2950167</v>
      </c>
      <c r="E136" s="118">
        <v>3751654</v>
      </c>
      <c r="F136" s="118">
        <v>57368485</v>
      </c>
      <c r="G136" s="118">
        <f t="shared" si="5"/>
        <v>64070306</v>
      </c>
      <c r="H136" s="118">
        <v>253544</v>
      </c>
      <c r="I136" s="118">
        <v>0</v>
      </c>
      <c r="J136" s="118">
        <v>18072819</v>
      </c>
      <c r="K136" s="118">
        <f t="shared" si="6"/>
        <v>18326363</v>
      </c>
      <c r="L136" s="118">
        <v>16021625.026613999</v>
      </c>
      <c r="M136" s="118">
        <v>2120453.0033859997</v>
      </c>
    </row>
    <row r="137" spans="1:13" x14ac:dyDescent="0.25">
      <c r="A137" s="279">
        <v>84</v>
      </c>
      <c r="B137" s="279" t="s">
        <v>206</v>
      </c>
      <c r="C137" s="115">
        <v>0</v>
      </c>
      <c r="D137" s="115">
        <v>2820026</v>
      </c>
      <c r="E137" s="115">
        <v>5279073</v>
      </c>
      <c r="F137" s="115">
        <v>29052150</v>
      </c>
      <c r="G137" s="115">
        <f t="shared" si="5"/>
        <v>37151249</v>
      </c>
      <c r="H137" s="115">
        <v>0</v>
      </c>
      <c r="I137" s="115">
        <v>0</v>
      </c>
      <c r="J137" s="115">
        <v>6125527</v>
      </c>
      <c r="K137" s="115">
        <f t="shared" si="6"/>
        <v>6125527</v>
      </c>
      <c r="L137" s="115">
        <v>6606122.4139999989</v>
      </c>
      <c r="M137" s="115">
        <v>570904.16599999997</v>
      </c>
    </row>
    <row r="138" spans="1:13" x14ac:dyDescent="0.25">
      <c r="A138" s="280">
        <v>85</v>
      </c>
      <c r="B138" s="280" t="s">
        <v>208</v>
      </c>
      <c r="C138" s="118">
        <v>0</v>
      </c>
      <c r="D138" s="118">
        <v>19324477</v>
      </c>
      <c r="E138" s="118">
        <v>8040023</v>
      </c>
      <c r="F138" s="118">
        <v>224630085</v>
      </c>
      <c r="G138" s="118">
        <f t="shared" si="5"/>
        <v>251994585</v>
      </c>
      <c r="H138" s="118">
        <v>21667</v>
      </c>
      <c r="I138" s="118">
        <v>281246</v>
      </c>
      <c r="J138" s="118">
        <v>41158813</v>
      </c>
      <c r="K138" s="118">
        <f t="shared" si="6"/>
        <v>41461726</v>
      </c>
      <c r="L138" s="118">
        <v>16973946.749307998</v>
      </c>
      <c r="M138" s="118">
        <v>1877668.9206920001</v>
      </c>
    </row>
    <row r="139" spans="1:13" x14ac:dyDescent="0.25">
      <c r="A139" s="279">
        <v>86</v>
      </c>
      <c r="B139" s="279" t="s">
        <v>210</v>
      </c>
      <c r="C139" s="115">
        <v>0</v>
      </c>
      <c r="D139" s="115">
        <v>13501025</v>
      </c>
      <c r="E139" s="115">
        <v>9025771</v>
      </c>
      <c r="F139" s="115">
        <v>279181290</v>
      </c>
      <c r="G139" s="115">
        <f t="shared" si="5"/>
        <v>301708086</v>
      </c>
      <c r="H139" s="115">
        <v>7579</v>
      </c>
      <c r="I139" s="115">
        <v>0</v>
      </c>
      <c r="J139" s="115">
        <v>58561064</v>
      </c>
      <c r="K139" s="115">
        <f t="shared" si="6"/>
        <v>58568643</v>
      </c>
      <c r="L139" s="115">
        <v>18760037.11744</v>
      </c>
      <c r="M139" s="115">
        <v>1104743.0725599998</v>
      </c>
    </row>
    <row r="140" spans="1:13" x14ac:dyDescent="0.25">
      <c r="A140" s="280">
        <v>87</v>
      </c>
      <c r="B140" s="280" t="s">
        <v>212</v>
      </c>
      <c r="C140" s="118">
        <v>0</v>
      </c>
      <c r="D140" s="118">
        <v>0</v>
      </c>
      <c r="E140" s="118">
        <v>0</v>
      </c>
      <c r="F140" s="118">
        <v>0</v>
      </c>
      <c r="G140" s="118">
        <f t="shared" si="5"/>
        <v>0</v>
      </c>
      <c r="H140" s="118">
        <v>0</v>
      </c>
      <c r="I140" s="118">
        <v>0</v>
      </c>
      <c r="J140" s="118">
        <v>0</v>
      </c>
      <c r="K140" s="118">
        <f t="shared" si="6"/>
        <v>0</v>
      </c>
      <c r="L140" s="118"/>
      <c r="M140" s="118"/>
    </row>
    <row r="141" spans="1:13" x14ac:dyDescent="0.25">
      <c r="A141" s="279">
        <v>88</v>
      </c>
      <c r="B141" s="279" t="s">
        <v>214</v>
      </c>
      <c r="C141" s="115">
        <v>33435</v>
      </c>
      <c r="D141" s="115">
        <v>1430503</v>
      </c>
      <c r="E141" s="115">
        <v>2758045</v>
      </c>
      <c r="F141" s="115">
        <v>15987068</v>
      </c>
      <c r="G141" s="115">
        <f t="shared" si="5"/>
        <v>20209051</v>
      </c>
      <c r="H141" s="115">
        <v>0</v>
      </c>
      <c r="I141" s="115">
        <v>0</v>
      </c>
      <c r="J141" s="115">
        <v>7180920</v>
      </c>
      <c r="K141" s="115">
        <f t="shared" si="6"/>
        <v>7180920</v>
      </c>
      <c r="L141" s="115">
        <v>4895908.4650999997</v>
      </c>
      <c r="M141" s="115">
        <v>470546.24490000005</v>
      </c>
    </row>
    <row r="142" spans="1:13" x14ac:dyDescent="0.25">
      <c r="A142" s="280">
        <v>89</v>
      </c>
      <c r="B142" s="280" t="s">
        <v>216</v>
      </c>
      <c r="C142" s="118">
        <v>0</v>
      </c>
      <c r="D142" s="118">
        <v>4123664</v>
      </c>
      <c r="E142" s="118">
        <v>4771904</v>
      </c>
      <c r="F142" s="118">
        <v>68129474</v>
      </c>
      <c r="G142" s="118">
        <f t="shared" si="5"/>
        <v>77025042</v>
      </c>
      <c r="H142" s="118">
        <v>35809</v>
      </c>
      <c r="I142" s="118">
        <v>3948846</v>
      </c>
      <c r="J142" s="118">
        <v>27148301</v>
      </c>
      <c r="K142" s="118">
        <f t="shared" si="6"/>
        <v>31132956</v>
      </c>
      <c r="L142" s="118">
        <v>7828013.4137249999</v>
      </c>
      <c r="M142" s="118">
        <v>2812271.9762749998</v>
      </c>
    </row>
    <row r="143" spans="1:13" x14ac:dyDescent="0.25">
      <c r="A143" s="279">
        <v>90</v>
      </c>
      <c r="B143" s="279" t="s">
        <v>218</v>
      </c>
      <c r="C143" s="121">
        <v>0</v>
      </c>
      <c r="D143" s="121">
        <v>0</v>
      </c>
      <c r="E143" s="121">
        <v>0</v>
      </c>
      <c r="F143" s="121">
        <v>0</v>
      </c>
      <c r="G143" s="121">
        <f t="shared" si="5"/>
        <v>0</v>
      </c>
      <c r="H143" s="121">
        <v>0</v>
      </c>
      <c r="I143" s="121">
        <v>0</v>
      </c>
      <c r="J143" s="121">
        <v>0</v>
      </c>
      <c r="K143" s="121">
        <f t="shared" si="6"/>
        <v>0</v>
      </c>
      <c r="L143" s="115"/>
      <c r="M143" s="115"/>
    </row>
    <row r="144" spans="1:13" x14ac:dyDescent="0.25">
      <c r="A144" s="280">
        <v>91</v>
      </c>
      <c r="B144" s="280" t="s">
        <v>220</v>
      </c>
      <c r="C144" s="118">
        <v>0</v>
      </c>
      <c r="D144" s="118">
        <v>4690073</v>
      </c>
      <c r="E144" s="118">
        <v>5081031</v>
      </c>
      <c r="F144" s="118">
        <v>81611577</v>
      </c>
      <c r="G144" s="118">
        <f t="shared" si="5"/>
        <v>91382681</v>
      </c>
      <c r="H144" s="118">
        <v>75136</v>
      </c>
      <c r="I144" s="118">
        <v>691072</v>
      </c>
      <c r="J144" s="118">
        <v>24599271</v>
      </c>
      <c r="K144" s="118">
        <f t="shared" si="6"/>
        <v>25365479</v>
      </c>
      <c r="L144" s="118">
        <v>25222124.506724</v>
      </c>
      <c r="M144" s="118">
        <v>1901256.5032759998</v>
      </c>
    </row>
    <row r="145" spans="1:40" x14ac:dyDescent="0.25">
      <c r="A145" s="279">
        <v>92</v>
      </c>
      <c r="B145" s="279" t="s">
        <v>222</v>
      </c>
      <c r="C145" s="115">
        <v>28</v>
      </c>
      <c r="D145" s="115">
        <v>1727545</v>
      </c>
      <c r="E145" s="115">
        <v>2289445</v>
      </c>
      <c r="F145" s="115">
        <v>19731054</v>
      </c>
      <c r="G145" s="115">
        <f t="shared" si="5"/>
        <v>23748072</v>
      </c>
      <c r="H145" s="115">
        <v>3093</v>
      </c>
      <c r="I145" s="115">
        <v>1684073</v>
      </c>
      <c r="J145" s="115">
        <v>6639595</v>
      </c>
      <c r="K145" s="115">
        <f t="shared" si="6"/>
        <v>8326761</v>
      </c>
      <c r="L145" s="115">
        <v>4561135.4961000001</v>
      </c>
      <c r="M145" s="115">
        <v>671258.7439</v>
      </c>
    </row>
    <row r="146" spans="1:40" x14ac:dyDescent="0.25">
      <c r="A146" s="280">
        <v>93</v>
      </c>
      <c r="B146" s="280" t="s">
        <v>224</v>
      </c>
      <c r="C146" s="118">
        <v>26931</v>
      </c>
      <c r="D146" s="118">
        <v>2269217</v>
      </c>
      <c r="E146" s="118">
        <v>4945885</v>
      </c>
      <c r="F146" s="118">
        <v>76794081</v>
      </c>
      <c r="G146" s="118">
        <f t="shared" si="5"/>
        <v>84036114</v>
      </c>
      <c r="H146" s="118">
        <v>111509</v>
      </c>
      <c r="I146" s="118">
        <v>0</v>
      </c>
      <c r="J146" s="118">
        <v>26192600</v>
      </c>
      <c r="K146" s="118">
        <f t="shared" si="6"/>
        <v>26304109</v>
      </c>
      <c r="L146" s="118">
        <v>12094967.022849999</v>
      </c>
      <c r="M146" s="118">
        <v>2919248.33715</v>
      </c>
    </row>
    <row r="147" spans="1:40" x14ac:dyDescent="0.25">
      <c r="A147" s="279">
        <v>94</v>
      </c>
      <c r="B147" s="279" t="s">
        <v>226</v>
      </c>
      <c r="C147" s="115">
        <v>0</v>
      </c>
      <c r="D147" s="115">
        <v>2183930</v>
      </c>
      <c r="E147" s="115">
        <v>3334880</v>
      </c>
      <c r="F147" s="115">
        <v>46421009</v>
      </c>
      <c r="G147" s="115">
        <f t="shared" si="5"/>
        <v>51939819</v>
      </c>
      <c r="H147" s="115">
        <v>194670</v>
      </c>
      <c r="I147" s="115">
        <v>0</v>
      </c>
      <c r="J147" s="115">
        <v>13743582</v>
      </c>
      <c r="K147" s="115">
        <f t="shared" si="6"/>
        <v>13938252</v>
      </c>
      <c r="L147" s="115">
        <v>18046069.632119998</v>
      </c>
      <c r="M147" s="115">
        <v>1223667.2478800002</v>
      </c>
    </row>
    <row r="148" spans="1:40" x14ac:dyDescent="0.25">
      <c r="A148" s="280">
        <v>95</v>
      </c>
      <c r="B148" s="280" t="s">
        <v>228</v>
      </c>
      <c r="C148" s="122">
        <v>0</v>
      </c>
      <c r="D148" s="122">
        <v>9814413</v>
      </c>
      <c r="E148" s="122">
        <v>5453073</v>
      </c>
      <c r="F148" s="122">
        <v>110943556</v>
      </c>
      <c r="G148" s="122">
        <f t="shared" si="5"/>
        <v>126211042</v>
      </c>
      <c r="H148" s="122">
        <v>13261</v>
      </c>
      <c r="I148" s="122">
        <v>50000</v>
      </c>
      <c r="J148" s="122">
        <v>31940110</v>
      </c>
      <c r="K148" s="122">
        <f t="shared" si="6"/>
        <v>32003371</v>
      </c>
      <c r="L148" s="122">
        <v>4126756.2827049997</v>
      </c>
      <c r="M148" s="122">
        <v>504603.15729499998</v>
      </c>
    </row>
    <row r="149" spans="1:40" ht="13.5" thickBot="1" x14ac:dyDescent="0.3">
      <c r="A149" s="282">
        <f>A148</f>
        <v>95</v>
      </c>
      <c r="B149" s="283" t="s">
        <v>247</v>
      </c>
      <c r="C149" s="127">
        <f t="shared" ref="C149:M149" si="7">SUM(C54:C148)</f>
        <v>212409</v>
      </c>
      <c r="D149" s="127">
        <f t="shared" si="7"/>
        <v>928997934</v>
      </c>
      <c r="E149" s="127">
        <f t="shared" si="7"/>
        <v>423982385</v>
      </c>
      <c r="F149" s="127">
        <f t="shared" si="7"/>
        <v>8163155887</v>
      </c>
      <c r="G149" s="127">
        <f t="shared" si="7"/>
        <v>9516348615</v>
      </c>
      <c r="H149" s="127">
        <f t="shared" si="7"/>
        <v>6702085</v>
      </c>
      <c r="I149" s="127">
        <f t="shared" si="7"/>
        <v>262693306</v>
      </c>
      <c r="J149" s="127">
        <f t="shared" si="7"/>
        <v>2166272969</v>
      </c>
      <c r="K149" s="127">
        <f t="shared" si="7"/>
        <v>2435668360</v>
      </c>
      <c r="L149" s="127">
        <f t="shared" si="7"/>
        <v>972446031.49525392</v>
      </c>
      <c r="M149" s="127">
        <f t="shared" si="7"/>
        <v>96599298.75474599</v>
      </c>
    </row>
    <row r="150" spans="1:40" customFormat="1" ht="15.5" x14ac:dyDescent="0.25">
      <c r="A150" s="311"/>
    </row>
    <row r="151" spans="1:40" customFormat="1" ht="12.5" x14ac:dyDescent="0.25"/>
    <row r="152" spans="1:40" customFormat="1" ht="15.5" x14ac:dyDescent="0.25">
      <c r="A152" s="311" t="s">
        <v>547</v>
      </c>
      <c r="B152" s="314"/>
      <c r="C152" s="314"/>
      <c r="D152" s="314"/>
      <c r="E152" s="314"/>
      <c r="F152" s="314"/>
      <c r="G152" s="314"/>
      <c r="H152" s="314"/>
      <c r="I152" s="314"/>
      <c r="J152" s="314"/>
      <c r="K152" s="314"/>
      <c r="L152" s="314"/>
      <c r="M152" s="31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row>
    <row r="153" spans="1:40" customFormat="1" ht="15.5" x14ac:dyDescent="0.35">
      <c r="A153" s="315" t="s">
        <v>454</v>
      </c>
      <c r="B153" s="315"/>
      <c r="C153" s="315"/>
      <c r="D153" s="315"/>
      <c r="E153" s="315"/>
      <c r="F153" s="315"/>
      <c r="G153" s="315"/>
      <c r="H153" s="315"/>
      <c r="I153" s="315"/>
      <c r="J153" s="315"/>
      <c r="K153" s="315"/>
      <c r="L153" s="315"/>
      <c r="M153" s="315"/>
      <c r="N153" s="273"/>
      <c r="O153" s="273"/>
      <c r="P153" s="273"/>
      <c r="Q153" s="273"/>
      <c r="R153" s="273"/>
      <c r="S153" s="273"/>
      <c r="T153" s="273"/>
      <c r="U153" s="273"/>
      <c r="V153" s="273"/>
      <c r="W153" s="273"/>
      <c r="X153" s="273"/>
      <c r="Y153" s="273"/>
      <c r="Z153" s="273"/>
      <c r="AA153" s="273"/>
      <c r="AB153" s="273"/>
      <c r="AC153" s="273"/>
      <c r="AD153" s="273"/>
      <c r="AE153" s="273"/>
      <c r="AF153" s="273"/>
      <c r="AG153" s="273"/>
      <c r="AH153" s="273"/>
      <c r="AI153" s="273"/>
      <c r="AJ153" s="273"/>
      <c r="AK153" s="273"/>
      <c r="AL153" s="273"/>
      <c r="AM153" s="273"/>
      <c r="AN153" s="273"/>
    </row>
    <row r="154" spans="1:40" customFormat="1" ht="15.5" x14ac:dyDescent="0.25">
      <c r="A154" s="316" t="s">
        <v>531</v>
      </c>
      <c r="B154" s="316"/>
      <c r="C154" s="316"/>
      <c r="D154" s="316"/>
      <c r="E154" s="316"/>
      <c r="F154" s="316"/>
      <c r="G154" s="316"/>
      <c r="H154" s="316"/>
      <c r="I154" s="316"/>
      <c r="J154" s="316"/>
      <c r="K154" s="316"/>
      <c r="L154" s="316"/>
      <c r="M154" s="316"/>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c r="AN154" s="85"/>
    </row>
    <row r="155" spans="1:40" ht="13.5" thickBot="1" x14ac:dyDescent="0.3">
      <c r="C155" s="275"/>
      <c r="D155" s="275"/>
      <c r="E155" s="275"/>
      <c r="H155" s="275"/>
      <c r="I155" s="275"/>
    </row>
    <row r="156" spans="1:40" x14ac:dyDescent="0.25">
      <c r="C156" s="421" t="s">
        <v>389</v>
      </c>
      <c r="D156" s="422"/>
      <c r="E156" s="422"/>
      <c r="F156" s="422"/>
      <c r="G156" s="423"/>
      <c r="H156" s="421" t="s">
        <v>288</v>
      </c>
      <c r="I156" s="422"/>
      <c r="J156" s="422"/>
      <c r="K156" s="422"/>
      <c r="L156" s="419" t="s">
        <v>363</v>
      </c>
      <c r="M156" s="420"/>
    </row>
    <row r="157" spans="1:40" s="225" customFormat="1" ht="58.5" thickBot="1" x14ac:dyDescent="0.4">
      <c r="A157" s="288" t="s">
        <v>0</v>
      </c>
      <c r="B157" s="289" t="s">
        <v>333</v>
      </c>
      <c r="C157" s="266" t="s">
        <v>446</v>
      </c>
      <c r="D157" s="266" t="s">
        <v>449</v>
      </c>
      <c r="E157" s="266" t="s">
        <v>450</v>
      </c>
      <c r="F157" s="266" t="s">
        <v>451</v>
      </c>
      <c r="G157" s="266" t="s">
        <v>452</v>
      </c>
      <c r="H157" s="266" t="s">
        <v>446</v>
      </c>
      <c r="I157" s="266" t="s">
        <v>447</v>
      </c>
      <c r="J157" s="266" t="s">
        <v>448</v>
      </c>
      <c r="K157" s="266" t="s">
        <v>453</v>
      </c>
      <c r="L157" s="265" t="s">
        <v>488</v>
      </c>
      <c r="M157" s="267" t="s">
        <v>489</v>
      </c>
    </row>
    <row r="158" spans="1:40" x14ac:dyDescent="0.25">
      <c r="A158" s="280">
        <v>1</v>
      </c>
      <c r="B158" s="280" t="s">
        <v>254</v>
      </c>
      <c r="C158" s="137">
        <v>0</v>
      </c>
      <c r="D158" s="137">
        <v>395793</v>
      </c>
      <c r="E158" s="137">
        <v>0</v>
      </c>
      <c r="F158" s="137">
        <v>3231221</v>
      </c>
      <c r="G158" s="137">
        <f>SUM(C158:F158)</f>
        <v>3627014</v>
      </c>
      <c r="H158" s="137">
        <v>0</v>
      </c>
      <c r="I158" s="137">
        <v>1756247</v>
      </c>
      <c r="J158" s="137">
        <v>79517</v>
      </c>
      <c r="K158" s="137">
        <f t="shared" ref="K158:K194" si="8">SUM(H158:J158)</f>
        <v>1835764</v>
      </c>
      <c r="L158" s="137">
        <v>0</v>
      </c>
      <c r="M158" s="137">
        <v>0</v>
      </c>
    </row>
    <row r="159" spans="1:40" x14ac:dyDescent="0.25">
      <c r="A159" s="279">
        <v>2</v>
      </c>
      <c r="B159" s="279" t="s">
        <v>255</v>
      </c>
      <c r="C159" s="115">
        <v>0</v>
      </c>
      <c r="D159" s="115">
        <v>487416</v>
      </c>
      <c r="E159" s="115">
        <v>0</v>
      </c>
      <c r="F159" s="115">
        <v>2944421</v>
      </c>
      <c r="G159" s="115">
        <f t="shared" ref="G159:G194" si="9">SUM(C159:F159)</f>
        <v>3431837</v>
      </c>
      <c r="H159" s="115">
        <v>0</v>
      </c>
      <c r="I159" s="115">
        <v>0</v>
      </c>
      <c r="J159" s="115">
        <v>2448655</v>
      </c>
      <c r="K159" s="115">
        <f t="shared" si="8"/>
        <v>2448655</v>
      </c>
      <c r="L159" s="115">
        <v>0</v>
      </c>
      <c r="M159" s="115">
        <v>0</v>
      </c>
    </row>
    <row r="160" spans="1:40" x14ac:dyDescent="0.25">
      <c r="A160" s="280">
        <v>3</v>
      </c>
      <c r="B160" s="280" t="s">
        <v>90</v>
      </c>
      <c r="C160" s="118">
        <v>0</v>
      </c>
      <c r="D160" s="118">
        <v>381148</v>
      </c>
      <c r="E160" s="118">
        <v>0</v>
      </c>
      <c r="F160" s="118">
        <v>2295110</v>
      </c>
      <c r="G160" s="118">
        <f t="shared" si="9"/>
        <v>2676258</v>
      </c>
      <c r="H160" s="118">
        <v>0</v>
      </c>
      <c r="I160" s="118">
        <v>397389</v>
      </c>
      <c r="J160" s="118">
        <v>859030</v>
      </c>
      <c r="K160" s="118">
        <f t="shared" si="8"/>
        <v>1256419</v>
      </c>
      <c r="L160" s="118">
        <v>0</v>
      </c>
      <c r="M160" s="118">
        <v>0</v>
      </c>
    </row>
    <row r="161" spans="1:13" x14ac:dyDescent="0.25">
      <c r="A161" s="279">
        <v>4</v>
      </c>
      <c r="B161" s="279" t="s">
        <v>256</v>
      </c>
      <c r="C161" s="115">
        <v>0</v>
      </c>
      <c r="D161" s="115">
        <v>273468</v>
      </c>
      <c r="E161" s="115">
        <v>0</v>
      </c>
      <c r="F161" s="115">
        <v>807712</v>
      </c>
      <c r="G161" s="115">
        <f t="shared" si="9"/>
        <v>1081180</v>
      </c>
      <c r="H161" s="115">
        <v>0</v>
      </c>
      <c r="I161" s="115">
        <v>112432</v>
      </c>
      <c r="J161" s="115">
        <v>679</v>
      </c>
      <c r="K161" s="115">
        <f t="shared" si="8"/>
        <v>113111</v>
      </c>
      <c r="L161" s="115">
        <v>0</v>
      </c>
      <c r="M161" s="115">
        <v>0</v>
      </c>
    </row>
    <row r="162" spans="1:13" x14ac:dyDescent="0.25">
      <c r="A162" s="280">
        <v>5</v>
      </c>
      <c r="B162" s="280" t="s">
        <v>257</v>
      </c>
      <c r="C162" s="118">
        <v>0</v>
      </c>
      <c r="D162" s="118">
        <v>0</v>
      </c>
      <c r="E162" s="118">
        <v>0</v>
      </c>
      <c r="F162" s="118">
        <v>0</v>
      </c>
      <c r="G162" s="118">
        <f t="shared" si="9"/>
        <v>0</v>
      </c>
      <c r="H162" s="118">
        <v>0</v>
      </c>
      <c r="I162" s="118">
        <v>0</v>
      </c>
      <c r="J162" s="118">
        <v>0</v>
      </c>
      <c r="K162" s="118">
        <f t="shared" si="8"/>
        <v>0</v>
      </c>
      <c r="L162" s="118"/>
      <c r="M162" s="118">
        <v>0</v>
      </c>
    </row>
    <row r="163" spans="1:13" x14ac:dyDescent="0.25">
      <c r="A163" s="279">
        <v>6</v>
      </c>
      <c r="B163" s="279" t="s">
        <v>258</v>
      </c>
      <c r="C163" s="115">
        <v>0</v>
      </c>
      <c r="D163" s="115">
        <v>0</v>
      </c>
      <c r="E163" s="115">
        <v>0</v>
      </c>
      <c r="F163" s="115">
        <v>0</v>
      </c>
      <c r="G163" s="115">
        <f t="shared" si="9"/>
        <v>0</v>
      </c>
      <c r="H163" s="115">
        <v>0</v>
      </c>
      <c r="I163" s="115">
        <v>0</v>
      </c>
      <c r="J163" s="115">
        <v>0</v>
      </c>
      <c r="K163" s="115">
        <f t="shared" si="8"/>
        <v>0</v>
      </c>
      <c r="L163" s="115"/>
      <c r="M163" s="115">
        <v>0</v>
      </c>
    </row>
    <row r="164" spans="1:13" x14ac:dyDescent="0.25">
      <c r="A164" s="280">
        <v>7</v>
      </c>
      <c r="B164" s="280" t="s">
        <v>259</v>
      </c>
      <c r="C164" s="118">
        <v>0</v>
      </c>
      <c r="D164" s="118">
        <v>151961</v>
      </c>
      <c r="E164" s="118">
        <v>0</v>
      </c>
      <c r="F164" s="118">
        <v>1888524</v>
      </c>
      <c r="G164" s="118">
        <f t="shared" si="9"/>
        <v>2040485</v>
      </c>
      <c r="H164" s="118">
        <v>0</v>
      </c>
      <c r="I164" s="118">
        <v>0</v>
      </c>
      <c r="J164" s="118">
        <v>375219</v>
      </c>
      <c r="K164" s="118">
        <f t="shared" si="8"/>
        <v>375219</v>
      </c>
      <c r="L164" s="118">
        <v>0</v>
      </c>
      <c r="M164" s="118">
        <v>0</v>
      </c>
    </row>
    <row r="165" spans="1:13" x14ac:dyDescent="0.25">
      <c r="A165" s="279">
        <v>8</v>
      </c>
      <c r="B165" s="279" t="s">
        <v>260</v>
      </c>
      <c r="C165" s="115">
        <v>0</v>
      </c>
      <c r="D165" s="115">
        <v>163124</v>
      </c>
      <c r="E165" s="115">
        <v>0</v>
      </c>
      <c r="F165" s="115">
        <v>1414077</v>
      </c>
      <c r="G165" s="115">
        <f t="shared" si="9"/>
        <v>1577201</v>
      </c>
      <c r="H165" s="115">
        <v>0</v>
      </c>
      <c r="I165" s="115">
        <v>0</v>
      </c>
      <c r="J165" s="115">
        <v>1964695</v>
      </c>
      <c r="K165" s="115">
        <f t="shared" si="8"/>
        <v>1964695</v>
      </c>
      <c r="L165" s="115">
        <v>0</v>
      </c>
      <c r="M165" s="115">
        <v>0</v>
      </c>
    </row>
    <row r="166" spans="1:13" x14ac:dyDescent="0.25">
      <c r="A166" s="280">
        <v>9</v>
      </c>
      <c r="B166" s="280" t="s">
        <v>261</v>
      </c>
      <c r="C166" s="118">
        <v>0</v>
      </c>
      <c r="D166" s="118">
        <v>0</v>
      </c>
      <c r="E166" s="118">
        <v>0</v>
      </c>
      <c r="F166" s="118">
        <v>0</v>
      </c>
      <c r="G166" s="118">
        <f t="shared" si="9"/>
        <v>0</v>
      </c>
      <c r="H166" s="118">
        <v>0</v>
      </c>
      <c r="I166" s="118">
        <v>0</v>
      </c>
      <c r="J166" s="118">
        <v>0</v>
      </c>
      <c r="K166" s="118">
        <f t="shared" si="8"/>
        <v>0</v>
      </c>
      <c r="L166" s="118">
        <v>0</v>
      </c>
      <c r="M166" s="118">
        <v>0</v>
      </c>
    </row>
    <row r="167" spans="1:13" x14ac:dyDescent="0.25">
      <c r="A167" s="279">
        <v>10</v>
      </c>
      <c r="B167" s="279" t="s">
        <v>262</v>
      </c>
      <c r="C167" s="115">
        <v>0</v>
      </c>
      <c r="D167" s="115">
        <v>1128608</v>
      </c>
      <c r="E167" s="115">
        <v>0</v>
      </c>
      <c r="F167" s="115">
        <v>5778194</v>
      </c>
      <c r="G167" s="115">
        <f t="shared" si="9"/>
        <v>6906802</v>
      </c>
      <c r="H167" s="115">
        <v>0</v>
      </c>
      <c r="I167" s="115">
        <v>80642</v>
      </c>
      <c r="J167" s="115">
        <v>357591</v>
      </c>
      <c r="K167" s="115">
        <f t="shared" si="8"/>
        <v>438233</v>
      </c>
      <c r="L167" s="115">
        <v>7419.51</v>
      </c>
      <c r="M167" s="115">
        <v>0</v>
      </c>
    </row>
    <row r="168" spans="1:13" x14ac:dyDescent="0.25">
      <c r="A168" s="280">
        <v>11</v>
      </c>
      <c r="B168" s="280" t="s">
        <v>263</v>
      </c>
      <c r="C168" s="118">
        <v>0</v>
      </c>
      <c r="D168" s="118">
        <v>0</v>
      </c>
      <c r="E168" s="118">
        <v>0</v>
      </c>
      <c r="F168" s="118">
        <v>0</v>
      </c>
      <c r="G168" s="118">
        <f t="shared" si="9"/>
        <v>0</v>
      </c>
      <c r="H168" s="118">
        <v>0</v>
      </c>
      <c r="I168" s="118">
        <v>0</v>
      </c>
      <c r="J168" s="118">
        <v>0</v>
      </c>
      <c r="K168" s="118">
        <f t="shared" si="8"/>
        <v>0</v>
      </c>
      <c r="L168" s="118">
        <v>0</v>
      </c>
      <c r="M168" s="118">
        <v>0</v>
      </c>
    </row>
    <row r="169" spans="1:13" x14ac:dyDescent="0.25">
      <c r="A169" s="279">
        <v>12</v>
      </c>
      <c r="B169" s="279" t="s">
        <v>264</v>
      </c>
      <c r="C169" s="115">
        <v>0</v>
      </c>
      <c r="D169" s="115">
        <v>375515</v>
      </c>
      <c r="E169" s="115">
        <v>0</v>
      </c>
      <c r="F169" s="115">
        <v>7856767</v>
      </c>
      <c r="G169" s="115">
        <f t="shared" si="9"/>
        <v>8232282</v>
      </c>
      <c r="H169" s="115">
        <v>0</v>
      </c>
      <c r="I169" s="115">
        <v>0</v>
      </c>
      <c r="J169" s="115">
        <v>4995201</v>
      </c>
      <c r="K169" s="115">
        <f t="shared" si="8"/>
        <v>4995201</v>
      </c>
      <c r="L169" s="115">
        <v>766</v>
      </c>
      <c r="M169" s="115">
        <v>0</v>
      </c>
    </row>
    <row r="170" spans="1:13" x14ac:dyDescent="0.25">
      <c r="A170" s="280">
        <v>13</v>
      </c>
      <c r="B170" s="280" t="s">
        <v>104</v>
      </c>
      <c r="C170" s="118">
        <v>0</v>
      </c>
      <c r="D170" s="118">
        <v>327953</v>
      </c>
      <c r="E170" s="118">
        <v>0</v>
      </c>
      <c r="F170" s="118">
        <v>3473379</v>
      </c>
      <c r="G170" s="118">
        <f t="shared" si="9"/>
        <v>3801332</v>
      </c>
      <c r="H170" s="118">
        <v>0</v>
      </c>
      <c r="I170" s="118">
        <v>0</v>
      </c>
      <c r="J170" s="118">
        <v>1246091</v>
      </c>
      <c r="K170" s="118">
        <f t="shared" si="8"/>
        <v>1246091</v>
      </c>
      <c r="L170" s="118">
        <v>259.74</v>
      </c>
      <c r="M170" s="118">
        <v>0</v>
      </c>
    </row>
    <row r="171" spans="1:13" x14ac:dyDescent="0.25">
      <c r="A171" s="279">
        <v>14</v>
      </c>
      <c r="B171" s="279" t="s">
        <v>265</v>
      </c>
      <c r="C171" s="115">
        <v>0</v>
      </c>
      <c r="D171" s="115">
        <v>279409</v>
      </c>
      <c r="E171" s="115">
        <v>0</v>
      </c>
      <c r="F171" s="115">
        <v>547007</v>
      </c>
      <c r="G171" s="115">
        <f t="shared" si="9"/>
        <v>826416</v>
      </c>
      <c r="H171" s="115">
        <v>0</v>
      </c>
      <c r="I171" s="115">
        <v>0</v>
      </c>
      <c r="J171" s="115">
        <v>925542</v>
      </c>
      <c r="K171" s="115">
        <f t="shared" si="8"/>
        <v>925542</v>
      </c>
      <c r="L171" s="115">
        <v>0</v>
      </c>
      <c r="M171" s="115">
        <v>0</v>
      </c>
    </row>
    <row r="172" spans="1:13" x14ac:dyDescent="0.25">
      <c r="A172" s="280">
        <v>15</v>
      </c>
      <c r="B172" s="280" t="s">
        <v>266</v>
      </c>
      <c r="C172" s="118">
        <v>0</v>
      </c>
      <c r="D172" s="118">
        <v>431018</v>
      </c>
      <c r="E172" s="118">
        <v>0</v>
      </c>
      <c r="F172" s="118">
        <v>2777644</v>
      </c>
      <c r="G172" s="118">
        <f t="shared" si="9"/>
        <v>3208662</v>
      </c>
      <c r="H172" s="118">
        <v>0</v>
      </c>
      <c r="I172" s="118">
        <v>445290</v>
      </c>
      <c r="J172" s="118">
        <v>318355</v>
      </c>
      <c r="K172" s="118">
        <f t="shared" si="8"/>
        <v>763645</v>
      </c>
      <c r="L172" s="118">
        <v>1063.49</v>
      </c>
      <c r="M172" s="118">
        <v>0</v>
      </c>
    </row>
    <row r="173" spans="1:13" x14ac:dyDescent="0.25">
      <c r="A173" s="279">
        <v>16</v>
      </c>
      <c r="B173" s="279" t="s">
        <v>267</v>
      </c>
      <c r="C173" s="115">
        <v>0</v>
      </c>
      <c r="D173" s="115">
        <v>507981</v>
      </c>
      <c r="E173" s="115">
        <v>0</v>
      </c>
      <c r="F173" s="115">
        <v>3317963</v>
      </c>
      <c r="G173" s="115">
        <f t="shared" si="9"/>
        <v>3825944</v>
      </c>
      <c r="H173" s="115">
        <v>0</v>
      </c>
      <c r="I173" s="115">
        <v>0</v>
      </c>
      <c r="J173" s="115">
        <v>189376</v>
      </c>
      <c r="K173" s="115">
        <f t="shared" si="8"/>
        <v>189376</v>
      </c>
      <c r="L173" s="115">
        <v>0</v>
      </c>
      <c r="M173" s="115">
        <v>0</v>
      </c>
    </row>
    <row r="174" spans="1:13" x14ac:dyDescent="0.25">
      <c r="A174" s="280">
        <v>17</v>
      </c>
      <c r="B174" s="280" t="s">
        <v>268</v>
      </c>
      <c r="C174" s="118">
        <v>0</v>
      </c>
      <c r="D174" s="118">
        <v>1888517</v>
      </c>
      <c r="E174" s="118">
        <v>0</v>
      </c>
      <c r="F174" s="118">
        <v>2958597</v>
      </c>
      <c r="G174" s="118">
        <f t="shared" si="9"/>
        <v>4847114</v>
      </c>
      <c r="H174" s="118">
        <v>0</v>
      </c>
      <c r="I174" s="118">
        <v>5823686</v>
      </c>
      <c r="J174" s="118">
        <v>217810</v>
      </c>
      <c r="K174" s="118">
        <f t="shared" si="8"/>
        <v>6041496</v>
      </c>
      <c r="L174" s="118">
        <v>0</v>
      </c>
      <c r="M174" s="118">
        <v>0</v>
      </c>
    </row>
    <row r="175" spans="1:13" x14ac:dyDescent="0.25">
      <c r="A175" s="279">
        <v>18</v>
      </c>
      <c r="B175" s="279" t="s">
        <v>269</v>
      </c>
      <c r="C175" s="115">
        <v>0</v>
      </c>
      <c r="D175" s="115">
        <v>3065924</v>
      </c>
      <c r="E175" s="115">
        <v>0</v>
      </c>
      <c r="F175" s="115">
        <v>6562415</v>
      </c>
      <c r="G175" s="115">
        <f t="shared" si="9"/>
        <v>9628339</v>
      </c>
      <c r="H175" s="115">
        <v>0</v>
      </c>
      <c r="I175" s="115">
        <v>0</v>
      </c>
      <c r="J175" s="115">
        <v>29167</v>
      </c>
      <c r="K175" s="115">
        <f t="shared" si="8"/>
        <v>29167</v>
      </c>
      <c r="L175" s="115">
        <v>0</v>
      </c>
      <c r="M175" s="115">
        <v>0</v>
      </c>
    </row>
    <row r="176" spans="1:13" x14ac:dyDescent="0.25">
      <c r="A176" s="280">
        <v>19</v>
      </c>
      <c r="B176" s="280" t="s">
        <v>270</v>
      </c>
      <c r="C176" s="118">
        <v>0</v>
      </c>
      <c r="D176" s="118">
        <v>135898</v>
      </c>
      <c r="E176" s="118">
        <v>0</v>
      </c>
      <c r="F176" s="118">
        <v>1730579</v>
      </c>
      <c r="G176" s="118">
        <f t="shared" si="9"/>
        <v>1866477</v>
      </c>
      <c r="H176" s="118">
        <v>0</v>
      </c>
      <c r="I176" s="118">
        <v>0</v>
      </c>
      <c r="J176" s="118">
        <v>948709</v>
      </c>
      <c r="K176" s="118">
        <f t="shared" si="8"/>
        <v>948709</v>
      </c>
      <c r="L176" s="118">
        <v>0</v>
      </c>
      <c r="M176" s="118">
        <v>0</v>
      </c>
    </row>
    <row r="177" spans="1:13" x14ac:dyDescent="0.25">
      <c r="A177" s="279">
        <v>20</v>
      </c>
      <c r="B177" s="279" t="s">
        <v>271</v>
      </c>
      <c r="C177" s="115">
        <v>0</v>
      </c>
      <c r="D177" s="115">
        <v>0</v>
      </c>
      <c r="E177" s="115">
        <v>0</v>
      </c>
      <c r="F177" s="115">
        <v>0</v>
      </c>
      <c r="G177" s="115">
        <f t="shared" si="9"/>
        <v>0</v>
      </c>
      <c r="H177" s="115">
        <v>0</v>
      </c>
      <c r="I177" s="115">
        <v>0</v>
      </c>
      <c r="J177" s="115">
        <v>0</v>
      </c>
      <c r="K177" s="115">
        <f t="shared" si="8"/>
        <v>0</v>
      </c>
      <c r="L177" s="115">
        <v>0</v>
      </c>
      <c r="M177" s="115">
        <v>0</v>
      </c>
    </row>
    <row r="178" spans="1:13" x14ac:dyDescent="0.25">
      <c r="A178" s="280">
        <v>21</v>
      </c>
      <c r="B178" s="280" t="s">
        <v>172</v>
      </c>
      <c r="C178" s="118">
        <v>0</v>
      </c>
      <c r="D178" s="118">
        <v>255212</v>
      </c>
      <c r="E178" s="118">
        <v>0</v>
      </c>
      <c r="F178" s="118">
        <v>1436212</v>
      </c>
      <c r="G178" s="118">
        <f t="shared" si="9"/>
        <v>1691424</v>
      </c>
      <c r="H178" s="118">
        <v>0</v>
      </c>
      <c r="I178" s="118">
        <v>0</v>
      </c>
      <c r="J178" s="118">
        <v>79348</v>
      </c>
      <c r="K178" s="118">
        <f t="shared" si="8"/>
        <v>79348</v>
      </c>
      <c r="L178" s="118">
        <v>0</v>
      </c>
      <c r="M178" s="118">
        <v>0</v>
      </c>
    </row>
    <row r="179" spans="1:13" x14ac:dyDescent="0.25">
      <c r="A179" s="279">
        <v>22</v>
      </c>
      <c r="B179" s="279" t="s">
        <v>188</v>
      </c>
      <c r="C179" s="115">
        <v>0</v>
      </c>
      <c r="D179" s="115">
        <v>451389</v>
      </c>
      <c r="E179" s="115">
        <v>0</v>
      </c>
      <c r="F179" s="115">
        <v>3370434</v>
      </c>
      <c r="G179" s="115">
        <f t="shared" si="9"/>
        <v>3821823</v>
      </c>
      <c r="H179" s="115">
        <v>0</v>
      </c>
      <c r="I179" s="115">
        <v>0</v>
      </c>
      <c r="J179" s="115">
        <v>4431702</v>
      </c>
      <c r="K179" s="115">
        <f t="shared" si="8"/>
        <v>4431702</v>
      </c>
      <c r="L179" s="115">
        <v>0</v>
      </c>
      <c r="M179" s="115">
        <v>0</v>
      </c>
    </row>
    <row r="180" spans="1:13" x14ac:dyDescent="0.25">
      <c r="A180" s="280">
        <v>23</v>
      </c>
      <c r="B180" s="281" t="s">
        <v>272</v>
      </c>
      <c r="C180" s="118">
        <v>0</v>
      </c>
      <c r="D180" s="118">
        <v>313581</v>
      </c>
      <c r="E180" s="118">
        <v>0</v>
      </c>
      <c r="F180" s="118">
        <v>1411198</v>
      </c>
      <c r="G180" s="118">
        <f t="shared" si="9"/>
        <v>1724779</v>
      </c>
      <c r="H180" s="118">
        <v>0</v>
      </c>
      <c r="I180" s="118">
        <v>0</v>
      </c>
      <c r="J180" s="118">
        <v>411492</v>
      </c>
      <c r="K180" s="118">
        <f t="shared" si="8"/>
        <v>411492</v>
      </c>
      <c r="L180" s="118">
        <v>0</v>
      </c>
      <c r="M180" s="118">
        <v>0</v>
      </c>
    </row>
    <row r="181" spans="1:13" x14ac:dyDescent="0.25">
      <c r="A181" s="279">
        <v>24</v>
      </c>
      <c r="B181" s="279" t="s">
        <v>273</v>
      </c>
      <c r="C181" s="115">
        <v>0</v>
      </c>
      <c r="D181" s="115">
        <v>16195</v>
      </c>
      <c r="E181" s="115">
        <v>0</v>
      </c>
      <c r="F181" s="115">
        <v>1715227</v>
      </c>
      <c r="G181" s="115">
        <f t="shared" si="9"/>
        <v>1731422</v>
      </c>
      <c r="H181" s="115">
        <v>0</v>
      </c>
      <c r="I181" s="115">
        <v>0</v>
      </c>
      <c r="J181" s="115">
        <v>298523</v>
      </c>
      <c r="K181" s="115">
        <f t="shared" si="8"/>
        <v>298523</v>
      </c>
      <c r="L181" s="115">
        <v>0</v>
      </c>
      <c r="M181" s="115">
        <v>0</v>
      </c>
    </row>
    <row r="182" spans="1:13" x14ac:dyDescent="0.25">
      <c r="A182" s="280">
        <v>25</v>
      </c>
      <c r="B182" s="280" t="s">
        <v>274</v>
      </c>
      <c r="C182" s="118">
        <v>0</v>
      </c>
      <c r="D182" s="118">
        <v>244783</v>
      </c>
      <c r="E182" s="118">
        <v>0</v>
      </c>
      <c r="F182" s="118">
        <v>2365830</v>
      </c>
      <c r="G182" s="118">
        <f t="shared" si="9"/>
        <v>2610613</v>
      </c>
      <c r="H182" s="118">
        <v>0</v>
      </c>
      <c r="I182" s="118">
        <v>0</v>
      </c>
      <c r="J182" s="118">
        <v>1001501</v>
      </c>
      <c r="K182" s="118">
        <f t="shared" si="8"/>
        <v>1001501</v>
      </c>
      <c r="L182" s="118">
        <v>0</v>
      </c>
      <c r="M182" s="118">
        <v>0</v>
      </c>
    </row>
    <row r="183" spans="1:13" x14ac:dyDescent="0.25">
      <c r="A183" s="279">
        <v>26</v>
      </c>
      <c r="B183" s="279" t="s">
        <v>275</v>
      </c>
      <c r="C183" s="115">
        <v>0</v>
      </c>
      <c r="D183" s="115">
        <v>400489</v>
      </c>
      <c r="E183" s="115">
        <v>0</v>
      </c>
      <c r="F183" s="115">
        <v>2137825</v>
      </c>
      <c r="G183" s="115">
        <f t="shared" si="9"/>
        <v>2538314</v>
      </c>
      <c r="H183" s="115">
        <v>0</v>
      </c>
      <c r="I183" s="115">
        <v>0</v>
      </c>
      <c r="J183" s="115">
        <v>1062676</v>
      </c>
      <c r="K183" s="115">
        <f t="shared" si="8"/>
        <v>1062676</v>
      </c>
      <c r="L183" s="115">
        <v>0</v>
      </c>
      <c r="M183" s="115">
        <v>0</v>
      </c>
    </row>
    <row r="184" spans="1:13" x14ac:dyDescent="0.25">
      <c r="A184" s="280">
        <v>27</v>
      </c>
      <c r="B184" s="280" t="s">
        <v>276</v>
      </c>
      <c r="C184" s="118">
        <v>0</v>
      </c>
      <c r="D184" s="118">
        <v>728800</v>
      </c>
      <c r="E184" s="118">
        <v>0</v>
      </c>
      <c r="F184" s="118">
        <v>3684827</v>
      </c>
      <c r="G184" s="118">
        <f t="shared" si="9"/>
        <v>4413627</v>
      </c>
      <c r="H184" s="118">
        <v>0</v>
      </c>
      <c r="I184" s="118">
        <v>0</v>
      </c>
      <c r="J184" s="118">
        <v>2389475</v>
      </c>
      <c r="K184" s="118">
        <f t="shared" si="8"/>
        <v>2389475</v>
      </c>
      <c r="L184" s="118">
        <v>2279.11</v>
      </c>
      <c r="M184" s="118">
        <v>0</v>
      </c>
    </row>
    <row r="185" spans="1:13" x14ac:dyDescent="0.25">
      <c r="A185" s="279">
        <v>28</v>
      </c>
      <c r="B185" s="279" t="s">
        <v>277</v>
      </c>
      <c r="C185" s="115">
        <v>0</v>
      </c>
      <c r="D185" s="115">
        <v>0</v>
      </c>
      <c r="E185" s="115">
        <v>0</v>
      </c>
      <c r="F185" s="115">
        <v>0</v>
      </c>
      <c r="G185" s="115">
        <f t="shared" si="9"/>
        <v>0</v>
      </c>
      <c r="H185" s="115">
        <v>0</v>
      </c>
      <c r="I185" s="115">
        <v>0</v>
      </c>
      <c r="J185" s="115">
        <v>0</v>
      </c>
      <c r="K185" s="115">
        <f t="shared" si="8"/>
        <v>0</v>
      </c>
      <c r="L185" s="115"/>
      <c r="M185" s="115">
        <v>0</v>
      </c>
    </row>
    <row r="186" spans="1:13" x14ac:dyDescent="0.25">
      <c r="A186" s="280">
        <v>29</v>
      </c>
      <c r="B186" s="280" t="s">
        <v>278</v>
      </c>
      <c r="C186" s="118">
        <v>0</v>
      </c>
      <c r="D186" s="118">
        <v>203674</v>
      </c>
      <c r="E186" s="118">
        <v>0</v>
      </c>
      <c r="F186" s="118">
        <v>407249</v>
      </c>
      <c r="G186" s="118">
        <f t="shared" si="9"/>
        <v>610923</v>
      </c>
      <c r="H186" s="118">
        <v>0</v>
      </c>
      <c r="I186" s="118">
        <v>0</v>
      </c>
      <c r="J186" s="118">
        <v>2918745</v>
      </c>
      <c r="K186" s="118">
        <f t="shared" si="8"/>
        <v>2918745</v>
      </c>
      <c r="L186" s="118">
        <v>0</v>
      </c>
      <c r="M186" s="118">
        <v>0</v>
      </c>
    </row>
    <row r="187" spans="1:13" x14ac:dyDescent="0.25">
      <c r="A187" s="279">
        <v>30</v>
      </c>
      <c r="B187" s="279" t="s">
        <v>216</v>
      </c>
      <c r="C187" s="115">
        <v>0</v>
      </c>
      <c r="D187" s="115">
        <v>133272</v>
      </c>
      <c r="E187" s="115">
        <v>0</v>
      </c>
      <c r="F187" s="115">
        <v>1622543</v>
      </c>
      <c r="G187" s="115">
        <f t="shared" si="9"/>
        <v>1755815</v>
      </c>
      <c r="H187" s="115">
        <v>0</v>
      </c>
      <c r="I187" s="115">
        <v>0</v>
      </c>
      <c r="J187" s="115">
        <v>1542301</v>
      </c>
      <c r="K187" s="115">
        <f t="shared" si="8"/>
        <v>1542301</v>
      </c>
      <c r="L187" s="115">
        <v>1606.12</v>
      </c>
      <c r="M187" s="115">
        <v>0</v>
      </c>
    </row>
    <row r="188" spans="1:13" x14ac:dyDescent="0.25">
      <c r="A188" s="280">
        <v>31</v>
      </c>
      <c r="B188" s="280" t="s">
        <v>279</v>
      </c>
      <c r="C188" s="118">
        <v>0</v>
      </c>
      <c r="D188" s="118">
        <v>696508</v>
      </c>
      <c r="E188" s="118">
        <v>0</v>
      </c>
      <c r="F188" s="118">
        <v>3065840</v>
      </c>
      <c r="G188" s="118">
        <f t="shared" si="9"/>
        <v>3762348</v>
      </c>
      <c r="H188" s="118">
        <v>0</v>
      </c>
      <c r="I188" s="118">
        <v>0</v>
      </c>
      <c r="J188" s="118">
        <v>5313445</v>
      </c>
      <c r="K188" s="118">
        <f t="shared" si="8"/>
        <v>5313445</v>
      </c>
      <c r="L188" s="118">
        <v>0</v>
      </c>
      <c r="M188" s="118">
        <v>0</v>
      </c>
    </row>
    <row r="189" spans="1:13" x14ac:dyDescent="0.25">
      <c r="A189" s="279">
        <v>32</v>
      </c>
      <c r="B189" s="279" t="s">
        <v>280</v>
      </c>
      <c r="C189" s="115">
        <v>0</v>
      </c>
      <c r="D189" s="115">
        <v>0</v>
      </c>
      <c r="E189" s="115">
        <v>0</v>
      </c>
      <c r="F189" s="115">
        <v>0</v>
      </c>
      <c r="G189" s="115">
        <f t="shared" si="9"/>
        <v>0</v>
      </c>
      <c r="H189" s="115">
        <v>0</v>
      </c>
      <c r="I189" s="115">
        <v>0</v>
      </c>
      <c r="J189" s="115">
        <v>0</v>
      </c>
      <c r="K189" s="115">
        <f t="shared" si="8"/>
        <v>0</v>
      </c>
      <c r="L189" s="115">
        <v>0</v>
      </c>
      <c r="M189" s="115">
        <v>0</v>
      </c>
    </row>
    <row r="190" spans="1:13" x14ac:dyDescent="0.25">
      <c r="A190" s="280">
        <v>33</v>
      </c>
      <c r="B190" s="280" t="s">
        <v>281</v>
      </c>
      <c r="C190" s="118">
        <v>0</v>
      </c>
      <c r="D190" s="118">
        <v>1219511</v>
      </c>
      <c r="E190" s="118">
        <v>0</v>
      </c>
      <c r="F190" s="118">
        <v>2181484</v>
      </c>
      <c r="G190" s="118">
        <f t="shared" si="9"/>
        <v>3400995</v>
      </c>
      <c r="H190" s="118">
        <v>0</v>
      </c>
      <c r="I190" s="118">
        <v>2240342</v>
      </c>
      <c r="J190" s="118">
        <v>90701</v>
      </c>
      <c r="K190" s="118">
        <f t="shared" si="8"/>
        <v>2331043</v>
      </c>
      <c r="L190" s="118">
        <v>0</v>
      </c>
      <c r="M190" s="118">
        <v>0</v>
      </c>
    </row>
    <row r="191" spans="1:13" x14ac:dyDescent="0.25">
      <c r="A191" s="279">
        <v>34</v>
      </c>
      <c r="B191" s="279" t="s">
        <v>282</v>
      </c>
      <c r="C191" s="115">
        <v>0</v>
      </c>
      <c r="D191" s="115">
        <v>430270</v>
      </c>
      <c r="E191" s="115">
        <v>0</v>
      </c>
      <c r="F191" s="115">
        <v>8196701</v>
      </c>
      <c r="G191" s="115">
        <f t="shared" si="9"/>
        <v>8626971</v>
      </c>
      <c r="H191" s="115">
        <v>0</v>
      </c>
      <c r="I191" s="115">
        <v>0</v>
      </c>
      <c r="J191" s="115">
        <v>2436288</v>
      </c>
      <c r="K191" s="115">
        <f t="shared" si="8"/>
        <v>2436288</v>
      </c>
      <c r="L191" s="115">
        <v>7709.14</v>
      </c>
      <c r="M191" s="115">
        <v>0</v>
      </c>
    </row>
    <row r="192" spans="1:13" x14ac:dyDescent="0.25">
      <c r="A192" s="280">
        <v>35</v>
      </c>
      <c r="B192" s="280" t="s">
        <v>224</v>
      </c>
      <c r="C192" s="118">
        <v>0</v>
      </c>
      <c r="D192" s="118">
        <v>234040</v>
      </c>
      <c r="E192" s="118">
        <v>0</v>
      </c>
      <c r="F192" s="118">
        <v>764499</v>
      </c>
      <c r="G192" s="118">
        <f t="shared" si="9"/>
        <v>998539</v>
      </c>
      <c r="H192" s="118">
        <v>0</v>
      </c>
      <c r="I192" s="118">
        <v>0</v>
      </c>
      <c r="J192" s="118">
        <v>3025079</v>
      </c>
      <c r="K192" s="118">
        <f t="shared" si="8"/>
        <v>3025079</v>
      </c>
      <c r="L192" s="118">
        <v>0</v>
      </c>
      <c r="M192" s="118">
        <v>0</v>
      </c>
    </row>
    <row r="193" spans="1:14" x14ac:dyDescent="0.25">
      <c r="A193" s="279">
        <v>36</v>
      </c>
      <c r="B193" s="279" t="s">
        <v>283</v>
      </c>
      <c r="C193" s="115">
        <v>0</v>
      </c>
      <c r="D193" s="115">
        <v>177360</v>
      </c>
      <c r="E193" s="115">
        <v>0</v>
      </c>
      <c r="F193" s="115">
        <v>1304767</v>
      </c>
      <c r="G193" s="115">
        <f t="shared" si="9"/>
        <v>1482127</v>
      </c>
      <c r="H193" s="115">
        <v>0</v>
      </c>
      <c r="I193" s="115">
        <v>0</v>
      </c>
      <c r="J193" s="115">
        <v>415150</v>
      </c>
      <c r="K193" s="115">
        <f t="shared" si="8"/>
        <v>415150</v>
      </c>
      <c r="L193" s="115">
        <v>0</v>
      </c>
      <c r="M193" s="115">
        <v>0</v>
      </c>
    </row>
    <row r="194" spans="1:14" x14ac:dyDescent="0.25">
      <c r="A194" s="280">
        <v>37</v>
      </c>
      <c r="B194" s="280" t="s">
        <v>284</v>
      </c>
      <c r="C194" s="122">
        <v>0</v>
      </c>
      <c r="D194" s="122">
        <v>425625</v>
      </c>
      <c r="E194" s="122">
        <v>0</v>
      </c>
      <c r="F194" s="122">
        <v>3835989</v>
      </c>
      <c r="G194" s="122">
        <f t="shared" si="9"/>
        <v>4261614</v>
      </c>
      <c r="H194" s="122">
        <v>8882</v>
      </c>
      <c r="I194" s="122">
        <v>0</v>
      </c>
      <c r="J194" s="122">
        <v>479714</v>
      </c>
      <c r="K194" s="122">
        <f t="shared" si="8"/>
        <v>488596</v>
      </c>
      <c r="L194" s="122">
        <v>0</v>
      </c>
      <c r="M194" s="122">
        <v>0</v>
      </c>
    </row>
    <row r="195" spans="1:14" ht="13.5" thickBot="1" x14ac:dyDescent="0.3">
      <c r="A195" s="282">
        <f>A194</f>
        <v>37</v>
      </c>
      <c r="B195" s="283" t="s">
        <v>247</v>
      </c>
      <c r="C195" s="127">
        <f t="shared" ref="C195:M195" si="10">SUM(C158:C194)</f>
        <v>0</v>
      </c>
      <c r="D195" s="127">
        <f t="shared" si="10"/>
        <v>15924442</v>
      </c>
      <c r="E195" s="127">
        <f t="shared" si="10"/>
        <v>0</v>
      </c>
      <c r="F195" s="127">
        <f t="shared" si="10"/>
        <v>85084235</v>
      </c>
      <c r="G195" s="127">
        <f t="shared" si="10"/>
        <v>101008677</v>
      </c>
      <c r="H195" s="127">
        <f t="shared" si="10"/>
        <v>8882</v>
      </c>
      <c r="I195" s="127">
        <f t="shared" si="10"/>
        <v>10856028</v>
      </c>
      <c r="J195" s="127">
        <f t="shared" si="10"/>
        <v>40851777</v>
      </c>
      <c r="K195" s="127">
        <f t="shared" si="10"/>
        <v>51716687</v>
      </c>
      <c r="L195" s="127">
        <f t="shared" si="10"/>
        <v>21103.11</v>
      </c>
      <c r="M195" s="127">
        <f t="shared" si="10"/>
        <v>0</v>
      </c>
    </row>
    <row r="196" spans="1:14" x14ac:dyDescent="0.25">
      <c r="B196" s="275"/>
      <c r="C196" s="229"/>
      <c r="D196" s="229"/>
      <c r="E196" s="229"/>
      <c r="F196" s="229"/>
      <c r="H196" s="229"/>
      <c r="I196" s="229"/>
      <c r="J196" s="229"/>
      <c r="L196" s="229"/>
      <c r="M196" s="229"/>
    </row>
    <row r="197" spans="1:14" ht="13.5" thickBot="1" x14ac:dyDescent="0.3">
      <c r="A197" s="292">
        <f>(A45+A149+A195)</f>
        <v>170</v>
      </c>
      <c r="B197" s="293" t="s">
        <v>285</v>
      </c>
      <c r="C197" s="235">
        <f>(C45+C149+C195)</f>
        <v>6037594.3700000001</v>
      </c>
      <c r="D197" s="235">
        <f>(D45+D149+D195)</f>
        <v>1404797440</v>
      </c>
      <c r="E197" s="235">
        <f>(E45+E149+E195)</f>
        <v>605623621</v>
      </c>
      <c r="F197" s="235">
        <f>(F45+F149+F195)</f>
        <v>12267403719</v>
      </c>
      <c r="G197" s="235">
        <f>(G45+G149+G195)</f>
        <v>14283862374.369999</v>
      </c>
      <c r="H197" s="235">
        <f>(H45+H149+H195)</f>
        <v>6799795</v>
      </c>
      <c r="I197" s="235">
        <f>(I45+I149+I195)</f>
        <v>422343069</v>
      </c>
      <c r="J197" s="235">
        <f>(J45+J149+J195)</f>
        <v>3727180081</v>
      </c>
      <c r="K197" s="235">
        <f>(K45+K149+K195)</f>
        <v>4156322945</v>
      </c>
      <c r="L197" s="235">
        <f>(L45+L149+L195)</f>
        <v>1074824124.6909168</v>
      </c>
      <c r="M197" s="235">
        <f>(M45+M149+M195)</f>
        <v>162458430.20908299</v>
      </c>
    </row>
    <row r="198" spans="1:14" ht="13.5" thickTop="1" x14ac:dyDescent="0.25"/>
    <row r="199" spans="1:14" ht="13.5" thickBot="1" x14ac:dyDescent="0.3"/>
    <row r="200" spans="1:14" x14ac:dyDescent="0.25">
      <c r="A200" s="220" t="s">
        <v>484</v>
      </c>
      <c r="B200" s="327"/>
      <c r="C200" s="327"/>
      <c r="D200" s="327"/>
      <c r="E200" s="327"/>
      <c r="F200" s="327"/>
      <c r="G200" s="327"/>
      <c r="H200" s="327"/>
      <c r="I200" s="327"/>
      <c r="J200" s="327"/>
      <c r="K200" s="327"/>
      <c r="L200" s="327"/>
      <c r="M200" s="327"/>
      <c r="N200" s="328"/>
    </row>
    <row r="201" spans="1:14" ht="13.5" thickBot="1" x14ac:dyDescent="0.35">
      <c r="A201" s="410" t="s">
        <v>540</v>
      </c>
      <c r="B201" s="411"/>
      <c r="C201" s="411"/>
      <c r="D201" s="411"/>
      <c r="E201" s="411"/>
      <c r="F201" s="411"/>
      <c r="G201" s="411"/>
      <c r="H201" s="411"/>
      <c r="I201" s="411"/>
      <c r="J201" s="411"/>
      <c r="K201" s="411"/>
      <c r="L201" s="411"/>
      <c r="M201" s="411"/>
      <c r="N201" s="412"/>
    </row>
    <row r="213" spans="15:15" x14ac:dyDescent="0.25">
      <c r="O213" s="277"/>
    </row>
  </sheetData>
  <mergeCells count="10">
    <mergeCell ref="A201:N201"/>
    <mergeCell ref="L5:M5"/>
    <mergeCell ref="C5:G5"/>
    <mergeCell ref="H5:K5"/>
    <mergeCell ref="C52:G52"/>
    <mergeCell ref="H52:K52"/>
    <mergeCell ref="L52:M52"/>
    <mergeCell ref="C156:G156"/>
    <mergeCell ref="H156:K156"/>
    <mergeCell ref="L156:M156"/>
  </mergeCells>
  <printOptions gridLinesSet="0"/>
  <pageMargins left="0.25" right="0.25" top="0.37" bottom="0.3" header="0.3" footer="0.3"/>
  <pageSetup paperSize="3" fitToHeight="0" pageOrder="overThenDown" orientation="landscape" r:id="rId1"/>
  <headerFooter alignWithMargins="0"/>
  <rowBreaks count="2" manualBreakCount="2">
    <brk id="47" max="16383" man="1"/>
    <brk id="15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9F9D-5914-4990-8A62-9F084AA3DB57}">
  <sheetPr transitionEvaluation="1" transitionEntry="1">
    <tabColor rgb="FF0070C0"/>
    <pageSetUpPr fitToPage="1"/>
  </sheetPr>
  <dimension ref="A1:AN211"/>
  <sheetViews>
    <sheetView showGridLines="0" zoomScaleNormal="100" workbookViewId="0"/>
  </sheetViews>
  <sheetFormatPr defaultColWidth="12.6328125" defaultRowHeight="13" x14ac:dyDescent="0.25"/>
  <cols>
    <col min="1" max="1" width="5.36328125" style="274" customWidth="1"/>
    <col min="2" max="9" width="14.453125" style="274" customWidth="1"/>
    <col min="10" max="10" width="12.36328125" style="274" customWidth="1"/>
    <col min="11" max="11" width="12.6328125" style="274" customWidth="1"/>
    <col min="12" max="12" width="13.6328125" style="274" customWidth="1"/>
    <col min="13" max="13" width="13" style="274" customWidth="1"/>
    <col min="14" max="14" width="11.90625" style="274" customWidth="1"/>
    <col min="15" max="15" width="13.08984375" style="274" bestFit="1" customWidth="1"/>
    <col min="16" max="16" width="15.453125" style="274" customWidth="1"/>
    <col min="17" max="17" width="11.08984375" style="274" customWidth="1"/>
    <col min="18" max="18" width="3.6328125" style="274" customWidth="1"/>
    <col min="19" max="19" width="9.6328125" style="274" customWidth="1"/>
    <col min="20" max="20" width="12.90625" style="274" hidden="1" customWidth="1"/>
    <col min="21" max="16384" width="12.6328125" style="274"/>
  </cols>
  <sheetData>
    <row r="1" spans="1:40" s="317" customFormat="1" ht="15.5" x14ac:dyDescent="0.35">
      <c r="A1" s="311" t="s">
        <v>547</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row>
    <row r="2" spans="1:40" s="317" customFormat="1" ht="15.5" x14ac:dyDescent="0.35">
      <c r="A2" s="312" t="s">
        <v>468</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row>
    <row r="3" spans="1:40" s="317" customFormat="1" ht="15.5" x14ac:dyDescent="0.35">
      <c r="A3" s="313" t="s">
        <v>531</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row>
    <row r="4" spans="1:40" customFormat="1" ht="12.5" x14ac:dyDescent="0.25"/>
    <row r="5" spans="1:40" ht="54.75" customHeight="1" thickBot="1" x14ac:dyDescent="0.4">
      <c r="A5" s="288" t="s">
        <v>0</v>
      </c>
      <c r="B5" s="289" t="s">
        <v>330</v>
      </c>
      <c r="C5" s="266" t="s">
        <v>432</v>
      </c>
      <c r="D5" s="266" t="s">
        <v>433</v>
      </c>
      <c r="E5" s="266" t="s">
        <v>434</v>
      </c>
      <c r="F5" s="266" t="s">
        <v>435</v>
      </c>
      <c r="G5" s="266" t="s">
        <v>436</v>
      </c>
      <c r="H5" s="266" t="s">
        <v>437</v>
      </c>
      <c r="I5" s="266" t="s">
        <v>438</v>
      </c>
      <c r="J5" s="266" t="s">
        <v>439</v>
      </c>
      <c r="K5" s="266" t="s">
        <v>440</v>
      </c>
      <c r="L5" s="266" t="s">
        <v>441</v>
      </c>
      <c r="M5" s="266" t="s">
        <v>442</v>
      </c>
      <c r="N5" s="266" t="s">
        <v>443</v>
      </c>
      <c r="O5" s="266" t="s">
        <v>444</v>
      </c>
      <c r="P5" s="266" t="s">
        <v>445</v>
      </c>
      <c r="Q5" s="266" t="s">
        <v>348</v>
      </c>
      <c r="R5" s="290"/>
      <c r="S5" s="266" t="s">
        <v>349</v>
      </c>
      <c r="T5" s="140" t="s">
        <v>345</v>
      </c>
    </row>
    <row r="6" spans="1:40" x14ac:dyDescent="0.25">
      <c r="A6" s="278">
        <v>1</v>
      </c>
      <c r="B6" s="278" t="s">
        <v>5</v>
      </c>
      <c r="C6" s="239">
        <v>47468362</v>
      </c>
      <c r="D6" s="239">
        <v>12685009</v>
      </c>
      <c r="E6" s="239">
        <v>42286568</v>
      </c>
      <c r="F6" s="239">
        <v>0</v>
      </c>
      <c r="G6" s="239">
        <v>2245</v>
      </c>
      <c r="H6" s="239">
        <v>3160095</v>
      </c>
      <c r="I6" s="239">
        <v>3916012</v>
      </c>
      <c r="J6" s="239">
        <v>1885731</v>
      </c>
      <c r="K6" s="239">
        <v>372970</v>
      </c>
      <c r="L6" s="239">
        <v>14913657</v>
      </c>
      <c r="M6" s="239">
        <v>31601200</v>
      </c>
      <c r="N6" s="239">
        <v>0</v>
      </c>
      <c r="O6" s="239">
        <v>787244</v>
      </c>
      <c r="P6" s="239">
        <f t="shared" ref="P6:P43" si="0">SUM(C6:O6)</f>
        <v>159079093</v>
      </c>
      <c r="Q6" s="241">
        <f t="shared" ref="Q6:Q43" si="1">IFERROR(P6/$T6,0)</f>
        <v>1003.0776841056554</v>
      </c>
      <c r="R6" s="278"/>
      <c r="S6" s="241">
        <f t="shared" ref="S6:S44" si="2">IF(Q$44,Q6/Q$44*100,0)</f>
        <v>119.14742298435266</v>
      </c>
      <c r="T6" s="301">
        <v>158591</v>
      </c>
    </row>
    <row r="7" spans="1:40" x14ac:dyDescent="0.25">
      <c r="A7" s="279">
        <v>2</v>
      </c>
      <c r="B7" s="279" t="s">
        <v>7</v>
      </c>
      <c r="C7" s="115">
        <v>6326892</v>
      </c>
      <c r="D7" s="115">
        <v>281300</v>
      </c>
      <c r="E7" s="115">
        <v>1705590</v>
      </c>
      <c r="F7" s="115">
        <v>0</v>
      </c>
      <c r="G7" s="115">
        <v>253184</v>
      </c>
      <c r="H7" s="115">
        <v>373578</v>
      </c>
      <c r="I7" s="115">
        <v>303485</v>
      </c>
      <c r="J7" s="115">
        <v>443887</v>
      </c>
      <c r="K7" s="115">
        <v>125734</v>
      </c>
      <c r="L7" s="115">
        <v>3098685</v>
      </c>
      <c r="M7" s="115">
        <v>10989099</v>
      </c>
      <c r="N7" s="115">
        <v>0</v>
      </c>
      <c r="O7" s="115">
        <v>713390</v>
      </c>
      <c r="P7" s="115">
        <f t="shared" si="0"/>
        <v>24614824</v>
      </c>
      <c r="Q7" s="116">
        <f t="shared" si="1"/>
        <v>1470.5952921495998</v>
      </c>
      <c r="R7" s="279"/>
      <c r="S7" s="116">
        <f t="shared" si="2"/>
        <v>174.68002936260135</v>
      </c>
      <c r="T7" s="302">
        <v>16738</v>
      </c>
    </row>
    <row r="8" spans="1:40" x14ac:dyDescent="0.25">
      <c r="A8" s="280">
        <v>3</v>
      </c>
      <c r="B8" s="280" t="s">
        <v>9</v>
      </c>
      <c r="C8" s="118">
        <v>663494</v>
      </c>
      <c r="D8" s="118">
        <v>312592</v>
      </c>
      <c r="E8" s="118">
        <v>212279</v>
      </c>
      <c r="F8" s="118">
        <v>0</v>
      </c>
      <c r="G8" s="118">
        <v>141474</v>
      </c>
      <c r="H8" s="118">
        <v>36785</v>
      </c>
      <c r="I8" s="118">
        <v>54701</v>
      </c>
      <c r="J8" s="118">
        <v>0</v>
      </c>
      <c r="K8" s="118">
        <v>0</v>
      </c>
      <c r="L8" s="118">
        <v>48071</v>
      </c>
      <c r="M8" s="118">
        <v>428432</v>
      </c>
      <c r="N8" s="118">
        <v>0</v>
      </c>
      <c r="O8" s="118">
        <v>0</v>
      </c>
      <c r="P8" s="118">
        <f t="shared" si="0"/>
        <v>1897828</v>
      </c>
      <c r="Q8" s="119">
        <f t="shared" si="1"/>
        <v>290.94404415146403</v>
      </c>
      <c r="R8" s="280"/>
      <c r="S8" s="119">
        <f t="shared" si="2"/>
        <v>34.558871802835689</v>
      </c>
      <c r="T8" s="287">
        <v>6523</v>
      </c>
    </row>
    <row r="9" spans="1:40" x14ac:dyDescent="0.25">
      <c r="A9" s="279">
        <v>4</v>
      </c>
      <c r="B9" s="279" t="s">
        <v>11</v>
      </c>
      <c r="C9" s="115">
        <v>15173277</v>
      </c>
      <c r="D9" s="115">
        <v>4684886</v>
      </c>
      <c r="E9" s="115">
        <v>10056140</v>
      </c>
      <c r="F9" s="115">
        <v>199941</v>
      </c>
      <c r="G9" s="115">
        <v>34590</v>
      </c>
      <c r="H9" s="115">
        <v>971498</v>
      </c>
      <c r="I9" s="115">
        <v>919</v>
      </c>
      <c r="J9" s="115">
        <v>503830</v>
      </c>
      <c r="K9" s="115">
        <v>0</v>
      </c>
      <c r="L9" s="115">
        <v>8057630</v>
      </c>
      <c r="M9" s="115">
        <v>19477422</v>
      </c>
      <c r="N9" s="115">
        <v>0</v>
      </c>
      <c r="O9" s="115">
        <v>89393</v>
      </c>
      <c r="P9" s="115">
        <f t="shared" si="0"/>
        <v>59249526</v>
      </c>
      <c r="Q9" s="116">
        <f t="shared" si="1"/>
        <v>1158.7562778690449</v>
      </c>
      <c r="R9" s="279"/>
      <c r="S9" s="116">
        <f t="shared" si="2"/>
        <v>137.63921435270893</v>
      </c>
      <c r="T9" s="302">
        <v>51132</v>
      </c>
    </row>
    <row r="10" spans="1:40" x14ac:dyDescent="0.25">
      <c r="A10" s="280">
        <v>5</v>
      </c>
      <c r="B10" s="280" t="s">
        <v>13</v>
      </c>
      <c r="C10" s="118">
        <v>58052511</v>
      </c>
      <c r="D10" s="118">
        <v>10978385</v>
      </c>
      <c r="E10" s="118">
        <v>36729527</v>
      </c>
      <c r="F10" s="118">
        <v>0</v>
      </c>
      <c r="G10" s="118">
        <v>7976823</v>
      </c>
      <c r="H10" s="118">
        <v>1883958</v>
      </c>
      <c r="I10" s="118">
        <v>3373551</v>
      </c>
      <c r="J10" s="118">
        <v>3509212</v>
      </c>
      <c r="K10" s="118">
        <v>910434</v>
      </c>
      <c r="L10" s="118">
        <v>8018880</v>
      </c>
      <c r="M10" s="118">
        <v>42840870</v>
      </c>
      <c r="N10" s="118">
        <v>0</v>
      </c>
      <c r="O10" s="118">
        <v>3389555</v>
      </c>
      <c r="P10" s="118">
        <f t="shared" si="0"/>
        <v>177663706</v>
      </c>
      <c r="Q10" s="119">
        <f t="shared" si="1"/>
        <v>703.67994835193565</v>
      </c>
      <c r="R10" s="280"/>
      <c r="S10" s="123">
        <f t="shared" si="2"/>
        <v>83.584406053902754</v>
      </c>
      <c r="T10" s="287">
        <v>252478</v>
      </c>
    </row>
    <row r="11" spans="1:40" x14ac:dyDescent="0.25">
      <c r="A11" s="279">
        <v>6</v>
      </c>
      <c r="B11" s="279" t="s">
        <v>15</v>
      </c>
      <c r="C11" s="115">
        <v>0</v>
      </c>
      <c r="D11" s="115">
        <v>0</v>
      </c>
      <c r="E11" s="115">
        <v>0</v>
      </c>
      <c r="F11" s="115">
        <v>0</v>
      </c>
      <c r="G11" s="115">
        <v>0</v>
      </c>
      <c r="H11" s="115">
        <v>0</v>
      </c>
      <c r="I11" s="115">
        <v>0</v>
      </c>
      <c r="J11" s="115">
        <v>0</v>
      </c>
      <c r="K11" s="115">
        <v>0</v>
      </c>
      <c r="L11" s="115">
        <v>0</v>
      </c>
      <c r="M11" s="115">
        <v>0</v>
      </c>
      <c r="N11" s="115">
        <v>0</v>
      </c>
      <c r="O11" s="115">
        <v>0</v>
      </c>
      <c r="P11" s="115">
        <f t="shared" si="0"/>
        <v>0</v>
      </c>
      <c r="Q11" s="116">
        <f t="shared" si="1"/>
        <v>0</v>
      </c>
      <c r="R11" s="279"/>
      <c r="S11" s="243">
        <f t="shared" si="2"/>
        <v>0</v>
      </c>
      <c r="T11" s="302">
        <v>0</v>
      </c>
    </row>
    <row r="12" spans="1:40" x14ac:dyDescent="0.25">
      <c r="A12" s="280">
        <v>7</v>
      </c>
      <c r="B12" s="280" t="s">
        <v>246</v>
      </c>
      <c r="C12" s="118">
        <v>1829756</v>
      </c>
      <c r="D12" s="118">
        <v>335679</v>
      </c>
      <c r="E12" s="118">
        <v>630464</v>
      </c>
      <c r="F12" s="118">
        <v>0</v>
      </c>
      <c r="G12" s="118">
        <v>182212</v>
      </c>
      <c r="H12" s="118">
        <v>250278</v>
      </c>
      <c r="I12" s="118">
        <v>38304</v>
      </c>
      <c r="J12" s="118">
        <v>75095</v>
      </c>
      <c r="K12" s="118">
        <v>0</v>
      </c>
      <c r="L12" s="118">
        <v>50088</v>
      </c>
      <c r="M12" s="118">
        <v>1241511</v>
      </c>
      <c r="N12" s="118">
        <v>0</v>
      </c>
      <c r="O12" s="118">
        <v>19489</v>
      </c>
      <c r="P12" s="118">
        <f t="shared" si="0"/>
        <v>4652876</v>
      </c>
      <c r="Q12" s="119">
        <f t="shared" si="1"/>
        <v>835.79594036285255</v>
      </c>
      <c r="R12" s="280"/>
      <c r="S12" s="123">
        <f t="shared" si="2"/>
        <v>99.27738799593152</v>
      </c>
      <c r="T12" s="287">
        <v>5567</v>
      </c>
    </row>
    <row r="13" spans="1:40" x14ac:dyDescent="0.25">
      <c r="A13" s="279">
        <v>8</v>
      </c>
      <c r="B13" s="279" t="s">
        <v>19</v>
      </c>
      <c r="C13" s="115">
        <v>24812332</v>
      </c>
      <c r="D13" s="115">
        <v>944390</v>
      </c>
      <c r="E13" s="115">
        <v>7940985</v>
      </c>
      <c r="F13" s="115">
        <v>0</v>
      </c>
      <c r="G13" s="115">
        <v>1454032</v>
      </c>
      <c r="H13" s="115">
        <v>1136651</v>
      </c>
      <c r="I13" s="115">
        <v>637590</v>
      </c>
      <c r="J13" s="115">
        <v>0</v>
      </c>
      <c r="K13" s="115">
        <v>0</v>
      </c>
      <c r="L13" s="115">
        <v>3175359</v>
      </c>
      <c r="M13" s="115">
        <v>12402363</v>
      </c>
      <c r="N13" s="115">
        <v>0</v>
      </c>
      <c r="O13" s="115">
        <v>6833814</v>
      </c>
      <c r="P13" s="115">
        <f t="shared" si="0"/>
        <v>59337516</v>
      </c>
      <c r="Q13" s="116">
        <f t="shared" si="1"/>
        <v>1404.5047339519031</v>
      </c>
      <c r="R13" s="279"/>
      <c r="S13" s="243">
        <f t="shared" si="2"/>
        <v>166.82967059415373</v>
      </c>
      <c r="T13" s="302">
        <v>42248</v>
      </c>
    </row>
    <row r="14" spans="1:40" x14ac:dyDescent="0.25">
      <c r="A14" s="280">
        <v>9</v>
      </c>
      <c r="B14" s="280" t="s">
        <v>21</v>
      </c>
      <c r="C14" s="118">
        <v>0</v>
      </c>
      <c r="D14" s="118">
        <v>0</v>
      </c>
      <c r="E14" s="118">
        <v>0</v>
      </c>
      <c r="F14" s="118">
        <v>0</v>
      </c>
      <c r="G14" s="118">
        <v>0</v>
      </c>
      <c r="H14" s="118">
        <v>0</v>
      </c>
      <c r="I14" s="118">
        <v>0</v>
      </c>
      <c r="J14" s="118">
        <v>0</v>
      </c>
      <c r="K14" s="118">
        <v>0</v>
      </c>
      <c r="L14" s="118">
        <v>0</v>
      </c>
      <c r="M14" s="118">
        <v>0</v>
      </c>
      <c r="N14" s="118">
        <v>0</v>
      </c>
      <c r="O14" s="118">
        <v>0</v>
      </c>
      <c r="P14" s="118">
        <f t="shared" si="0"/>
        <v>0</v>
      </c>
      <c r="Q14" s="119">
        <f t="shared" si="1"/>
        <v>0</v>
      </c>
      <c r="R14" s="280"/>
      <c r="S14" s="123">
        <f t="shared" si="2"/>
        <v>0</v>
      </c>
      <c r="T14" s="287">
        <v>0</v>
      </c>
    </row>
    <row r="15" spans="1:40" x14ac:dyDescent="0.25">
      <c r="A15" s="279">
        <v>10</v>
      </c>
      <c r="B15" s="279" t="s">
        <v>23</v>
      </c>
      <c r="C15" s="115">
        <v>13427620</v>
      </c>
      <c r="D15" s="115">
        <v>1892998</v>
      </c>
      <c r="E15" s="115">
        <v>11411346</v>
      </c>
      <c r="F15" s="115">
        <v>0</v>
      </c>
      <c r="G15" s="115">
        <v>735889</v>
      </c>
      <c r="H15" s="115">
        <v>5002147</v>
      </c>
      <c r="I15" s="115">
        <v>586103</v>
      </c>
      <c r="J15" s="115">
        <v>487097</v>
      </c>
      <c r="K15" s="115">
        <v>0</v>
      </c>
      <c r="L15" s="115">
        <v>425130</v>
      </c>
      <c r="M15" s="115">
        <v>8720791</v>
      </c>
      <c r="N15" s="115">
        <v>0</v>
      </c>
      <c r="O15" s="115">
        <v>2926061</v>
      </c>
      <c r="P15" s="115">
        <f t="shared" si="0"/>
        <v>45615182</v>
      </c>
      <c r="Q15" s="116">
        <f t="shared" si="1"/>
        <v>1920.6392421052631</v>
      </c>
      <c r="R15" s="279"/>
      <c r="S15" s="243">
        <f t="shared" si="2"/>
        <v>228.1370823073344</v>
      </c>
      <c r="T15" s="302">
        <v>23750</v>
      </c>
    </row>
    <row r="16" spans="1:40" x14ac:dyDescent="0.25">
      <c r="A16" s="280">
        <v>11</v>
      </c>
      <c r="B16" s="280" t="s">
        <v>25</v>
      </c>
      <c r="C16" s="118">
        <v>6919816</v>
      </c>
      <c r="D16" s="118">
        <v>1321214</v>
      </c>
      <c r="E16" s="118">
        <v>5186109</v>
      </c>
      <c r="F16" s="118">
        <v>48175</v>
      </c>
      <c r="G16" s="118">
        <v>326031</v>
      </c>
      <c r="H16" s="118">
        <v>416888</v>
      </c>
      <c r="I16" s="118">
        <v>429486</v>
      </c>
      <c r="J16" s="118">
        <v>145189</v>
      </c>
      <c r="K16" s="118">
        <v>3436</v>
      </c>
      <c r="L16" s="118">
        <v>522792</v>
      </c>
      <c r="M16" s="118">
        <v>5604108</v>
      </c>
      <c r="N16" s="118">
        <v>0</v>
      </c>
      <c r="O16" s="118">
        <v>75537</v>
      </c>
      <c r="P16" s="118">
        <f t="shared" si="0"/>
        <v>20998781</v>
      </c>
      <c r="Q16" s="119">
        <f t="shared" si="1"/>
        <v>1339.6351515151516</v>
      </c>
      <c r="R16" s="280"/>
      <c r="S16" s="123">
        <f t="shared" si="2"/>
        <v>159.12434158536297</v>
      </c>
      <c r="T16" s="287">
        <v>15675</v>
      </c>
    </row>
    <row r="17" spans="1:20" x14ac:dyDescent="0.25">
      <c r="A17" s="279">
        <v>12</v>
      </c>
      <c r="B17" s="279" t="s">
        <v>27</v>
      </c>
      <c r="C17" s="115">
        <v>0</v>
      </c>
      <c r="D17" s="115">
        <v>0</v>
      </c>
      <c r="E17" s="115">
        <v>0</v>
      </c>
      <c r="F17" s="115">
        <v>0</v>
      </c>
      <c r="G17" s="115">
        <v>0</v>
      </c>
      <c r="H17" s="115">
        <v>0</v>
      </c>
      <c r="I17" s="115">
        <v>0</v>
      </c>
      <c r="J17" s="115">
        <v>0</v>
      </c>
      <c r="K17" s="115">
        <v>0</v>
      </c>
      <c r="L17" s="115">
        <v>0</v>
      </c>
      <c r="M17" s="115">
        <v>0</v>
      </c>
      <c r="N17" s="115">
        <v>0</v>
      </c>
      <c r="O17" s="115">
        <v>0</v>
      </c>
      <c r="P17" s="115">
        <f t="shared" si="0"/>
        <v>0</v>
      </c>
      <c r="Q17" s="116">
        <f t="shared" si="1"/>
        <v>0</v>
      </c>
      <c r="R17" s="279"/>
      <c r="S17" s="243">
        <f t="shared" si="2"/>
        <v>0</v>
      </c>
      <c r="T17" s="302">
        <v>0</v>
      </c>
    </row>
    <row r="18" spans="1:20" x14ac:dyDescent="0.25">
      <c r="A18" s="280">
        <v>13</v>
      </c>
      <c r="B18" s="280" t="s">
        <v>29</v>
      </c>
      <c r="C18" s="118">
        <v>16385074</v>
      </c>
      <c r="D18" s="118">
        <v>1834404</v>
      </c>
      <c r="E18" s="118">
        <v>8120734</v>
      </c>
      <c r="F18" s="118">
        <v>0</v>
      </c>
      <c r="G18" s="118">
        <v>0</v>
      </c>
      <c r="H18" s="118">
        <v>1269784</v>
      </c>
      <c r="I18" s="118">
        <v>517548</v>
      </c>
      <c r="J18" s="118">
        <v>382760</v>
      </c>
      <c r="K18" s="118">
        <v>680510</v>
      </c>
      <c r="L18" s="118">
        <v>2676617</v>
      </c>
      <c r="M18" s="118">
        <v>15886070</v>
      </c>
      <c r="N18" s="118">
        <v>0</v>
      </c>
      <c r="O18" s="118">
        <v>223942</v>
      </c>
      <c r="P18" s="118">
        <f t="shared" si="0"/>
        <v>47977443</v>
      </c>
      <c r="Q18" s="119">
        <f t="shared" si="1"/>
        <v>1731.3501136732705</v>
      </c>
      <c r="R18" s="280"/>
      <c r="S18" s="123">
        <f t="shared" si="2"/>
        <v>205.6529694524715</v>
      </c>
      <c r="T18" s="287">
        <v>27711</v>
      </c>
    </row>
    <row r="19" spans="1:20" x14ac:dyDescent="0.25">
      <c r="A19" s="279">
        <v>14</v>
      </c>
      <c r="B19" s="279" t="s">
        <v>31</v>
      </c>
      <c r="C19" s="115">
        <v>3340206</v>
      </c>
      <c r="D19" s="115">
        <v>177364</v>
      </c>
      <c r="E19" s="115">
        <v>1272824</v>
      </c>
      <c r="F19" s="115">
        <v>0</v>
      </c>
      <c r="G19" s="115">
        <v>28630</v>
      </c>
      <c r="H19" s="115">
        <v>247182</v>
      </c>
      <c r="I19" s="115">
        <v>0</v>
      </c>
      <c r="J19" s="115">
        <v>0</v>
      </c>
      <c r="K19" s="115">
        <v>0</v>
      </c>
      <c r="L19" s="115">
        <v>236380</v>
      </c>
      <c r="M19" s="115">
        <v>3033260</v>
      </c>
      <c r="N19" s="115">
        <v>0</v>
      </c>
      <c r="O19" s="115">
        <v>49330</v>
      </c>
      <c r="P19" s="115">
        <f t="shared" si="0"/>
        <v>8385176</v>
      </c>
      <c r="Q19" s="116">
        <f t="shared" si="1"/>
        <v>1229.1374963353855</v>
      </c>
      <c r="R19" s="279"/>
      <c r="S19" s="243">
        <f t="shared" si="2"/>
        <v>145.99922568547024</v>
      </c>
      <c r="T19" s="302">
        <v>6822</v>
      </c>
    </row>
    <row r="20" spans="1:20" x14ac:dyDescent="0.25">
      <c r="A20" s="280">
        <v>15</v>
      </c>
      <c r="B20" s="280" t="s">
        <v>33</v>
      </c>
      <c r="C20" s="118">
        <v>22853413</v>
      </c>
      <c r="D20" s="118">
        <v>4910146</v>
      </c>
      <c r="E20" s="118">
        <v>17159754</v>
      </c>
      <c r="F20" s="118">
        <v>0</v>
      </c>
      <c r="G20" s="118">
        <v>4421457</v>
      </c>
      <c r="H20" s="118">
        <v>763118</v>
      </c>
      <c r="I20" s="118">
        <v>858383</v>
      </c>
      <c r="J20" s="118">
        <v>3442184</v>
      </c>
      <c r="K20" s="118">
        <v>1187763</v>
      </c>
      <c r="L20" s="118">
        <v>6782109</v>
      </c>
      <c r="M20" s="118">
        <v>30160581</v>
      </c>
      <c r="N20" s="118">
        <v>0</v>
      </c>
      <c r="O20" s="118">
        <v>3116284</v>
      </c>
      <c r="P20" s="118">
        <f t="shared" si="0"/>
        <v>95655192</v>
      </c>
      <c r="Q20" s="119">
        <f t="shared" si="1"/>
        <v>698.7486175535995</v>
      </c>
      <c r="R20" s="280"/>
      <c r="S20" s="123">
        <f t="shared" si="2"/>
        <v>82.998653458849276</v>
      </c>
      <c r="T20" s="287">
        <v>136895</v>
      </c>
    </row>
    <row r="21" spans="1:20" x14ac:dyDescent="0.25">
      <c r="A21" s="279">
        <v>16</v>
      </c>
      <c r="B21" s="279" t="s">
        <v>35</v>
      </c>
      <c r="C21" s="115">
        <v>18582222</v>
      </c>
      <c r="D21" s="115">
        <v>1990858</v>
      </c>
      <c r="E21" s="115">
        <v>8617396</v>
      </c>
      <c r="F21" s="115">
        <v>0</v>
      </c>
      <c r="G21" s="115">
        <v>14552</v>
      </c>
      <c r="H21" s="115">
        <v>1046227</v>
      </c>
      <c r="I21" s="115">
        <v>627210</v>
      </c>
      <c r="J21" s="115">
        <v>404550</v>
      </c>
      <c r="K21" s="115">
        <v>136336</v>
      </c>
      <c r="L21" s="115">
        <v>4033138</v>
      </c>
      <c r="M21" s="115">
        <v>18923739</v>
      </c>
      <c r="N21" s="115">
        <v>0</v>
      </c>
      <c r="O21" s="115">
        <v>239549</v>
      </c>
      <c r="P21" s="115">
        <f t="shared" si="0"/>
        <v>54615777</v>
      </c>
      <c r="Q21" s="116">
        <f t="shared" si="1"/>
        <v>975.45592070012503</v>
      </c>
      <c r="R21" s="279"/>
      <c r="S21" s="243">
        <f t="shared" si="2"/>
        <v>115.86645882753687</v>
      </c>
      <c r="T21" s="302">
        <v>55990</v>
      </c>
    </row>
    <row r="22" spans="1:20" x14ac:dyDescent="0.25">
      <c r="A22" s="280">
        <v>17</v>
      </c>
      <c r="B22" s="280" t="s">
        <v>37</v>
      </c>
      <c r="C22" s="118">
        <v>0</v>
      </c>
      <c r="D22" s="118">
        <v>0</v>
      </c>
      <c r="E22" s="118">
        <v>0</v>
      </c>
      <c r="F22" s="118">
        <v>0</v>
      </c>
      <c r="G22" s="118">
        <v>0</v>
      </c>
      <c r="H22" s="118">
        <v>0</v>
      </c>
      <c r="I22" s="118">
        <v>0</v>
      </c>
      <c r="J22" s="118">
        <v>0</v>
      </c>
      <c r="K22" s="118">
        <v>0</v>
      </c>
      <c r="L22" s="118">
        <v>0</v>
      </c>
      <c r="M22" s="118">
        <v>0</v>
      </c>
      <c r="N22" s="118">
        <v>0</v>
      </c>
      <c r="O22" s="118">
        <v>0</v>
      </c>
      <c r="P22" s="118">
        <f t="shared" si="0"/>
        <v>0</v>
      </c>
      <c r="Q22" s="119">
        <f t="shared" si="1"/>
        <v>0</v>
      </c>
      <c r="R22" s="280"/>
      <c r="S22" s="123">
        <f t="shared" si="2"/>
        <v>0</v>
      </c>
      <c r="T22" s="287">
        <v>0</v>
      </c>
    </row>
    <row r="23" spans="1:20" x14ac:dyDescent="0.25">
      <c r="A23" s="279">
        <v>18</v>
      </c>
      <c r="B23" s="279" t="s">
        <v>39</v>
      </c>
      <c r="C23" s="115">
        <v>1396417</v>
      </c>
      <c r="D23" s="115">
        <v>322431</v>
      </c>
      <c r="E23" s="115">
        <v>773684</v>
      </c>
      <c r="F23" s="115">
        <v>0</v>
      </c>
      <c r="G23" s="115">
        <v>0</v>
      </c>
      <c r="H23" s="115">
        <v>204549</v>
      </c>
      <c r="I23" s="115">
        <v>61026</v>
      </c>
      <c r="J23" s="115">
        <v>52500</v>
      </c>
      <c r="K23" s="115">
        <v>0</v>
      </c>
      <c r="L23" s="115">
        <v>800746</v>
      </c>
      <c r="M23" s="115">
        <v>1969073</v>
      </c>
      <c r="N23" s="115">
        <v>0</v>
      </c>
      <c r="O23" s="115">
        <v>26507</v>
      </c>
      <c r="P23" s="115">
        <f t="shared" si="0"/>
        <v>5606933</v>
      </c>
      <c r="Q23" s="116">
        <f t="shared" si="1"/>
        <v>764.82512617651071</v>
      </c>
      <c r="R23" s="279"/>
      <c r="S23" s="243">
        <f t="shared" si="2"/>
        <v>90.847343392812533</v>
      </c>
      <c r="T23" s="302">
        <v>7331</v>
      </c>
    </row>
    <row r="24" spans="1:20" x14ac:dyDescent="0.25">
      <c r="A24" s="280">
        <v>19</v>
      </c>
      <c r="B24" s="280" t="s">
        <v>41</v>
      </c>
      <c r="C24" s="118">
        <v>21856033</v>
      </c>
      <c r="D24" s="118">
        <v>4287295</v>
      </c>
      <c r="E24" s="118">
        <v>11255734</v>
      </c>
      <c r="F24" s="118">
        <v>0</v>
      </c>
      <c r="G24" s="118">
        <v>343574</v>
      </c>
      <c r="H24" s="118">
        <v>1022239</v>
      </c>
      <c r="I24" s="118">
        <v>886239</v>
      </c>
      <c r="J24" s="118">
        <v>680904</v>
      </c>
      <c r="K24" s="118">
        <v>871144</v>
      </c>
      <c r="L24" s="118">
        <v>3447903</v>
      </c>
      <c r="M24" s="118">
        <v>19961202</v>
      </c>
      <c r="N24" s="118">
        <v>0</v>
      </c>
      <c r="O24" s="118">
        <v>0</v>
      </c>
      <c r="P24" s="118">
        <f t="shared" si="0"/>
        <v>64612267</v>
      </c>
      <c r="Q24" s="119">
        <f t="shared" si="1"/>
        <v>800.29066339674989</v>
      </c>
      <c r="R24" s="280"/>
      <c r="S24" s="123">
        <f t="shared" si="2"/>
        <v>95.060005514106479</v>
      </c>
      <c r="T24" s="287">
        <v>80736</v>
      </c>
    </row>
    <row r="25" spans="1:20" x14ac:dyDescent="0.25">
      <c r="A25" s="279">
        <v>20</v>
      </c>
      <c r="B25" s="279" t="s">
        <v>43</v>
      </c>
      <c r="C25" s="115">
        <v>12933547</v>
      </c>
      <c r="D25" s="115">
        <v>659485</v>
      </c>
      <c r="E25" s="115">
        <v>5681463</v>
      </c>
      <c r="F25" s="115">
        <v>0</v>
      </c>
      <c r="G25" s="115">
        <v>989789</v>
      </c>
      <c r="H25" s="115">
        <v>712574</v>
      </c>
      <c r="I25" s="115">
        <v>1031814</v>
      </c>
      <c r="J25" s="115">
        <v>425312</v>
      </c>
      <c r="K25" s="115">
        <v>0</v>
      </c>
      <c r="L25" s="115">
        <v>520415</v>
      </c>
      <c r="M25" s="115">
        <v>6246415</v>
      </c>
      <c r="N25" s="115">
        <v>0</v>
      </c>
      <c r="O25" s="115">
        <v>140214</v>
      </c>
      <c r="P25" s="115">
        <f t="shared" si="0"/>
        <v>29341028</v>
      </c>
      <c r="Q25" s="116">
        <f t="shared" si="1"/>
        <v>689.22571703741983</v>
      </c>
      <c r="R25" s="279"/>
      <c r="S25" s="243">
        <f t="shared" si="2"/>
        <v>81.867505718431943</v>
      </c>
      <c r="T25" s="302">
        <v>42571</v>
      </c>
    </row>
    <row r="26" spans="1:20" x14ac:dyDescent="0.25">
      <c r="A26" s="280">
        <v>21</v>
      </c>
      <c r="B26" s="280" t="s">
        <v>45</v>
      </c>
      <c r="C26" s="118">
        <v>0</v>
      </c>
      <c r="D26" s="118">
        <v>0</v>
      </c>
      <c r="E26" s="118">
        <v>0</v>
      </c>
      <c r="F26" s="118">
        <v>0</v>
      </c>
      <c r="G26" s="118">
        <v>0</v>
      </c>
      <c r="H26" s="118">
        <v>0</v>
      </c>
      <c r="I26" s="118">
        <v>0</v>
      </c>
      <c r="J26" s="118">
        <v>0</v>
      </c>
      <c r="K26" s="118">
        <v>0</v>
      </c>
      <c r="L26" s="118">
        <v>0</v>
      </c>
      <c r="M26" s="118">
        <v>0</v>
      </c>
      <c r="N26" s="118">
        <v>0</v>
      </c>
      <c r="O26" s="118">
        <v>0</v>
      </c>
      <c r="P26" s="118">
        <f t="shared" si="0"/>
        <v>0</v>
      </c>
      <c r="Q26" s="119">
        <f t="shared" si="1"/>
        <v>0</v>
      </c>
      <c r="R26" s="280"/>
      <c r="S26" s="123">
        <f t="shared" si="2"/>
        <v>0</v>
      </c>
      <c r="T26" s="287">
        <v>0</v>
      </c>
    </row>
    <row r="27" spans="1:20" x14ac:dyDescent="0.25">
      <c r="A27" s="279">
        <v>22</v>
      </c>
      <c r="B27" s="279" t="s">
        <v>47</v>
      </c>
      <c r="C27" s="115">
        <v>2714108</v>
      </c>
      <c r="D27" s="115">
        <v>642213</v>
      </c>
      <c r="E27" s="115">
        <v>2222227</v>
      </c>
      <c r="F27" s="115">
        <v>20000</v>
      </c>
      <c r="G27" s="115">
        <v>330978</v>
      </c>
      <c r="H27" s="115">
        <v>546030</v>
      </c>
      <c r="I27" s="115">
        <v>209887</v>
      </c>
      <c r="J27" s="115">
        <v>159242</v>
      </c>
      <c r="K27" s="115">
        <v>0</v>
      </c>
      <c r="L27" s="115">
        <v>93624</v>
      </c>
      <c r="M27" s="115">
        <v>3005116</v>
      </c>
      <c r="N27" s="115">
        <v>0</v>
      </c>
      <c r="O27" s="115">
        <v>4823</v>
      </c>
      <c r="P27" s="115">
        <f t="shared" si="0"/>
        <v>9948248</v>
      </c>
      <c r="Q27" s="116">
        <f t="shared" si="1"/>
        <v>752.45805914832465</v>
      </c>
      <c r="R27" s="279"/>
      <c r="S27" s="243">
        <f t="shared" si="2"/>
        <v>89.378360292468813</v>
      </c>
      <c r="T27" s="302">
        <v>13221</v>
      </c>
    </row>
    <row r="28" spans="1:20" x14ac:dyDescent="0.25">
      <c r="A28" s="280">
        <v>23</v>
      </c>
      <c r="B28" s="280" t="s">
        <v>49</v>
      </c>
      <c r="C28" s="118">
        <v>35079252</v>
      </c>
      <c r="D28" s="118">
        <v>7029012</v>
      </c>
      <c r="E28" s="118">
        <v>22102639</v>
      </c>
      <c r="F28" s="118">
        <v>592601</v>
      </c>
      <c r="G28" s="118">
        <v>4114793</v>
      </c>
      <c r="H28" s="118">
        <v>1424439</v>
      </c>
      <c r="I28" s="118">
        <v>1641813</v>
      </c>
      <c r="J28" s="118">
        <v>3280816</v>
      </c>
      <c r="K28" s="118">
        <v>960213</v>
      </c>
      <c r="L28" s="118">
        <v>5615322</v>
      </c>
      <c r="M28" s="118">
        <v>37364171</v>
      </c>
      <c r="N28" s="118">
        <v>0</v>
      </c>
      <c r="O28" s="118">
        <v>691129</v>
      </c>
      <c r="P28" s="118">
        <f t="shared" si="0"/>
        <v>119896200</v>
      </c>
      <c r="Q28" s="119">
        <f t="shared" si="1"/>
        <v>657.80169859766931</v>
      </c>
      <c r="R28" s="280"/>
      <c r="S28" s="123">
        <f t="shared" si="2"/>
        <v>78.134902674583657</v>
      </c>
      <c r="T28" s="287">
        <v>182268</v>
      </c>
    </row>
    <row r="29" spans="1:20" x14ac:dyDescent="0.25">
      <c r="A29" s="279">
        <v>24</v>
      </c>
      <c r="B29" s="279" t="s">
        <v>51</v>
      </c>
      <c r="C29" s="115">
        <v>45775754</v>
      </c>
      <c r="D29" s="115">
        <v>20440426</v>
      </c>
      <c r="E29" s="115">
        <v>36389886</v>
      </c>
      <c r="F29" s="115">
        <v>441781</v>
      </c>
      <c r="G29" s="115">
        <v>3459695</v>
      </c>
      <c r="H29" s="115">
        <v>3203013</v>
      </c>
      <c r="I29" s="115">
        <v>2672470</v>
      </c>
      <c r="J29" s="115">
        <v>5722166</v>
      </c>
      <c r="K29" s="115">
        <v>5608793</v>
      </c>
      <c r="L29" s="115">
        <v>16347210</v>
      </c>
      <c r="M29" s="115">
        <v>48989338</v>
      </c>
      <c r="N29" s="115">
        <v>0</v>
      </c>
      <c r="O29" s="115">
        <v>176031</v>
      </c>
      <c r="P29" s="115">
        <f t="shared" si="0"/>
        <v>189226563</v>
      </c>
      <c r="Q29" s="116">
        <f t="shared" si="1"/>
        <v>794.6956180284908</v>
      </c>
      <c r="R29" s="279"/>
      <c r="S29" s="243">
        <f t="shared" si="2"/>
        <v>94.395415674583745</v>
      </c>
      <c r="T29" s="302">
        <v>238112</v>
      </c>
    </row>
    <row r="30" spans="1:20" x14ac:dyDescent="0.25">
      <c r="A30" s="280">
        <v>25</v>
      </c>
      <c r="B30" s="280" t="s">
        <v>53</v>
      </c>
      <c r="C30" s="118">
        <v>0</v>
      </c>
      <c r="D30" s="118">
        <v>0</v>
      </c>
      <c r="E30" s="118">
        <v>0</v>
      </c>
      <c r="F30" s="118">
        <v>0</v>
      </c>
      <c r="G30" s="118">
        <v>0</v>
      </c>
      <c r="H30" s="118">
        <v>0</v>
      </c>
      <c r="I30" s="118">
        <v>0</v>
      </c>
      <c r="J30" s="118">
        <v>0</v>
      </c>
      <c r="K30" s="118">
        <v>0</v>
      </c>
      <c r="L30" s="118">
        <v>0</v>
      </c>
      <c r="M30" s="118">
        <v>0</v>
      </c>
      <c r="N30" s="118">
        <v>0</v>
      </c>
      <c r="O30" s="118">
        <v>0</v>
      </c>
      <c r="P30" s="118">
        <f t="shared" si="0"/>
        <v>0</v>
      </c>
      <c r="Q30" s="119">
        <f t="shared" si="1"/>
        <v>0</v>
      </c>
      <c r="R30" s="280"/>
      <c r="S30" s="123">
        <f t="shared" si="2"/>
        <v>0</v>
      </c>
      <c r="T30" s="287">
        <v>0</v>
      </c>
    </row>
    <row r="31" spans="1:20" x14ac:dyDescent="0.25">
      <c r="A31" s="279">
        <v>26</v>
      </c>
      <c r="B31" s="279" t="s">
        <v>55</v>
      </c>
      <c r="C31" s="115">
        <v>5639382</v>
      </c>
      <c r="D31" s="115">
        <v>587317</v>
      </c>
      <c r="E31" s="115">
        <v>4706258</v>
      </c>
      <c r="F31" s="115">
        <v>0</v>
      </c>
      <c r="G31" s="115">
        <v>744639</v>
      </c>
      <c r="H31" s="115">
        <v>213847</v>
      </c>
      <c r="I31" s="115">
        <v>110451</v>
      </c>
      <c r="J31" s="115">
        <v>661428</v>
      </c>
      <c r="K31" s="115">
        <v>30605</v>
      </c>
      <c r="L31" s="115">
        <v>826007</v>
      </c>
      <c r="M31" s="115">
        <v>3783577</v>
      </c>
      <c r="N31" s="115">
        <v>0</v>
      </c>
      <c r="O31" s="115">
        <v>0</v>
      </c>
      <c r="P31" s="115">
        <f t="shared" si="0"/>
        <v>17303511</v>
      </c>
      <c r="Q31" s="116">
        <f t="shared" si="1"/>
        <v>506.58755159996485</v>
      </c>
      <c r="R31" s="279"/>
      <c r="S31" s="243">
        <f t="shared" si="2"/>
        <v>60.173406552159868</v>
      </c>
      <c r="T31" s="302">
        <v>34157</v>
      </c>
    </row>
    <row r="32" spans="1:20" x14ac:dyDescent="0.25">
      <c r="A32" s="280">
        <v>27</v>
      </c>
      <c r="B32" s="280" t="s">
        <v>57</v>
      </c>
      <c r="C32" s="118">
        <v>1176706</v>
      </c>
      <c r="D32" s="118">
        <v>323472</v>
      </c>
      <c r="E32" s="118">
        <v>756511</v>
      </c>
      <c r="F32" s="118">
        <v>0</v>
      </c>
      <c r="G32" s="118">
        <v>0</v>
      </c>
      <c r="H32" s="118">
        <v>20392</v>
      </c>
      <c r="I32" s="118">
        <v>247694</v>
      </c>
      <c r="J32" s="118">
        <v>69235</v>
      </c>
      <c r="K32" s="118">
        <v>0</v>
      </c>
      <c r="L32" s="118">
        <v>0</v>
      </c>
      <c r="M32" s="118">
        <v>1107374</v>
      </c>
      <c r="N32" s="118">
        <v>0</v>
      </c>
      <c r="O32" s="118">
        <v>120520</v>
      </c>
      <c r="P32" s="118">
        <f t="shared" si="0"/>
        <v>3821904</v>
      </c>
      <c r="Q32" s="119">
        <f t="shared" si="1"/>
        <v>302.17457305502847</v>
      </c>
      <c r="R32" s="280"/>
      <c r="S32" s="123">
        <f t="shared" si="2"/>
        <v>35.892854802172408</v>
      </c>
      <c r="T32" s="287">
        <v>12648</v>
      </c>
    </row>
    <row r="33" spans="1:40" x14ac:dyDescent="0.25">
      <c r="A33" s="279">
        <v>28</v>
      </c>
      <c r="B33" s="279" t="s">
        <v>59</v>
      </c>
      <c r="C33" s="115">
        <v>12295816</v>
      </c>
      <c r="D33" s="115">
        <v>9407014</v>
      </c>
      <c r="E33" s="115">
        <v>7849006</v>
      </c>
      <c r="F33" s="115">
        <v>0</v>
      </c>
      <c r="G33" s="115">
        <v>2328383</v>
      </c>
      <c r="H33" s="115">
        <v>1125027</v>
      </c>
      <c r="I33" s="115">
        <v>1431259</v>
      </c>
      <c r="J33" s="115">
        <v>2386020</v>
      </c>
      <c r="K33" s="115">
        <v>286303</v>
      </c>
      <c r="L33" s="115">
        <v>1817610</v>
      </c>
      <c r="M33" s="115">
        <v>13627828</v>
      </c>
      <c r="N33" s="115">
        <v>0</v>
      </c>
      <c r="O33" s="115">
        <v>15199</v>
      </c>
      <c r="P33" s="115">
        <f t="shared" si="0"/>
        <v>52569465</v>
      </c>
      <c r="Q33" s="116">
        <f t="shared" si="1"/>
        <v>547.11416974553777</v>
      </c>
      <c r="R33" s="279"/>
      <c r="S33" s="243">
        <f t="shared" si="2"/>
        <v>64.987233228626238</v>
      </c>
      <c r="T33" s="302">
        <v>96085</v>
      </c>
    </row>
    <row r="34" spans="1:40" x14ac:dyDescent="0.25">
      <c r="A34" s="280">
        <v>29</v>
      </c>
      <c r="B34" s="280" t="s">
        <v>61</v>
      </c>
      <c r="C34" s="118">
        <v>1568389</v>
      </c>
      <c r="D34" s="118">
        <v>568376</v>
      </c>
      <c r="E34" s="118">
        <v>625378</v>
      </c>
      <c r="F34" s="118">
        <v>30885</v>
      </c>
      <c r="G34" s="118">
        <v>191439</v>
      </c>
      <c r="H34" s="118">
        <v>216619</v>
      </c>
      <c r="I34" s="118">
        <v>134559</v>
      </c>
      <c r="J34" s="118">
        <v>118540</v>
      </c>
      <c r="K34" s="118">
        <v>0</v>
      </c>
      <c r="L34" s="118">
        <v>456998</v>
      </c>
      <c r="M34" s="118">
        <v>1418577</v>
      </c>
      <c r="N34" s="118">
        <v>0</v>
      </c>
      <c r="O34" s="118">
        <v>0</v>
      </c>
      <c r="P34" s="118">
        <f t="shared" si="0"/>
        <v>5329760</v>
      </c>
      <c r="Q34" s="119">
        <f t="shared" si="1"/>
        <v>316.23116174201971</v>
      </c>
      <c r="R34" s="280"/>
      <c r="S34" s="123">
        <f t="shared" si="2"/>
        <v>37.562522410717868</v>
      </c>
      <c r="T34" s="287">
        <v>16854</v>
      </c>
    </row>
    <row r="35" spans="1:40" x14ac:dyDescent="0.25">
      <c r="A35" s="279">
        <v>30</v>
      </c>
      <c r="B35" s="279" t="s">
        <v>63</v>
      </c>
      <c r="C35" s="115">
        <v>52168005</v>
      </c>
      <c r="D35" s="115">
        <v>19640976</v>
      </c>
      <c r="E35" s="115">
        <v>41639228</v>
      </c>
      <c r="F35" s="115">
        <v>0</v>
      </c>
      <c r="G35" s="115">
        <v>4169970</v>
      </c>
      <c r="H35" s="115">
        <v>11922598</v>
      </c>
      <c r="I35" s="115">
        <v>0</v>
      </c>
      <c r="J35" s="115">
        <v>2110436</v>
      </c>
      <c r="K35" s="115">
        <v>3878801</v>
      </c>
      <c r="L35" s="115">
        <v>10715726</v>
      </c>
      <c r="M35" s="115">
        <v>57436445</v>
      </c>
      <c r="N35" s="115">
        <v>0</v>
      </c>
      <c r="O35" s="115">
        <v>2581878</v>
      </c>
      <c r="P35" s="115">
        <f t="shared" si="0"/>
        <v>206264063</v>
      </c>
      <c r="Q35" s="116">
        <f t="shared" si="1"/>
        <v>900.57878926801584</v>
      </c>
      <c r="R35" s="279"/>
      <c r="S35" s="243">
        <f t="shared" si="2"/>
        <v>106.97241463538558</v>
      </c>
      <c r="T35" s="302">
        <v>229035</v>
      </c>
    </row>
    <row r="36" spans="1:40" x14ac:dyDescent="0.25">
      <c r="A36" s="280">
        <v>31</v>
      </c>
      <c r="B36" s="280" t="s">
        <v>65</v>
      </c>
      <c r="C36" s="118">
        <v>28382022</v>
      </c>
      <c r="D36" s="118">
        <v>8343782</v>
      </c>
      <c r="E36" s="118">
        <v>17625897</v>
      </c>
      <c r="F36" s="118">
        <v>280377</v>
      </c>
      <c r="G36" s="118">
        <v>3157603</v>
      </c>
      <c r="H36" s="118">
        <v>1830817</v>
      </c>
      <c r="I36" s="118">
        <v>1330312</v>
      </c>
      <c r="J36" s="118">
        <v>1410431</v>
      </c>
      <c r="K36" s="118">
        <v>1194662</v>
      </c>
      <c r="L36" s="118">
        <v>5590631</v>
      </c>
      <c r="M36" s="118">
        <v>21662618</v>
      </c>
      <c r="N36" s="118">
        <v>0</v>
      </c>
      <c r="O36" s="118">
        <v>1101582</v>
      </c>
      <c r="P36" s="118">
        <f t="shared" si="0"/>
        <v>91910734</v>
      </c>
      <c r="Q36" s="119">
        <f t="shared" si="1"/>
        <v>927.96944823060221</v>
      </c>
      <c r="R36" s="280"/>
      <c r="S36" s="123">
        <f t="shared" si="2"/>
        <v>110.22592777893156</v>
      </c>
      <c r="T36" s="287">
        <v>99045</v>
      </c>
    </row>
    <row r="37" spans="1:40" x14ac:dyDescent="0.25">
      <c r="A37" s="279">
        <v>32</v>
      </c>
      <c r="B37" s="279" t="s">
        <v>67</v>
      </c>
      <c r="C37" s="115">
        <v>9688961</v>
      </c>
      <c r="D37" s="115">
        <v>1232597</v>
      </c>
      <c r="E37" s="115">
        <v>7165291</v>
      </c>
      <c r="F37" s="115">
        <v>150995</v>
      </c>
      <c r="G37" s="115">
        <v>611683</v>
      </c>
      <c r="H37" s="115">
        <v>525043</v>
      </c>
      <c r="I37" s="115">
        <v>331651</v>
      </c>
      <c r="J37" s="115">
        <v>545902</v>
      </c>
      <c r="K37" s="115">
        <v>373628</v>
      </c>
      <c r="L37" s="115">
        <v>1913896</v>
      </c>
      <c r="M37" s="115">
        <v>6769573</v>
      </c>
      <c r="N37" s="115">
        <v>0</v>
      </c>
      <c r="O37" s="115">
        <v>287875</v>
      </c>
      <c r="P37" s="115">
        <f t="shared" si="0"/>
        <v>29597095</v>
      </c>
      <c r="Q37" s="116">
        <f t="shared" si="1"/>
        <v>1184.5945567340405</v>
      </c>
      <c r="R37" s="279"/>
      <c r="S37" s="243">
        <f t="shared" si="2"/>
        <v>140.70833291640236</v>
      </c>
      <c r="T37" s="302">
        <v>24985</v>
      </c>
    </row>
    <row r="38" spans="1:40" x14ac:dyDescent="0.25">
      <c r="A38" s="280">
        <v>33</v>
      </c>
      <c r="B38" s="280" t="s">
        <v>69</v>
      </c>
      <c r="C38" s="118">
        <v>6023554</v>
      </c>
      <c r="D38" s="118">
        <v>1157759</v>
      </c>
      <c r="E38" s="118">
        <v>3080097</v>
      </c>
      <c r="F38" s="118">
        <v>0</v>
      </c>
      <c r="G38" s="118">
        <v>0</v>
      </c>
      <c r="H38" s="118">
        <v>744629</v>
      </c>
      <c r="I38" s="118">
        <v>333019</v>
      </c>
      <c r="J38" s="118">
        <v>320604</v>
      </c>
      <c r="K38" s="118">
        <v>0</v>
      </c>
      <c r="L38" s="118">
        <v>1279279</v>
      </c>
      <c r="M38" s="118">
        <v>6659420</v>
      </c>
      <c r="N38" s="118">
        <v>0</v>
      </c>
      <c r="O38" s="118">
        <v>31675</v>
      </c>
      <c r="P38" s="118">
        <f t="shared" si="0"/>
        <v>19630036</v>
      </c>
      <c r="Q38" s="119">
        <f t="shared" si="1"/>
        <v>764.73707585024738</v>
      </c>
      <c r="R38" s="280"/>
      <c r="S38" s="123">
        <f t="shared" si="2"/>
        <v>90.836884612168276</v>
      </c>
      <c r="T38" s="287">
        <v>25669</v>
      </c>
    </row>
    <row r="39" spans="1:40" x14ac:dyDescent="0.25">
      <c r="A39" s="279">
        <v>34</v>
      </c>
      <c r="B39" s="279" t="s">
        <v>71</v>
      </c>
      <c r="C39" s="115">
        <v>20663471</v>
      </c>
      <c r="D39" s="115">
        <v>5076743</v>
      </c>
      <c r="E39" s="115">
        <v>13259460</v>
      </c>
      <c r="F39" s="115">
        <v>0</v>
      </c>
      <c r="G39" s="115">
        <v>2881656</v>
      </c>
      <c r="H39" s="115">
        <v>795464</v>
      </c>
      <c r="I39" s="115">
        <v>1738684</v>
      </c>
      <c r="J39" s="115">
        <v>1452903</v>
      </c>
      <c r="K39" s="115">
        <v>243406</v>
      </c>
      <c r="L39" s="115">
        <v>2362048</v>
      </c>
      <c r="M39" s="115">
        <v>16582151</v>
      </c>
      <c r="N39" s="115">
        <v>0</v>
      </c>
      <c r="O39" s="115">
        <v>0</v>
      </c>
      <c r="P39" s="115">
        <f t="shared" si="0"/>
        <v>65055986</v>
      </c>
      <c r="Q39" s="116">
        <f t="shared" si="1"/>
        <v>646.10175787069227</v>
      </c>
      <c r="R39" s="279"/>
      <c r="S39" s="243">
        <f t="shared" si="2"/>
        <v>76.745162070462953</v>
      </c>
      <c r="T39" s="302">
        <v>100690</v>
      </c>
    </row>
    <row r="40" spans="1:40" x14ac:dyDescent="0.25">
      <c r="A40" s="280">
        <v>35</v>
      </c>
      <c r="B40" s="280" t="s">
        <v>73</v>
      </c>
      <c r="C40" s="118">
        <v>92229969</v>
      </c>
      <c r="D40" s="118">
        <v>25477474</v>
      </c>
      <c r="E40" s="118">
        <v>62099209</v>
      </c>
      <c r="F40" s="118">
        <v>0</v>
      </c>
      <c r="G40" s="118">
        <v>10041597</v>
      </c>
      <c r="H40" s="118">
        <v>4264945</v>
      </c>
      <c r="I40" s="118">
        <v>8023726</v>
      </c>
      <c r="J40" s="118">
        <v>6875209</v>
      </c>
      <c r="K40" s="118">
        <v>9500100</v>
      </c>
      <c r="L40" s="118">
        <v>52060030</v>
      </c>
      <c r="M40" s="118">
        <v>94093300</v>
      </c>
      <c r="N40" s="118">
        <v>0</v>
      </c>
      <c r="O40" s="118">
        <v>1941428</v>
      </c>
      <c r="P40" s="118">
        <f t="shared" si="0"/>
        <v>366606987</v>
      </c>
      <c r="Q40" s="119">
        <f t="shared" si="1"/>
        <v>808.20755282679863</v>
      </c>
      <c r="R40" s="280"/>
      <c r="S40" s="123">
        <f t="shared" si="2"/>
        <v>96.000388286636593</v>
      </c>
      <c r="T40" s="287">
        <v>453605</v>
      </c>
    </row>
    <row r="41" spans="1:40" x14ac:dyDescent="0.25">
      <c r="A41" s="279">
        <v>36</v>
      </c>
      <c r="B41" s="279" t="s">
        <v>75</v>
      </c>
      <c r="C41" s="115">
        <v>7449958</v>
      </c>
      <c r="D41" s="115">
        <v>1040684</v>
      </c>
      <c r="E41" s="115">
        <v>3282618</v>
      </c>
      <c r="F41" s="115">
        <v>0</v>
      </c>
      <c r="G41" s="115">
        <v>439377</v>
      </c>
      <c r="H41" s="115">
        <v>492154</v>
      </c>
      <c r="I41" s="115">
        <v>403262</v>
      </c>
      <c r="J41" s="115">
        <v>400596</v>
      </c>
      <c r="K41" s="115">
        <v>0</v>
      </c>
      <c r="L41" s="115">
        <v>935266</v>
      </c>
      <c r="M41" s="115">
        <v>7251748</v>
      </c>
      <c r="N41" s="115">
        <v>0</v>
      </c>
      <c r="O41" s="115">
        <v>33821</v>
      </c>
      <c r="P41" s="115">
        <f t="shared" si="0"/>
        <v>21729484</v>
      </c>
      <c r="Q41" s="116">
        <f t="shared" si="1"/>
        <v>959.31676305681867</v>
      </c>
      <c r="R41" s="279"/>
      <c r="S41" s="243">
        <f t="shared" si="2"/>
        <v>113.94941982566469</v>
      </c>
      <c r="T41" s="302">
        <v>22651</v>
      </c>
    </row>
    <row r="42" spans="1:40" x14ac:dyDescent="0.25">
      <c r="A42" s="280">
        <v>37</v>
      </c>
      <c r="B42" s="280" t="s">
        <v>77</v>
      </c>
      <c r="C42" s="118">
        <v>8559106</v>
      </c>
      <c r="D42" s="118">
        <v>286206</v>
      </c>
      <c r="E42" s="118">
        <v>3060145</v>
      </c>
      <c r="F42" s="118">
        <v>92234</v>
      </c>
      <c r="G42" s="118">
        <v>0</v>
      </c>
      <c r="H42" s="118">
        <v>571032</v>
      </c>
      <c r="I42" s="118">
        <v>353657</v>
      </c>
      <c r="J42" s="118">
        <v>167040</v>
      </c>
      <c r="K42" s="118">
        <v>0</v>
      </c>
      <c r="L42" s="118">
        <v>4718407</v>
      </c>
      <c r="M42" s="118">
        <v>8953255</v>
      </c>
      <c r="N42" s="118">
        <v>0</v>
      </c>
      <c r="O42" s="118">
        <v>64698</v>
      </c>
      <c r="P42" s="118">
        <f t="shared" si="0"/>
        <v>26825780</v>
      </c>
      <c r="Q42" s="119">
        <f t="shared" si="1"/>
        <v>1711.3735247208931</v>
      </c>
      <c r="R42" s="280"/>
      <c r="S42" s="123">
        <f t="shared" si="2"/>
        <v>203.28011326056489</v>
      </c>
      <c r="T42" s="287">
        <v>15675</v>
      </c>
    </row>
    <row r="43" spans="1:40" x14ac:dyDescent="0.25">
      <c r="A43" s="279">
        <v>38</v>
      </c>
      <c r="B43" s="279" t="s">
        <v>79</v>
      </c>
      <c r="C43" s="121">
        <v>12918225</v>
      </c>
      <c r="D43" s="121">
        <v>1902568</v>
      </c>
      <c r="E43" s="121">
        <v>9404931</v>
      </c>
      <c r="F43" s="121">
        <v>536305</v>
      </c>
      <c r="G43" s="121">
        <v>0</v>
      </c>
      <c r="H43" s="121">
        <v>1061087</v>
      </c>
      <c r="I43" s="121">
        <v>376993</v>
      </c>
      <c r="J43" s="121">
        <v>570000</v>
      </c>
      <c r="K43" s="121">
        <v>121534</v>
      </c>
      <c r="L43" s="121">
        <v>1540264</v>
      </c>
      <c r="M43" s="121">
        <v>11614533</v>
      </c>
      <c r="N43" s="121">
        <v>0</v>
      </c>
      <c r="O43" s="121">
        <v>0</v>
      </c>
      <c r="P43" s="121">
        <f t="shared" si="0"/>
        <v>40046440</v>
      </c>
      <c r="Q43" s="116">
        <f t="shared" si="1"/>
        <v>1393.695273891557</v>
      </c>
      <c r="R43" s="279"/>
      <c r="S43" s="243">
        <f t="shared" si="2"/>
        <v>165.54570293098035</v>
      </c>
      <c r="T43" s="302">
        <v>28734</v>
      </c>
    </row>
    <row r="44" spans="1:40" ht="13.5" thickBot="1" x14ac:dyDescent="0.3">
      <c r="A44" s="284">
        <f>A43</f>
        <v>38</v>
      </c>
      <c r="B44" s="285" t="s">
        <v>247</v>
      </c>
      <c r="C44" s="131">
        <f t="shared" ref="C44:P44" si="3">SUM(C6:C43)</f>
        <v>614353650</v>
      </c>
      <c r="D44" s="131">
        <f t="shared" si="3"/>
        <v>150775055</v>
      </c>
      <c r="E44" s="131">
        <f t="shared" si="3"/>
        <v>404309378</v>
      </c>
      <c r="F44" s="131">
        <f t="shared" si="3"/>
        <v>2393294</v>
      </c>
      <c r="G44" s="131">
        <f t="shared" si="3"/>
        <v>49376295</v>
      </c>
      <c r="H44" s="131">
        <f t="shared" si="3"/>
        <v>47454687</v>
      </c>
      <c r="I44" s="131">
        <f t="shared" si="3"/>
        <v>32661808</v>
      </c>
      <c r="J44" s="131">
        <f t="shared" si="3"/>
        <v>38688819</v>
      </c>
      <c r="K44" s="131">
        <f t="shared" si="3"/>
        <v>26486372</v>
      </c>
      <c r="L44" s="131">
        <f t="shared" si="3"/>
        <v>163079918</v>
      </c>
      <c r="M44" s="131">
        <f t="shared" si="3"/>
        <v>569805160</v>
      </c>
      <c r="N44" s="131">
        <f t="shared" si="3"/>
        <v>0</v>
      </c>
      <c r="O44" s="131">
        <f t="shared" si="3"/>
        <v>25680968</v>
      </c>
      <c r="P44" s="131">
        <f t="shared" si="3"/>
        <v>2125065404</v>
      </c>
      <c r="Q44" s="247">
        <f>P44/T44</f>
        <v>841.87946241807276</v>
      </c>
      <c r="R44" s="284"/>
      <c r="S44" s="248">
        <f t="shared" si="2"/>
        <v>100</v>
      </c>
      <c r="T44" s="132">
        <f>SUM(T6:T43)</f>
        <v>2524192</v>
      </c>
    </row>
    <row r="45" spans="1:40" ht="16.5" customHeight="1" x14ac:dyDescent="0.25">
      <c r="A45" s="279"/>
      <c r="B45" s="279"/>
      <c r="C45" s="121"/>
      <c r="D45" s="121"/>
      <c r="E45" s="121"/>
      <c r="F45" s="121"/>
      <c r="G45" s="121"/>
      <c r="H45" s="121"/>
      <c r="I45" s="121"/>
      <c r="J45" s="121"/>
      <c r="K45" s="121"/>
      <c r="L45" s="121"/>
      <c r="M45" s="121"/>
      <c r="N45" s="121"/>
      <c r="O45" s="121"/>
      <c r="P45" s="121"/>
      <c r="Q45" s="243"/>
      <c r="R45" s="279"/>
      <c r="S45" s="243">
        <f>IF(Q$194,Q45/Q$194*100,0)</f>
        <v>0</v>
      </c>
      <c r="T45" s="302"/>
    </row>
    <row r="46" spans="1:40" ht="16.5" customHeight="1" x14ac:dyDescent="0.25">
      <c r="A46" s="279"/>
      <c r="B46" s="279"/>
      <c r="C46" s="121"/>
      <c r="D46" s="121"/>
      <c r="E46" s="121"/>
      <c r="F46" s="121"/>
      <c r="G46" s="121"/>
      <c r="H46" s="121"/>
      <c r="I46" s="121"/>
      <c r="J46" s="121"/>
      <c r="K46" s="121"/>
      <c r="L46" s="121"/>
      <c r="M46" s="121"/>
      <c r="N46" s="121"/>
      <c r="O46" s="121"/>
      <c r="P46" s="121"/>
      <c r="Q46" s="243"/>
      <c r="R46" s="279"/>
      <c r="S46" s="243"/>
      <c r="T46" s="302"/>
    </row>
    <row r="47" spans="1:40" ht="16.5" customHeight="1" x14ac:dyDescent="0.25">
      <c r="A47" s="279"/>
      <c r="B47" s="279"/>
      <c r="C47" s="121"/>
      <c r="D47" s="121"/>
      <c r="E47" s="121"/>
      <c r="F47" s="121"/>
      <c r="G47" s="121"/>
      <c r="H47" s="121"/>
      <c r="I47" s="121"/>
      <c r="J47" s="121"/>
      <c r="K47" s="121"/>
      <c r="L47" s="121"/>
      <c r="M47" s="121"/>
      <c r="N47" s="121"/>
      <c r="O47" s="121"/>
      <c r="P47" s="121"/>
      <c r="Q47" s="243"/>
      <c r="R47" s="279"/>
      <c r="S47" s="243"/>
      <c r="T47" s="302"/>
    </row>
    <row r="48" spans="1:40" s="318" customFormat="1" ht="15.5" x14ac:dyDescent="0.35">
      <c r="A48" s="311" t="s">
        <v>547</v>
      </c>
      <c r="B48" s="314"/>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row>
    <row r="49" spans="1:40" s="318" customFormat="1" ht="15.5" x14ac:dyDescent="0.35">
      <c r="A49" s="315" t="s">
        <v>468</v>
      </c>
      <c r="B49" s="315"/>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c r="AM49" s="315"/>
      <c r="AN49" s="315"/>
    </row>
    <row r="50" spans="1:40" s="318" customFormat="1" ht="15.5" x14ac:dyDescent="0.35">
      <c r="A50" s="316" t="s">
        <v>531</v>
      </c>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c r="AE50" s="316"/>
      <c r="AF50" s="316"/>
      <c r="AG50" s="316"/>
      <c r="AH50" s="316"/>
      <c r="AI50" s="316"/>
      <c r="AJ50" s="316"/>
      <c r="AK50" s="316"/>
      <c r="AL50" s="316"/>
      <c r="AM50" s="316"/>
      <c r="AN50" s="316"/>
    </row>
    <row r="51" spans="1:40" customFormat="1" ht="12.5" x14ac:dyDescent="0.25"/>
    <row r="52" spans="1:40" ht="54.75" customHeight="1" thickBot="1" x14ac:dyDescent="0.4">
      <c r="A52" s="288" t="s">
        <v>0</v>
      </c>
      <c r="B52" s="289" t="s">
        <v>332</v>
      </c>
      <c r="C52" s="266" t="s">
        <v>432</v>
      </c>
      <c r="D52" s="266" t="s">
        <v>433</v>
      </c>
      <c r="E52" s="266" t="s">
        <v>434</v>
      </c>
      <c r="F52" s="266" t="s">
        <v>435</v>
      </c>
      <c r="G52" s="266" t="s">
        <v>436</v>
      </c>
      <c r="H52" s="266" t="s">
        <v>437</v>
      </c>
      <c r="I52" s="266" t="s">
        <v>438</v>
      </c>
      <c r="J52" s="266" t="s">
        <v>439</v>
      </c>
      <c r="K52" s="266" t="s">
        <v>440</v>
      </c>
      <c r="L52" s="266" t="s">
        <v>441</v>
      </c>
      <c r="M52" s="266" t="s">
        <v>442</v>
      </c>
      <c r="N52" s="266" t="s">
        <v>443</v>
      </c>
      <c r="O52" s="266" t="s">
        <v>444</v>
      </c>
      <c r="P52" s="266" t="s">
        <v>445</v>
      </c>
      <c r="Q52" s="266" t="s">
        <v>348</v>
      </c>
      <c r="R52" s="290"/>
      <c r="S52" s="266" t="s">
        <v>349</v>
      </c>
      <c r="T52" s="140" t="s">
        <v>345</v>
      </c>
    </row>
    <row r="53" spans="1:40" x14ac:dyDescent="0.25">
      <c r="A53" s="280">
        <v>1</v>
      </c>
      <c r="B53" s="280" t="s">
        <v>81</v>
      </c>
      <c r="C53" s="257">
        <v>5458305</v>
      </c>
      <c r="D53" s="257">
        <v>1170633</v>
      </c>
      <c r="E53" s="257">
        <v>67590</v>
      </c>
      <c r="F53" s="257">
        <v>47266</v>
      </c>
      <c r="G53" s="257">
        <v>637570</v>
      </c>
      <c r="H53" s="257">
        <v>48949</v>
      </c>
      <c r="I53" s="257">
        <v>442021</v>
      </c>
      <c r="J53" s="257">
        <v>1099018</v>
      </c>
      <c r="K53" s="257">
        <v>0</v>
      </c>
      <c r="L53" s="257">
        <v>1199990</v>
      </c>
      <c r="M53" s="257">
        <v>1131798</v>
      </c>
      <c r="N53" s="257">
        <v>0</v>
      </c>
      <c r="O53" s="257">
        <v>21084</v>
      </c>
      <c r="P53" s="257">
        <f t="shared" ref="P53:P84" si="4">SUM(C53:O53)</f>
        <v>11324224</v>
      </c>
      <c r="Q53" s="119">
        <f t="shared" ref="Q53:Q84" si="5">IFERROR(P53/$T53,0)</f>
        <v>340.72162715128172</v>
      </c>
      <c r="R53" s="280"/>
      <c r="S53" s="119">
        <f>IF(Q$148,Q53/Q$148*100,0)</f>
        <v>68.939738792348294</v>
      </c>
      <c r="T53" s="287">
        <v>33236</v>
      </c>
    </row>
    <row r="54" spans="1:40" x14ac:dyDescent="0.25">
      <c r="A54" s="279">
        <v>2</v>
      </c>
      <c r="B54" s="279" t="s">
        <v>82</v>
      </c>
      <c r="C54" s="115">
        <v>24811432</v>
      </c>
      <c r="D54" s="115">
        <v>4629874</v>
      </c>
      <c r="E54" s="115">
        <v>18282858</v>
      </c>
      <c r="F54" s="115">
        <v>47183</v>
      </c>
      <c r="G54" s="115">
        <v>4282252</v>
      </c>
      <c r="H54" s="115">
        <v>1462779</v>
      </c>
      <c r="I54" s="115">
        <v>2179595</v>
      </c>
      <c r="J54" s="115">
        <v>846075</v>
      </c>
      <c r="K54" s="115">
        <v>196622</v>
      </c>
      <c r="L54" s="115">
        <v>7325214</v>
      </c>
      <c r="M54" s="115">
        <v>17851701</v>
      </c>
      <c r="N54" s="115">
        <v>0</v>
      </c>
      <c r="O54" s="115">
        <v>1147282</v>
      </c>
      <c r="P54" s="115">
        <f t="shared" si="4"/>
        <v>83062867</v>
      </c>
      <c r="Q54" s="116">
        <f t="shared" si="5"/>
        <v>715.14676963873683</v>
      </c>
      <c r="R54" s="279"/>
      <c r="S54" s="116">
        <f>IF(Q$148,Q54/Q$148*100,0)</f>
        <v>144.6988613822154</v>
      </c>
      <c r="T54" s="302">
        <v>116148</v>
      </c>
    </row>
    <row r="55" spans="1:40" x14ac:dyDescent="0.25">
      <c r="A55" s="280">
        <v>3</v>
      </c>
      <c r="B55" s="280" t="s">
        <v>248</v>
      </c>
      <c r="C55" s="118">
        <v>1129206</v>
      </c>
      <c r="D55" s="118">
        <v>506762</v>
      </c>
      <c r="E55" s="118">
        <v>523158</v>
      </c>
      <c r="F55" s="118">
        <v>0</v>
      </c>
      <c r="G55" s="118">
        <v>416298</v>
      </c>
      <c r="H55" s="118">
        <v>0</v>
      </c>
      <c r="I55" s="118">
        <v>85555</v>
      </c>
      <c r="J55" s="118">
        <v>0</v>
      </c>
      <c r="K55" s="118">
        <v>0</v>
      </c>
      <c r="L55" s="118">
        <v>276445</v>
      </c>
      <c r="M55" s="118">
        <v>784724</v>
      </c>
      <c r="N55" s="118">
        <v>0</v>
      </c>
      <c r="O55" s="118">
        <v>5888</v>
      </c>
      <c r="P55" s="118">
        <f t="shared" si="4"/>
        <v>3728036</v>
      </c>
      <c r="Q55" s="119">
        <f t="shared" si="5"/>
        <v>249.48377166566286</v>
      </c>
      <c r="R55" s="280"/>
      <c r="S55" s="119">
        <f>IF(Q$148,Q55/Q$148*100,0)</f>
        <v>50.479173263410381</v>
      </c>
      <c r="T55" s="287">
        <v>14943</v>
      </c>
    </row>
    <row r="56" spans="1:40" x14ac:dyDescent="0.25">
      <c r="A56" s="279">
        <v>4</v>
      </c>
      <c r="B56" s="279" t="s">
        <v>84</v>
      </c>
      <c r="C56" s="115">
        <v>1463486</v>
      </c>
      <c r="D56" s="115">
        <v>210376</v>
      </c>
      <c r="E56" s="115">
        <v>438290</v>
      </c>
      <c r="F56" s="115">
        <v>0</v>
      </c>
      <c r="G56" s="115">
        <v>429972</v>
      </c>
      <c r="H56" s="115">
        <v>94810</v>
      </c>
      <c r="I56" s="115">
        <v>145664</v>
      </c>
      <c r="J56" s="115">
        <v>0</v>
      </c>
      <c r="K56" s="115">
        <v>0</v>
      </c>
      <c r="L56" s="115">
        <v>0</v>
      </c>
      <c r="M56" s="115">
        <v>0</v>
      </c>
      <c r="N56" s="115">
        <v>0</v>
      </c>
      <c r="O56" s="115">
        <v>77004</v>
      </c>
      <c r="P56" s="115">
        <f t="shared" si="4"/>
        <v>2859602</v>
      </c>
      <c r="Q56" s="116">
        <f t="shared" si="5"/>
        <v>211.61858950640124</v>
      </c>
      <c r="R56" s="279"/>
      <c r="S56" s="116">
        <f>IF(Q$148,Q56/Q$148*100,0)</f>
        <v>42.817740705666843</v>
      </c>
      <c r="T56" s="302">
        <v>13513</v>
      </c>
    </row>
    <row r="57" spans="1:40" x14ac:dyDescent="0.25">
      <c r="A57" s="280">
        <v>5</v>
      </c>
      <c r="B57" s="280" t="s">
        <v>85</v>
      </c>
      <c r="C57" s="118">
        <v>4601550</v>
      </c>
      <c r="D57" s="118">
        <v>897942</v>
      </c>
      <c r="E57" s="118">
        <v>1282306</v>
      </c>
      <c r="F57" s="118">
        <v>0</v>
      </c>
      <c r="G57" s="118">
        <v>853421</v>
      </c>
      <c r="H57" s="118">
        <v>152964</v>
      </c>
      <c r="I57" s="118">
        <v>311325</v>
      </c>
      <c r="J57" s="118">
        <v>356250</v>
      </c>
      <c r="K57" s="118">
        <v>0</v>
      </c>
      <c r="L57" s="118">
        <v>146240</v>
      </c>
      <c r="M57" s="118">
        <v>1755945</v>
      </c>
      <c r="N57" s="118">
        <v>0</v>
      </c>
      <c r="O57" s="118">
        <v>0</v>
      </c>
      <c r="P57" s="118">
        <f t="shared" si="4"/>
        <v>10357943</v>
      </c>
      <c r="Q57" s="119">
        <f t="shared" si="5"/>
        <v>331.74080005124426</v>
      </c>
      <c r="R57" s="280"/>
      <c r="S57" s="123">
        <f>IF(Q$148,Q57/Q$148*100,0)</f>
        <v>67.122607665121876</v>
      </c>
      <c r="T57" s="287">
        <v>31223</v>
      </c>
    </row>
    <row r="58" spans="1:40" x14ac:dyDescent="0.25">
      <c r="A58" s="279">
        <v>6</v>
      </c>
      <c r="B58" s="279" t="s">
        <v>86</v>
      </c>
      <c r="C58" s="115">
        <v>2037701</v>
      </c>
      <c r="D58" s="115">
        <v>412552</v>
      </c>
      <c r="E58" s="115">
        <v>0</v>
      </c>
      <c r="F58" s="115">
        <v>9454</v>
      </c>
      <c r="G58" s="115">
        <v>573143</v>
      </c>
      <c r="H58" s="115">
        <v>0</v>
      </c>
      <c r="I58" s="115">
        <v>126857</v>
      </c>
      <c r="J58" s="115">
        <v>0</v>
      </c>
      <c r="K58" s="115">
        <v>0</v>
      </c>
      <c r="L58" s="115">
        <v>20101</v>
      </c>
      <c r="M58" s="115">
        <v>0</v>
      </c>
      <c r="N58" s="115">
        <v>0</v>
      </c>
      <c r="O58" s="115">
        <v>47836</v>
      </c>
      <c r="P58" s="115">
        <f t="shared" si="4"/>
        <v>3227644</v>
      </c>
      <c r="Q58" s="116">
        <f t="shared" si="5"/>
        <v>192.94858919177426</v>
      </c>
      <c r="R58" s="279"/>
      <c r="S58" s="243">
        <f>IF(Q$148,Q58/Q$148*100,0)</f>
        <v>39.040155596952971</v>
      </c>
      <c r="T58" s="302">
        <v>16728</v>
      </c>
    </row>
    <row r="59" spans="1:40" x14ac:dyDescent="0.25">
      <c r="A59" s="280">
        <v>7</v>
      </c>
      <c r="B59" s="280" t="s">
        <v>87</v>
      </c>
      <c r="C59" s="118">
        <v>64742592</v>
      </c>
      <c r="D59" s="118">
        <v>17759605</v>
      </c>
      <c r="E59" s="118">
        <v>89353840</v>
      </c>
      <c r="F59" s="118">
        <v>0</v>
      </c>
      <c r="G59" s="118">
        <v>195118</v>
      </c>
      <c r="H59" s="118">
        <v>7792171</v>
      </c>
      <c r="I59" s="118">
        <v>4489011</v>
      </c>
      <c r="J59" s="118">
        <v>1990009</v>
      </c>
      <c r="K59" s="118">
        <v>0</v>
      </c>
      <c r="L59" s="118">
        <v>24727852</v>
      </c>
      <c r="M59" s="118">
        <v>48865266</v>
      </c>
      <c r="N59" s="118">
        <v>0</v>
      </c>
      <c r="O59" s="118">
        <v>68739572</v>
      </c>
      <c r="P59" s="118">
        <f t="shared" si="4"/>
        <v>328655036</v>
      </c>
      <c r="Q59" s="119">
        <f t="shared" si="5"/>
        <v>1355.3958734570829</v>
      </c>
      <c r="R59" s="280"/>
      <c r="S59" s="123">
        <f>IF(Q$148,Q59/Q$148*100,0)</f>
        <v>274.24334128009446</v>
      </c>
      <c r="T59" s="287">
        <v>242479</v>
      </c>
    </row>
    <row r="60" spans="1:40" x14ac:dyDescent="0.25">
      <c r="A60" s="279">
        <v>8</v>
      </c>
      <c r="B60" s="279" t="s">
        <v>88</v>
      </c>
      <c r="C60" s="115">
        <v>9746717</v>
      </c>
      <c r="D60" s="115">
        <v>1854907</v>
      </c>
      <c r="E60" s="115">
        <v>5759183</v>
      </c>
      <c r="F60" s="115">
        <v>291881</v>
      </c>
      <c r="G60" s="115">
        <v>0</v>
      </c>
      <c r="H60" s="115">
        <v>274660</v>
      </c>
      <c r="I60" s="115">
        <v>1006608</v>
      </c>
      <c r="J60" s="115">
        <v>388034</v>
      </c>
      <c r="K60" s="115">
        <v>0</v>
      </c>
      <c r="L60" s="115">
        <v>1392053</v>
      </c>
      <c r="M60" s="115">
        <v>4844507</v>
      </c>
      <c r="N60" s="115">
        <v>0</v>
      </c>
      <c r="O60" s="115">
        <v>89500</v>
      </c>
      <c r="P60" s="115">
        <f t="shared" si="4"/>
        <v>25648050</v>
      </c>
      <c r="Q60" s="116">
        <f t="shared" si="5"/>
        <v>329.18832543991374</v>
      </c>
      <c r="R60" s="279"/>
      <c r="S60" s="243">
        <f>IF(Q$148,Q60/Q$148*100,0)</f>
        <v>66.606154000438309</v>
      </c>
      <c r="T60" s="302">
        <v>77913</v>
      </c>
    </row>
    <row r="61" spans="1:40" x14ac:dyDescent="0.25">
      <c r="A61" s="280">
        <v>9</v>
      </c>
      <c r="B61" s="280" t="s">
        <v>89</v>
      </c>
      <c r="C61" s="118">
        <v>1121302</v>
      </c>
      <c r="D61" s="118">
        <v>18873</v>
      </c>
      <c r="E61" s="118">
        <v>2084</v>
      </c>
      <c r="F61" s="118">
        <v>0</v>
      </c>
      <c r="G61" s="118">
        <v>59480</v>
      </c>
      <c r="H61" s="118">
        <v>62656</v>
      </c>
      <c r="I61" s="118">
        <v>56181</v>
      </c>
      <c r="J61" s="118">
        <v>0</v>
      </c>
      <c r="K61" s="118">
        <v>0</v>
      </c>
      <c r="L61" s="118">
        <v>2404710</v>
      </c>
      <c r="M61" s="118">
        <v>838503</v>
      </c>
      <c r="N61" s="118">
        <v>0</v>
      </c>
      <c r="O61" s="118">
        <v>2206</v>
      </c>
      <c r="P61" s="118">
        <f t="shared" si="4"/>
        <v>4565995</v>
      </c>
      <c r="Q61" s="119">
        <f t="shared" si="5"/>
        <v>1079.4314420803782</v>
      </c>
      <c r="R61" s="280"/>
      <c r="S61" s="123">
        <f>IF(Q$148,Q61/Q$148*100,0)</f>
        <v>218.40621707358844</v>
      </c>
      <c r="T61" s="287">
        <v>4230</v>
      </c>
    </row>
    <row r="62" spans="1:40" x14ac:dyDescent="0.25">
      <c r="A62" s="279">
        <v>10</v>
      </c>
      <c r="B62" s="279" t="s">
        <v>90</v>
      </c>
      <c r="C62" s="115">
        <v>10217175</v>
      </c>
      <c r="D62" s="115">
        <v>969905</v>
      </c>
      <c r="E62" s="115">
        <v>0</v>
      </c>
      <c r="F62" s="115">
        <v>349367</v>
      </c>
      <c r="G62" s="115">
        <v>0</v>
      </c>
      <c r="H62" s="115">
        <v>633372</v>
      </c>
      <c r="I62" s="115">
        <v>1349815</v>
      </c>
      <c r="J62" s="115">
        <v>0</v>
      </c>
      <c r="K62" s="115">
        <v>0</v>
      </c>
      <c r="L62" s="115">
        <v>1994437</v>
      </c>
      <c r="M62" s="115">
        <v>2665716</v>
      </c>
      <c r="N62" s="115">
        <v>0</v>
      </c>
      <c r="O62" s="115">
        <v>0</v>
      </c>
      <c r="P62" s="115">
        <f t="shared" si="4"/>
        <v>18179787</v>
      </c>
      <c r="Q62" s="116">
        <f t="shared" si="5"/>
        <v>225.11159127775232</v>
      </c>
      <c r="R62" s="279"/>
      <c r="S62" s="243">
        <f>IF(Q$148,Q62/Q$148*100,0)</f>
        <v>45.547840422021579</v>
      </c>
      <c r="T62" s="302">
        <v>80759</v>
      </c>
    </row>
    <row r="63" spans="1:40" x14ac:dyDescent="0.25">
      <c r="A63" s="280">
        <v>11</v>
      </c>
      <c r="B63" s="280" t="s">
        <v>249</v>
      </c>
      <c r="C63" s="118">
        <v>571790</v>
      </c>
      <c r="D63" s="118">
        <v>165031</v>
      </c>
      <c r="E63" s="118">
        <v>0</v>
      </c>
      <c r="F63" s="118">
        <v>0</v>
      </c>
      <c r="G63" s="118">
        <v>119529</v>
      </c>
      <c r="H63" s="118">
        <v>31609</v>
      </c>
      <c r="I63" s="118">
        <v>36875</v>
      </c>
      <c r="J63" s="118">
        <v>109125</v>
      </c>
      <c r="K63" s="118">
        <v>0</v>
      </c>
      <c r="L63" s="118">
        <v>44476</v>
      </c>
      <c r="M63" s="118">
        <v>355587</v>
      </c>
      <c r="N63" s="118">
        <v>0</v>
      </c>
      <c r="O63" s="118">
        <v>21690</v>
      </c>
      <c r="P63" s="118">
        <f t="shared" si="4"/>
        <v>1455712</v>
      </c>
      <c r="Q63" s="119">
        <f t="shared" si="5"/>
        <v>234.15023323146212</v>
      </c>
      <c r="R63" s="280"/>
      <c r="S63" s="123">
        <f>IF(Q$148,Q63/Q$148*100,0)</f>
        <v>47.376669488541758</v>
      </c>
      <c r="T63" s="287">
        <v>6217</v>
      </c>
    </row>
    <row r="64" spans="1:40" x14ac:dyDescent="0.25">
      <c r="A64" s="279">
        <v>12</v>
      </c>
      <c r="B64" s="279" t="s">
        <v>92</v>
      </c>
      <c r="C64" s="115">
        <v>4670242</v>
      </c>
      <c r="D64" s="115">
        <v>597508</v>
      </c>
      <c r="E64" s="115">
        <v>1334894</v>
      </c>
      <c r="F64" s="115">
        <v>32357</v>
      </c>
      <c r="G64" s="115">
        <v>722930</v>
      </c>
      <c r="H64" s="115">
        <v>361059</v>
      </c>
      <c r="I64" s="115">
        <v>368900</v>
      </c>
      <c r="J64" s="115">
        <v>0</v>
      </c>
      <c r="K64" s="115">
        <v>0</v>
      </c>
      <c r="L64" s="115">
        <v>657406</v>
      </c>
      <c r="M64" s="115">
        <v>1999967</v>
      </c>
      <c r="N64" s="115">
        <v>0</v>
      </c>
      <c r="O64" s="115">
        <v>171122</v>
      </c>
      <c r="P64" s="115">
        <f t="shared" si="4"/>
        <v>10916385</v>
      </c>
      <c r="Q64" s="116">
        <f t="shared" si="5"/>
        <v>326.19330066335982</v>
      </c>
      <c r="R64" s="279"/>
      <c r="S64" s="243">
        <f>IF(Q$148,Q64/Q$148*100,0)</f>
        <v>66.000157171007345</v>
      </c>
      <c r="T64" s="302">
        <v>33466</v>
      </c>
    </row>
    <row r="65" spans="1:20" x14ac:dyDescent="0.25">
      <c r="A65" s="280">
        <v>13</v>
      </c>
      <c r="B65" s="280" t="s">
        <v>93</v>
      </c>
      <c r="C65" s="118">
        <v>1254076</v>
      </c>
      <c r="D65" s="118">
        <v>242115</v>
      </c>
      <c r="E65" s="118">
        <v>0</v>
      </c>
      <c r="F65" s="118">
        <v>11079</v>
      </c>
      <c r="G65" s="118">
        <v>381669</v>
      </c>
      <c r="H65" s="118">
        <v>27011</v>
      </c>
      <c r="I65" s="118">
        <v>89097</v>
      </c>
      <c r="J65" s="118">
        <v>0</v>
      </c>
      <c r="K65" s="118">
        <v>0</v>
      </c>
      <c r="L65" s="118">
        <v>16334</v>
      </c>
      <c r="M65" s="118">
        <v>0</v>
      </c>
      <c r="N65" s="118">
        <v>0</v>
      </c>
      <c r="O65" s="118">
        <v>52833</v>
      </c>
      <c r="P65" s="118">
        <f t="shared" si="4"/>
        <v>2074214</v>
      </c>
      <c r="Q65" s="119">
        <f t="shared" si="5"/>
        <v>137.75745500431694</v>
      </c>
      <c r="R65" s="280"/>
      <c r="S65" s="123">
        <f>IF(Q$148,Q65/Q$148*100,0)</f>
        <v>27.873085263471093</v>
      </c>
      <c r="T65" s="287">
        <v>15057</v>
      </c>
    </row>
    <row r="66" spans="1:20" x14ac:dyDescent="0.25">
      <c r="A66" s="279">
        <v>14</v>
      </c>
      <c r="B66" s="279" t="s">
        <v>94</v>
      </c>
      <c r="C66" s="115">
        <v>2166490</v>
      </c>
      <c r="D66" s="115">
        <v>525058</v>
      </c>
      <c r="E66" s="115">
        <v>0</v>
      </c>
      <c r="F66" s="115">
        <v>8002</v>
      </c>
      <c r="G66" s="115">
        <v>0</v>
      </c>
      <c r="H66" s="115">
        <v>173969</v>
      </c>
      <c r="I66" s="115">
        <v>71470</v>
      </c>
      <c r="J66" s="115">
        <v>0</v>
      </c>
      <c r="K66" s="115">
        <v>0</v>
      </c>
      <c r="L66" s="115">
        <v>49295</v>
      </c>
      <c r="M66" s="115">
        <v>0</v>
      </c>
      <c r="N66" s="115">
        <v>15145830</v>
      </c>
      <c r="O66" s="115">
        <v>343245</v>
      </c>
      <c r="P66" s="115">
        <f t="shared" si="4"/>
        <v>18483359</v>
      </c>
      <c r="Q66" s="116">
        <f t="shared" si="5"/>
        <v>963.12641342295865</v>
      </c>
      <c r="R66" s="279"/>
      <c r="S66" s="243">
        <f>IF(Q$148,Q66/Q$148*100,0)</f>
        <v>194.87369768843348</v>
      </c>
      <c r="T66" s="302">
        <v>19191</v>
      </c>
    </row>
    <row r="67" spans="1:20" x14ac:dyDescent="0.25">
      <c r="A67" s="280">
        <v>15</v>
      </c>
      <c r="B67" s="280" t="s">
        <v>95</v>
      </c>
      <c r="C67" s="118">
        <v>1161362</v>
      </c>
      <c r="D67" s="118">
        <v>376477</v>
      </c>
      <c r="E67" s="118">
        <v>0</v>
      </c>
      <c r="F67" s="118">
        <v>47948</v>
      </c>
      <c r="G67" s="118">
        <v>338957</v>
      </c>
      <c r="H67" s="118">
        <v>64044</v>
      </c>
      <c r="I67" s="118">
        <v>121751</v>
      </c>
      <c r="J67" s="118">
        <v>0</v>
      </c>
      <c r="K67" s="118">
        <v>0</v>
      </c>
      <c r="L67" s="118">
        <v>15635</v>
      </c>
      <c r="M67" s="118">
        <v>0</v>
      </c>
      <c r="N67" s="118">
        <v>0</v>
      </c>
      <c r="O67" s="118">
        <v>410</v>
      </c>
      <c r="P67" s="118">
        <f t="shared" si="4"/>
        <v>2126584</v>
      </c>
      <c r="Q67" s="119">
        <f t="shared" si="5"/>
        <v>127.54657230252504</v>
      </c>
      <c r="R67" s="280"/>
      <c r="S67" s="123">
        <f>IF(Q$148,Q67/Q$148*100,0)</f>
        <v>25.807071455699827</v>
      </c>
      <c r="T67" s="287">
        <v>16673</v>
      </c>
    </row>
    <row r="68" spans="1:20" x14ac:dyDescent="0.25">
      <c r="A68" s="279">
        <v>16</v>
      </c>
      <c r="B68" s="279" t="s">
        <v>96</v>
      </c>
      <c r="C68" s="115">
        <v>8524066</v>
      </c>
      <c r="D68" s="115">
        <v>1041589</v>
      </c>
      <c r="E68" s="115">
        <v>2836045</v>
      </c>
      <c r="F68" s="115">
        <v>0</v>
      </c>
      <c r="G68" s="115">
        <v>2013208</v>
      </c>
      <c r="H68" s="115">
        <v>416163</v>
      </c>
      <c r="I68" s="115">
        <v>598395</v>
      </c>
      <c r="J68" s="115">
        <v>0</v>
      </c>
      <c r="K68" s="115">
        <v>0</v>
      </c>
      <c r="L68" s="115">
        <v>249985</v>
      </c>
      <c r="M68" s="115">
        <v>3063731</v>
      </c>
      <c r="N68" s="115">
        <v>0</v>
      </c>
      <c r="O68" s="115">
        <v>1824</v>
      </c>
      <c r="P68" s="115">
        <f t="shared" si="4"/>
        <v>18745006</v>
      </c>
      <c r="Q68" s="116">
        <f t="shared" si="5"/>
        <v>334.56496751624189</v>
      </c>
      <c r="R68" s="279"/>
      <c r="S68" s="243">
        <f>IF(Q$148,Q68/Q$148*100,0)</f>
        <v>67.694034166487867</v>
      </c>
      <c r="T68" s="302">
        <v>56028</v>
      </c>
    </row>
    <row r="69" spans="1:20" x14ac:dyDescent="0.25">
      <c r="A69" s="280">
        <v>17</v>
      </c>
      <c r="B69" s="280" t="s">
        <v>97</v>
      </c>
      <c r="C69" s="118">
        <v>4386540</v>
      </c>
      <c r="D69" s="118">
        <v>979969</v>
      </c>
      <c r="E69" s="118">
        <v>1698973</v>
      </c>
      <c r="F69" s="118">
        <v>0</v>
      </c>
      <c r="G69" s="118">
        <v>31879</v>
      </c>
      <c r="H69" s="118">
        <v>109440</v>
      </c>
      <c r="I69" s="118">
        <v>516457</v>
      </c>
      <c r="J69" s="118">
        <v>587552</v>
      </c>
      <c r="K69" s="118">
        <v>0</v>
      </c>
      <c r="L69" s="118">
        <v>235130</v>
      </c>
      <c r="M69" s="118">
        <v>1769968</v>
      </c>
      <c r="N69" s="118">
        <v>0</v>
      </c>
      <c r="O69" s="118">
        <v>0</v>
      </c>
      <c r="P69" s="118">
        <f t="shared" si="4"/>
        <v>10315908</v>
      </c>
      <c r="Q69" s="119">
        <f t="shared" si="5"/>
        <v>312.00762181290264</v>
      </c>
      <c r="R69" s="280"/>
      <c r="S69" s="123">
        <f>IF(Q$148,Q69/Q$148*100,0)</f>
        <v>63.129904986785291</v>
      </c>
      <c r="T69" s="287">
        <v>33063</v>
      </c>
    </row>
    <row r="70" spans="1:20" x14ac:dyDescent="0.25">
      <c r="A70" s="279">
        <v>18</v>
      </c>
      <c r="B70" s="279" t="s">
        <v>98</v>
      </c>
      <c r="C70" s="115">
        <v>2992142</v>
      </c>
      <c r="D70" s="115">
        <v>747061</v>
      </c>
      <c r="E70" s="115">
        <v>0</v>
      </c>
      <c r="F70" s="115">
        <v>0</v>
      </c>
      <c r="G70" s="115">
        <v>605245</v>
      </c>
      <c r="H70" s="115">
        <v>19219</v>
      </c>
      <c r="I70" s="115">
        <v>205975</v>
      </c>
      <c r="J70" s="115">
        <v>0</v>
      </c>
      <c r="K70" s="115">
        <v>0</v>
      </c>
      <c r="L70" s="115">
        <v>566265</v>
      </c>
      <c r="M70" s="115">
        <v>692606</v>
      </c>
      <c r="N70" s="115">
        <v>0</v>
      </c>
      <c r="O70" s="115">
        <v>85446</v>
      </c>
      <c r="P70" s="115">
        <f t="shared" si="4"/>
        <v>5913959</v>
      </c>
      <c r="Q70" s="116">
        <f t="shared" si="5"/>
        <v>205.00412506932889</v>
      </c>
      <c r="R70" s="279"/>
      <c r="S70" s="243">
        <f>IF(Q$148,Q70/Q$148*100,0)</f>
        <v>41.479406375804722</v>
      </c>
      <c r="T70" s="302">
        <v>28848</v>
      </c>
    </row>
    <row r="71" spans="1:20" x14ac:dyDescent="0.25">
      <c r="A71" s="280">
        <v>19</v>
      </c>
      <c r="B71" s="280" t="s">
        <v>99</v>
      </c>
      <c r="C71" s="118">
        <v>1590741</v>
      </c>
      <c r="D71" s="118">
        <v>174430</v>
      </c>
      <c r="E71" s="118">
        <v>0</v>
      </c>
      <c r="F71" s="118">
        <v>6578</v>
      </c>
      <c r="G71" s="118">
        <v>178</v>
      </c>
      <c r="H71" s="118">
        <v>0</v>
      </c>
      <c r="I71" s="118">
        <v>82292</v>
      </c>
      <c r="J71" s="118">
        <v>0</v>
      </c>
      <c r="K71" s="118">
        <v>0</v>
      </c>
      <c r="L71" s="118">
        <v>30486</v>
      </c>
      <c r="M71" s="118">
        <v>74141</v>
      </c>
      <c r="N71" s="118">
        <v>0</v>
      </c>
      <c r="O71" s="118">
        <v>26656</v>
      </c>
      <c r="P71" s="118">
        <f t="shared" si="4"/>
        <v>1985502</v>
      </c>
      <c r="Q71" s="119">
        <f t="shared" si="5"/>
        <v>308.88332296204106</v>
      </c>
      <c r="R71" s="280"/>
      <c r="S71" s="123">
        <f>IF(Q$148,Q71/Q$148*100,0)</f>
        <v>62.497751552650641</v>
      </c>
      <c r="T71" s="287">
        <v>6428</v>
      </c>
    </row>
    <row r="72" spans="1:20" x14ac:dyDescent="0.25">
      <c r="A72" s="279">
        <v>20</v>
      </c>
      <c r="B72" s="279" t="s">
        <v>100</v>
      </c>
      <c r="C72" s="115">
        <v>1884674</v>
      </c>
      <c r="D72" s="115">
        <v>220657</v>
      </c>
      <c r="E72" s="115">
        <v>0</v>
      </c>
      <c r="F72" s="115">
        <v>0</v>
      </c>
      <c r="G72" s="115">
        <v>313861</v>
      </c>
      <c r="H72" s="115">
        <v>0</v>
      </c>
      <c r="I72" s="115">
        <v>61297</v>
      </c>
      <c r="J72" s="115">
        <v>0</v>
      </c>
      <c r="K72" s="115">
        <v>0</v>
      </c>
      <c r="L72" s="115">
        <v>0</v>
      </c>
      <c r="M72" s="115">
        <v>0</v>
      </c>
      <c r="N72" s="115">
        <v>0</v>
      </c>
      <c r="O72" s="115">
        <v>35461</v>
      </c>
      <c r="P72" s="115">
        <f t="shared" si="4"/>
        <v>2515950</v>
      </c>
      <c r="Q72" s="116">
        <f t="shared" si="5"/>
        <v>219.77201257861634</v>
      </c>
      <c r="R72" s="279"/>
      <c r="S72" s="243">
        <f>IF(Q$148,Q72/Q$148*100,0)</f>
        <v>44.467459455725653</v>
      </c>
      <c r="T72" s="302">
        <v>11448</v>
      </c>
    </row>
    <row r="73" spans="1:20" x14ac:dyDescent="0.25">
      <c r="A73" s="280">
        <v>21</v>
      </c>
      <c r="B73" s="280" t="s">
        <v>101</v>
      </c>
      <c r="C73" s="118">
        <v>98957929</v>
      </c>
      <c r="D73" s="118">
        <v>8598427</v>
      </c>
      <c r="E73" s="118">
        <v>30839476</v>
      </c>
      <c r="F73" s="118">
        <v>0</v>
      </c>
      <c r="G73" s="118">
        <v>8310135</v>
      </c>
      <c r="H73" s="118">
        <v>3277861</v>
      </c>
      <c r="I73" s="118">
        <v>5780454</v>
      </c>
      <c r="J73" s="118">
        <v>0</v>
      </c>
      <c r="K73" s="118">
        <v>0</v>
      </c>
      <c r="L73" s="118">
        <v>7438895</v>
      </c>
      <c r="M73" s="118">
        <v>0</v>
      </c>
      <c r="N73" s="118">
        <v>0</v>
      </c>
      <c r="O73" s="118">
        <v>11182678</v>
      </c>
      <c r="P73" s="118">
        <f t="shared" si="4"/>
        <v>174385855</v>
      </c>
      <c r="Q73" s="119">
        <f t="shared" si="5"/>
        <v>449.79237973397164</v>
      </c>
      <c r="R73" s="280"/>
      <c r="S73" s="123">
        <f>IF(Q$148,Q73/Q$148*100,0)</f>
        <v>91.008514572163662</v>
      </c>
      <c r="T73" s="287">
        <v>387703</v>
      </c>
    </row>
    <row r="74" spans="1:20" x14ac:dyDescent="0.25">
      <c r="A74" s="279">
        <v>22</v>
      </c>
      <c r="B74" s="279" t="s">
        <v>102</v>
      </c>
      <c r="C74" s="115">
        <v>1573210</v>
      </c>
      <c r="D74" s="115">
        <v>369181</v>
      </c>
      <c r="E74" s="115">
        <v>23890</v>
      </c>
      <c r="F74" s="115">
        <v>0</v>
      </c>
      <c r="G74" s="115">
        <v>318234</v>
      </c>
      <c r="H74" s="115">
        <v>0</v>
      </c>
      <c r="I74" s="115">
        <v>233545</v>
      </c>
      <c r="J74" s="115">
        <v>279300</v>
      </c>
      <c r="K74" s="115">
        <v>0</v>
      </c>
      <c r="L74" s="115">
        <v>112000</v>
      </c>
      <c r="M74" s="115">
        <v>368546</v>
      </c>
      <c r="N74" s="115">
        <v>0</v>
      </c>
      <c r="O74" s="115">
        <v>0</v>
      </c>
      <c r="P74" s="115">
        <f t="shared" si="4"/>
        <v>3277906</v>
      </c>
      <c r="Q74" s="116">
        <f t="shared" si="5"/>
        <v>212.27211501100894</v>
      </c>
      <c r="R74" s="279"/>
      <c r="S74" s="243">
        <f>IF(Q$148,Q74/Q$148*100,0)</f>
        <v>42.9499714594305</v>
      </c>
      <c r="T74" s="302">
        <v>15442</v>
      </c>
    </row>
    <row r="75" spans="1:20" x14ac:dyDescent="0.25">
      <c r="A75" s="280">
        <v>23</v>
      </c>
      <c r="B75" s="280" t="s">
        <v>103</v>
      </c>
      <c r="C75" s="118">
        <v>322083</v>
      </c>
      <c r="D75" s="118">
        <v>114098</v>
      </c>
      <c r="E75" s="118">
        <v>0</v>
      </c>
      <c r="F75" s="118">
        <v>6666</v>
      </c>
      <c r="G75" s="118">
        <v>0</v>
      </c>
      <c r="H75" s="118">
        <v>0</v>
      </c>
      <c r="I75" s="118">
        <v>37202</v>
      </c>
      <c r="J75" s="118">
        <v>22976</v>
      </c>
      <c r="K75" s="118">
        <v>0</v>
      </c>
      <c r="L75" s="118">
        <v>62905</v>
      </c>
      <c r="M75" s="118">
        <v>111353</v>
      </c>
      <c r="N75" s="118">
        <v>0</v>
      </c>
      <c r="O75" s="118">
        <v>12709</v>
      </c>
      <c r="P75" s="118">
        <f t="shared" si="4"/>
        <v>689992</v>
      </c>
      <c r="Q75" s="119">
        <f t="shared" si="5"/>
        <v>142.11987641606592</v>
      </c>
      <c r="R75" s="280"/>
      <c r="S75" s="123">
        <f>IF(Q$148,Q75/Q$148*100,0)</f>
        <v>28.755753602263074</v>
      </c>
      <c r="T75" s="287">
        <v>4855</v>
      </c>
    </row>
    <row r="76" spans="1:20" x14ac:dyDescent="0.25">
      <c r="A76" s="279">
        <v>24</v>
      </c>
      <c r="B76" s="279" t="s">
        <v>104</v>
      </c>
      <c r="C76" s="115">
        <v>9550810</v>
      </c>
      <c r="D76" s="115">
        <v>894184</v>
      </c>
      <c r="E76" s="115">
        <v>0</v>
      </c>
      <c r="F76" s="115">
        <v>0</v>
      </c>
      <c r="G76" s="115">
        <v>14725</v>
      </c>
      <c r="H76" s="115">
        <v>0</v>
      </c>
      <c r="I76" s="115">
        <v>963248</v>
      </c>
      <c r="J76" s="115">
        <v>0</v>
      </c>
      <c r="K76" s="115">
        <v>0</v>
      </c>
      <c r="L76" s="115">
        <v>546568</v>
      </c>
      <c r="M76" s="115">
        <v>0</v>
      </c>
      <c r="N76" s="115">
        <v>0</v>
      </c>
      <c r="O76" s="115">
        <v>0</v>
      </c>
      <c r="P76" s="115">
        <f t="shared" si="4"/>
        <v>11969535</v>
      </c>
      <c r="Q76" s="116">
        <f t="shared" si="5"/>
        <v>218.29868140285606</v>
      </c>
      <c r="R76" s="279"/>
      <c r="S76" s="243">
        <f>IF(Q$148,Q76/Q$148*100,0)</f>
        <v>44.169353734463535</v>
      </c>
      <c r="T76" s="302">
        <v>54831</v>
      </c>
    </row>
    <row r="77" spans="1:20" x14ac:dyDescent="0.25">
      <c r="A77" s="280">
        <v>25</v>
      </c>
      <c r="B77" s="280" t="s">
        <v>105</v>
      </c>
      <c r="C77" s="118">
        <v>833069</v>
      </c>
      <c r="D77" s="118">
        <v>184489</v>
      </c>
      <c r="E77" s="118">
        <v>155237</v>
      </c>
      <c r="F77" s="118">
        <v>0</v>
      </c>
      <c r="G77" s="118">
        <v>252275</v>
      </c>
      <c r="H77" s="118">
        <v>21623</v>
      </c>
      <c r="I77" s="118">
        <v>137953</v>
      </c>
      <c r="J77" s="118">
        <v>0</v>
      </c>
      <c r="K77" s="118">
        <v>0</v>
      </c>
      <c r="L77" s="118">
        <v>0</v>
      </c>
      <c r="M77" s="118">
        <v>0</v>
      </c>
      <c r="N77" s="118">
        <v>0</v>
      </c>
      <c r="O77" s="118">
        <v>0</v>
      </c>
      <c r="P77" s="118">
        <f t="shared" si="4"/>
        <v>1584646</v>
      </c>
      <c r="Q77" s="119">
        <f t="shared" si="5"/>
        <v>161.05762780770402</v>
      </c>
      <c r="R77" s="280"/>
      <c r="S77" s="123">
        <f>IF(Q$148,Q77/Q$148*100,0)</f>
        <v>32.587513990265343</v>
      </c>
      <c r="T77" s="287">
        <v>9839</v>
      </c>
    </row>
    <row r="78" spans="1:20" x14ac:dyDescent="0.25">
      <c r="A78" s="279">
        <v>26</v>
      </c>
      <c r="B78" s="279" t="s">
        <v>106</v>
      </c>
      <c r="C78" s="115">
        <v>1085354</v>
      </c>
      <c r="D78" s="115">
        <v>298499</v>
      </c>
      <c r="E78" s="115">
        <v>0</v>
      </c>
      <c r="F78" s="115">
        <v>52357</v>
      </c>
      <c r="G78" s="115">
        <v>0</v>
      </c>
      <c r="H78" s="115">
        <v>0</v>
      </c>
      <c r="I78" s="115">
        <v>34116</v>
      </c>
      <c r="J78" s="115">
        <v>0</v>
      </c>
      <c r="K78" s="115">
        <v>0</v>
      </c>
      <c r="L78" s="115">
        <v>25730</v>
      </c>
      <c r="M78" s="115">
        <v>0</v>
      </c>
      <c r="N78" s="115">
        <v>11646730</v>
      </c>
      <c r="O78" s="115">
        <v>31762</v>
      </c>
      <c r="P78" s="115">
        <f t="shared" si="4"/>
        <v>13174548</v>
      </c>
      <c r="Q78" s="116">
        <f t="shared" si="5"/>
        <v>968.50312431081375</v>
      </c>
      <c r="R78" s="279"/>
      <c r="S78" s="243">
        <f>IF(Q$148,Q78/Q$148*100,0)</f>
        <v>195.96159177742868</v>
      </c>
      <c r="T78" s="302">
        <v>13603</v>
      </c>
    </row>
    <row r="79" spans="1:20" x14ac:dyDescent="0.25">
      <c r="A79" s="280">
        <v>27</v>
      </c>
      <c r="B79" s="280" t="s">
        <v>107</v>
      </c>
      <c r="C79" s="118">
        <v>3365525</v>
      </c>
      <c r="D79" s="118">
        <v>633572</v>
      </c>
      <c r="E79" s="118">
        <v>1409111</v>
      </c>
      <c r="F79" s="118">
        <v>0</v>
      </c>
      <c r="G79" s="118">
        <v>635402</v>
      </c>
      <c r="H79" s="118">
        <v>323880</v>
      </c>
      <c r="I79" s="118">
        <v>233182</v>
      </c>
      <c r="J79" s="118">
        <v>0</v>
      </c>
      <c r="K79" s="118">
        <v>101887</v>
      </c>
      <c r="L79" s="118">
        <v>248402</v>
      </c>
      <c r="M79" s="118">
        <v>1348914</v>
      </c>
      <c r="N79" s="118">
        <v>0</v>
      </c>
      <c r="O79" s="118">
        <v>175333</v>
      </c>
      <c r="P79" s="118">
        <f t="shared" si="4"/>
        <v>8475208</v>
      </c>
      <c r="Q79" s="119">
        <f t="shared" si="5"/>
        <v>300.78461156262199</v>
      </c>
      <c r="R79" s="280"/>
      <c r="S79" s="123">
        <f>IF(Q$148,Q79/Q$148*100,0)</f>
        <v>60.859102861346202</v>
      </c>
      <c r="T79" s="287">
        <v>28177</v>
      </c>
    </row>
    <row r="80" spans="1:20" x14ac:dyDescent="0.25">
      <c r="A80" s="279">
        <v>28</v>
      </c>
      <c r="B80" s="279" t="s">
        <v>108</v>
      </c>
      <c r="C80" s="115">
        <v>2691596</v>
      </c>
      <c r="D80" s="115">
        <v>232828</v>
      </c>
      <c r="E80" s="115">
        <v>7860</v>
      </c>
      <c r="F80" s="115">
        <v>0</v>
      </c>
      <c r="G80" s="115">
        <v>397443</v>
      </c>
      <c r="H80" s="115">
        <v>0</v>
      </c>
      <c r="I80" s="115">
        <v>32016</v>
      </c>
      <c r="J80" s="115">
        <v>54335</v>
      </c>
      <c r="K80" s="115">
        <v>0</v>
      </c>
      <c r="L80" s="115">
        <v>13229</v>
      </c>
      <c r="M80" s="115">
        <v>0</v>
      </c>
      <c r="N80" s="115">
        <v>0</v>
      </c>
      <c r="O80" s="115">
        <v>0</v>
      </c>
      <c r="P80" s="115">
        <f t="shared" si="4"/>
        <v>3429307</v>
      </c>
      <c r="Q80" s="116">
        <f t="shared" si="5"/>
        <v>328.03778458006502</v>
      </c>
      <c r="R80" s="279"/>
      <c r="S80" s="243">
        <f>IF(Q$148,Q80/Q$148*100,0)</f>
        <v>66.373359895141675</v>
      </c>
      <c r="T80" s="302">
        <v>10454</v>
      </c>
    </row>
    <row r="81" spans="1:20" x14ac:dyDescent="0.25">
      <c r="A81" s="280">
        <v>29</v>
      </c>
      <c r="B81" s="280" t="s">
        <v>23</v>
      </c>
      <c r="C81" s="118">
        <v>243239087</v>
      </c>
      <c r="D81" s="118">
        <v>44414804</v>
      </c>
      <c r="E81" s="118">
        <v>215643169</v>
      </c>
      <c r="F81" s="118">
        <v>1074627</v>
      </c>
      <c r="G81" s="118">
        <v>27528620</v>
      </c>
      <c r="H81" s="118">
        <v>31009673</v>
      </c>
      <c r="I81" s="118">
        <v>22205029</v>
      </c>
      <c r="J81" s="118">
        <v>4030538</v>
      </c>
      <c r="K81" s="118">
        <v>0</v>
      </c>
      <c r="L81" s="118">
        <v>24941910</v>
      </c>
      <c r="M81" s="118">
        <v>0</v>
      </c>
      <c r="N81" s="118">
        <v>0</v>
      </c>
      <c r="O81" s="118">
        <v>3927480</v>
      </c>
      <c r="P81" s="118">
        <f t="shared" si="4"/>
        <v>618014937</v>
      </c>
      <c r="Q81" s="119">
        <f t="shared" si="5"/>
        <v>542.40479358398034</v>
      </c>
      <c r="R81" s="280"/>
      <c r="S81" s="123">
        <f>IF(Q$148,Q81/Q$148*100,0)</f>
        <v>109.7472006753315</v>
      </c>
      <c r="T81" s="287">
        <v>1139398</v>
      </c>
    </row>
    <row r="82" spans="1:20" x14ac:dyDescent="0.25">
      <c r="A82" s="279">
        <v>30</v>
      </c>
      <c r="B82" s="279" t="s">
        <v>109</v>
      </c>
      <c r="C82" s="115">
        <v>14721455</v>
      </c>
      <c r="D82" s="115">
        <v>1939266</v>
      </c>
      <c r="E82" s="115">
        <v>3401237</v>
      </c>
      <c r="F82" s="115">
        <v>0</v>
      </c>
      <c r="G82" s="115">
        <v>9279</v>
      </c>
      <c r="H82" s="115">
        <v>282338</v>
      </c>
      <c r="I82" s="115">
        <v>2199137</v>
      </c>
      <c r="J82" s="115">
        <v>544693</v>
      </c>
      <c r="K82" s="115">
        <v>0</v>
      </c>
      <c r="L82" s="115">
        <v>198613</v>
      </c>
      <c r="M82" s="115">
        <v>4330511</v>
      </c>
      <c r="N82" s="115">
        <v>0</v>
      </c>
      <c r="O82" s="115">
        <v>0</v>
      </c>
      <c r="P82" s="115">
        <f t="shared" si="4"/>
        <v>27626529</v>
      </c>
      <c r="Q82" s="116">
        <f t="shared" si="5"/>
        <v>374.69353460552549</v>
      </c>
      <c r="R82" s="279"/>
      <c r="S82" s="243">
        <f>IF(Q$148,Q82/Q$148*100,0)</f>
        <v>75.813427573875302</v>
      </c>
      <c r="T82" s="302">
        <v>73731</v>
      </c>
    </row>
    <row r="83" spans="1:20" x14ac:dyDescent="0.25">
      <c r="A83" s="280">
        <v>31</v>
      </c>
      <c r="B83" s="280" t="s">
        <v>110</v>
      </c>
      <c r="C83" s="118">
        <v>1724182</v>
      </c>
      <c r="D83" s="118">
        <v>397817</v>
      </c>
      <c r="E83" s="118">
        <v>0</v>
      </c>
      <c r="F83" s="118">
        <v>4092</v>
      </c>
      <c r="G83" s="118">
        <v>430200</v>
      </c>
      <c r="H83" s="118">
        <v>0</v>
      </c>
      <c r="I83" s="118">
        <v>142421</v>
      </c>
      <c r="J83" s="118">
        <v>0</v>
      </c>
      <c r="K83" s="118">
        <v>0</v>
      </c>
      <c r="L83" s="118">
        <v>129075</v>
      </c>
      <c r="M83" s="118">
        <v>216556</v>
      </c>
      <c r="N83" s="118">
        <v>0</v>
      </c>
      <c r="O83" s="118">
        <v>78280</v>
      </c>
      <c r="P83" s="118">
        <f t="shared" si="4"/>
        <v>3122623</v>
      </c>
      <c r="Q83" s="119">
        <f t="shared" si="5"/>
        <v>207.82848585690516</v>
      </c>
      <c r="R83" s="280"/>
      <c r="S83" s="123">
        <f>IF(Q$148,Q83/Q$148*100,0)</f>
        <v>42.050871992997273</v>
      </c>
      <c r="T83" s="287">
        <v>15025</v>
      </c>
    </row>
    <row r="84" spans="1:20" x14ac:dyDescent="0.25">
      <c r="A84" s="279">
        <v>32</v>
      </c>
      <c r="B84" s="279" t="s">
        <v>111</v>
      </c>
      <c r="C84" s="115">
        <v>2916857</v>
      </c>
      <c r="D84" s="115">
        <v>568674</v>
      </c>
      <c r="E84" s="115">
        <v>0</v>
      </c>
      <c r="F84" s="115">
        <v>0</v>
      </c>
      <c r="G84" s="115">
        <v>1018521</v>
      </c>
      <c r="H84" s="115">
        <v>98873</v>
      </c>
      <c r="I84" s="115">
        <v>431653</v>
      </c>
      <c r="J84" s="115">
        <v>161648</v>
      </c>
      <c r="K84" s="115">
        <v>0</v>
      </c>
      <c r="L84" s="115">
        <v>0</v>
      </c>
      <c r="M84" s="115">
        <v>0</v>
      </c>
      <c r="N84" s="115">
        <v>0</v>
      </c>
      <c r="O84" s="115">
        <v>0</v>
      </c>
      <c r="P84" s="115">
        <f t="shared" si="4"/>
        <v>5196226</v>
      </c>
      <c r="Q84" s="116">
        <f t="shared" si="5"/>
        <v>184.17190047494151</v>
      </c>
      <c r="R84" s="279"/>
      <c r="S84" s="243">
        <f>IF(Q$148,Q84/Q$148*100,0)</f>
        <v>37.264328706658304</v>
      </c>
      <c r="T84" s="302">
        <v>28214</v>
      </c>
    </row>
    <row r="85" spans="1:20" x14ac:dyDescent="0.25">
      <c r="A85" s="280">
        <v>33</v>
      </c>
      <c r="B85" s="280" t="s">
        <v>27</v>
      </c>
      <c r="C85" s="118">
        <v>8478231</v>
      </c>
      <c r="D85" s="118">
        <v>1033443</v>
      </c>
      <c r="E85" s="118">
        <v>5480</v>
      </c>
      <c r="F85" s="118">
        <v>202627</v>
      </c>
      <c r="G85" s="118">
        <v>2099764</v>
      </c>
      <c r="H85" s="118">
        <v>338965</v>
      </c>
      <c r="I85" s="118">
        <v>733003</v>
      </c>
      <c r="J85" s="118">
        <v>0</v>
      </c>
      <c r="K85" s="118">
        <v>0</v>
      </c>
      <c r="L85" s="118">
        <v>409196</v>
      </c>
      <c r="M85" s="118">
        <v>1583751</v>
      </c>
      <c r="N85" s="118">
        <v>0</v>
      </c>
      <c r="O85" s="118">
        <v>0</v>
      </c>
      <c r="P85" s="118">
        <f t="shared" ref="P85:P116" si="6">SUM(C85:O85)</f>
        <v>14884460</v>
      </c>
      <c r="Q85" s="119">
        <f t="shared" ref="Q85:Q116" si="7">IFERROR(P85/$T85,0)</f>
        <v>274.71226606622128</v>
      </c>
      <c r="R85" s="280"/>
      <c r="S85" s="123">
        <f>IF(Q$148,Q85/Q$148*100,0)</f>
        <v>55.583767969183164</v>
      </c>
      <c r="T85" s="287">
        <v>54182</v>
      </c>
    </row>
    <row r="86" spans="1:20" x14ac:dyDescent="0.25">
      <c r="A86" s="279">
        <v>34</v>
      </c>
      <c r="B86" s="279" t="s">
        <v>112</v>
      </c>
      <c r="C86" s="115">
        <v>21949826</v>
      </c>
      <c r="D86" s="115">
        <v>3897878</v>
      </c>
      <c r="E86" s="115">
        <v>11036428</v>
      </c>
      <c r="F86" s="115">
        <v>0</v>
      </c>
      <c r="G86" s="115">
        <v>2734348</v>
      </c>
      <c r="H86" s="115">
        <v>708563</v>
      </c>
      <c r="I86" s="115">
        <v>2198559</v>
      </c>
      <c r="J86" s="115">
        <v>0</v>
      </c>
      <c r="K86" s="115">
        <v>0</v>
      </c>
      <c r="L86" s="115">
        <v>1393300</v>
      </c>
      <c r="M86" s="115">
        <v>7550164</v>
      </c>
      <c r="N86" s="115">
        <v>0</v>
      </c>
      <c r="O86" s="115">
        <v>32291</v>
      </c>
      <c r="P86" s="115">
        <f t="shared" si="6"/>
        <v>51501357</v>
      </c>
      <c r="Q86" s="116">
        <f t="shared" si="7"/>
        <v>534.47375958654618</v>
      </c>
      <c r="R86" s="279"/>
      <c r="S86" s="243">
        <f>IF(Q$148,Q86/Q$148*100,0)</f>
        <v>108.1424789066908</v>
      </c>
      <c r="T86" s="302">
        <v>96359</v>
      </c>
    </row>
    <row r="87" spans="1:20" x14ac:dyDescent="0.25">
      <c r="A87" s="280">
        <v>35</v>
      </c>
      <c r="B87" s="280" t="s">
        <v>113</v>
      </c>
      <c r="C87" s="118">
        <v>2602279</v>
      </c>
      <c r="D87" s="118">
        <v>245538</v>
      </c>
      <c r="E87" s="118">
        <v>0</v>
      </c>
      <c r="F87" s="118">
        <v>14506</v>
      </c>
      <c r="G87" s="118">
        <v>213651</v>
      </c>
      <c r="H87" s="118">
        <v>0</v>
      </c>
      <c r="I87" s="118">
        <v>106925</v>
      </c>
      <c r="J87" s="118">
        <v>0</v>
      </c>
      <c r="K87" s="118">
        <v>0</v>
      </c>
      <c r="L87" s="118">
        <v>188998</v>
      </c>
      <c r="M87" s="118">
        <v>0</v>
      </c>
      <c r="N87" s="118">
        <v>0</v>
      </c>
      <c r="O87" s="118">
        <v>49219</v>
      </c>
      <c r="P87" s="118">
        <f t="shared" si="6"/>
        <v>3421116</v>
      </c>
      <c r="Q87" s="119">
        <f t="shared" si="7"/>
        <v>205.96724864539433</v>
      </c>
      <c r="R87" s="280"/>
      <c r="S87" s="123">
        <f>IF(Q$148,Q87/Q$148*100,0)</f>
        <v>41.674279499397848</v>
      </c>
      <c r="T87" s="287">
        <v>16610</v>
      </c>
    </row>
    <row r="88" spans="1:20" x14ac:dyDescent="0.25">
      <c r="A88" s="279">
        <v>36</v>
      </c>
      <c r="B88" s="279" t="s">
        <v>114</v>
      </c>
      <c r="C88" s="115">
        <v>13438408</v>
      </c>
      <c r="D88" s="115">
        <v>874019</v>
      </c>
      <c r="E88" s="115">
        <v>2585676</v>
      </c>
      <c r="F88" s="115">
        <v>0</v>
      </c>
      <c r="G88" s="115">
        <v>0</v>
      </c>
      <c r="H88" s="115">
        <v>341268</v>
      </c>
      <c r="I88" s="115">
        <v>641317</v>
      </c>
      <c r="J88" s="115">
        <v>0</v>
      </c>
      <c r="K88" s="115">
        <v>0</v>
      </c>
      <c r="L88" s="115">
        <v>446204</v>
      </c>
      <c r="M88" s="115">
        <v>3577510</v>
      </c>
      <c r="N88" s="115">
        <v>0</v>
      </c>
      <c r="O88" s="115">
        <v>0</v>
      </c>
      <c r="P88" s="115">
        <f t="shared" si="6"/>
        <v>21904402</v>
      </c>
      <c r="Q88" s="116">
        <f t="shared" si="7"/>
        <v>559.34225377288624</v>
      </c>
      <c r="R88" s="279"/>
      <c r="S88" s="243">
        <f>IF(Q$148,Q88/Q$148*100,0)</f>
        <v>113.17423315046852</v>
      </c>
      <c r="T88" s="302">
        <v>39161</v>
      </c>
    </row>
    <row r="89" spans="1:20" x14ac:dyDescent="0.25">
      <c r="A89" s="280">
        <v>37</v>
      </c>
      <c r="B89" s="280" t="s">
        <v>115</v>
      </c>
      <c r="C89" s="118">
        <v>5539567</v>
      </c>
      <c r="D89" s="118">
        <v>640135</v>
      </c>
      <c r="E89" s="118">
        <v>1419161</v>
      </c>
      <c r="F89" s="118">
        <v>0</v>
      </c>
      <c r="G89" s="118">
        <v>411</v>
      </c>
      <c r="H89" s="118">
        <v>787009</v>
      </c>
      <c r="I89" s="118">
        <v>1170111</v>
      </c>
      <c r="J89" s="118">
        <v>0</v>
      </c>
      <c r="K89" s="118">
        <v>0</v>
      </c>
      <c r="L89" s="118">
        <v>142828</v>
      </c>
      <c r="M89" s="118">
        <v>0</v>
      </c>
      <c r="N89" s="118">
        <v>0</v>
      </c>
      <c r="O89" s="118">
        <v>2951827</v>
      </c>
      <c r="P89" s="118">
        <f t="shared" si="6"/>
        <v>12651049</v>
      </c>
      <c r="Q89" s="119">
        <f t="shared" si="7"/>
        <v>475.08539562131512</v>
      </c>
      <c r="R89" s="280"/>
      <c r="S89" s="123">
        <f>IF(Q$148,Q89/Q$148*100,0)</f>
        <v>96.126164200462625</v>
      </c>
      <c r="T89" s="287">
        <v>26629</v>
      </c>
    </row>
    <row r="90" spans="1:20" x14ac:dyDescent="0.25">
      <c r="A90" s="279">
        <v>38</v>
      </c>
      <c r="B90" s="279" t="s">
        <v>116</v>
      </c>
      <c r="C90" s="115">
        <v>863306</v>
      </c>
      <c r="D90" s="115">
        <v>378487</v>
      </c>
      <c r="E90" s="115">
        <v>0</v>
      </c>
      <c r="F90" s="115">
        <v>0</v>
      </c>
      <c r="G90" s="115">
        <v>432285</v>
      </c>
      <c r="H90" s="115">
        <v>11234</v>
      </c>
      <c r="I90" s="115">
        <v>137693</v>
      </c>
      <c r="J90" s="115">
        <v>0</v>
      </c>
      <c r="K90" s="115">
        <v>0</v>
      </c>
      <c r="L90" s="115">
        <v>99842</v>
      </c>
      <c r="M90" s="115">
        <v>0</v>
      </c>
      <c r="N90" s="115">
        <v>0</v>
      </c>
      <c r="O90" s="115">
        <v>8566</v>
      </c>
      <c r="P90" s="115">
        <f t="shared" si="6"/>
        <v>1931413</v>
      </c>
      <c r="Q90" s="116">
        <f t="shared" si="7"/>
        <v>127.46917898627244</v>
      </c>
      <c r="R90" s="279"/>
      <c r="S90" s="243">
        <f>IF(Q$148,Q90/Q$148*100,0)</f>
        <v>25.791412118042462</v>
      </c>
      <c r="T90" s="302">
        <v>15152</v>
      </c>
    </row>
    <row r="91" spans="1:20" x14ac:dyDescent="0.25">
      <c r="A91" s="280">
        <v>39</v>
      </c>
      <c r="B91" s="280" t="s">
        <v>118</v>
      </c>
      <c r="C91" s="118">
        <v>3471081</v>
      </c>
      <c r="D91" s="118">
        <v>461942</v>
      </c>
      <c r="E91" s="118">
        <v>967236</v>
      </c>
      <c r="F91" s="118">
        <v>0</v>
      </c>
      <c r="G91" s="118">
        <v>485179</v>
      </c>
      <c r="H91" s="118">
        <v>115558</v>
      </c>
      <c r="I91" s="118">
        <v>390521</v>
      </c>
      <c r="J91" s="118">
        <v>296712</v>
      </c>
      <c r="K91" s="118">
        <v>0</v>
      </c>
      <c r="L91" s="118">
        <v>518472</v>
      </c>
      <c r="M91" s="118">
        <v>1342267</v>
      </c>
      <c r="N91" s="118">
        <v>0</v>
      </c>
      <c r="O91" s="118">
        <v>0</v>
      </c>
      <c r="P91" s="118">
        <f t="shared" si="6"/>
        <v>8048968</v>
      </c>
      <c r="Q91" s="119">
        <f t="shared" si="7"/>
        <v>376.64801123069725</v>
      </c>
      <c r="R91" s="280"/>
      <c r="S91" s="123">
        <f>IF(Q$148,Q91/Q$148*100,0)</f>
        <v>76.208885617268791</v>
      </c>
      <c r="T91" s="287">
        <v>21370</v>
      </c>
    </row>
    <row r="92" spans="1:20" x14ac:dyDescent="0.25">
      <c r="A92" s="279">
        <v>40</v>
      </c>
      <c r="B92" s="279" t="s">
        <v>120</v>
      </c>
      <c r="C92" s="121">
        <v>1012522</v>
      </c>
      <c r="D92" s="121">
        <v>101521</v>
      </c>
      <c r="E92" s="121">
        <v>461027</v>
      </c>
      <c r="F92" s="121">
        <v>30316</v>
      </c>
      <c r="G92" s="121">
        <v>172014</v>
      </c>
      <c r="H92" s="121">
        <v>0</v>
      </c>
      <c r="I92" s="121">
        <v>42803</v>
      </c>
      <c r="J92" s="121">
        <v>0</v>
      </c>
      <c r="K92" s="121">
        <v>0</v>
      </c>
      <c r="L92" s="121">
        <v>76960</v>
      </c>
      <c r="M92" s="121">
        <v>307223</v>
      </c>
      <c r="N92" s="121">
        <v>0</v>
      </c>
      <c r="O92" s="121">
        <v>0</v>
      </c>
      <c r="P92" s="121">
        <f t="shared" si="6"/>
        <v>2204386</v>
      </c>
      <c r="Q92" s="116">
        <f t="shared" si="7"/>
        <v>202.83271991166728</v>
      </c>
      <c r="R92" s="279"/>
      <c r="S92" s="243">
        <f>IF(Q$148,Q92/Q$148*100,0)</f>
        <v>41.040056207066868</v>
      </c>
      <c r="T92" s="302">
        <v>10868</v>
      </c>
    </row>
    <row r="93" spans="1:20" x14ac:dyDescent="0.25">
      <c r="A93" s="280">
        <v>41</v>
      </c>
      <c r="B93" s="280" t="s">
        <v>250</v>
      </c>
      <c r="C93" s="118">
        <v>9418516</v>
      </c>
      <c r="D93" s="118">
        <v>1060214</v>
      </c>
      <c r="E93" s="118">
        <v>838669</v>
      </c>
      <c r="F93" s="118">
        <v>10409</v>
      </c>
      <c r="G93" s="118">
        <v>1082793</v>
      </c>
      <c r="H93" s="118">
        <v>0</v>
      </c>
      <c r="I93" s="118">
        <v>352068</v>
      </c>
      <c r="J93" s="118">
        <v>0</v>
      </c>
      <c r="K93" s="118">
        <v>0</v>
      </c>
      <c r="L93" s="118">
        <v>359829</v>
      </c>
      <c r="M93" s="118">
        <v>547055</v>
      </c>
      <c r="N93" s="118">
        <v>0</v>
      </c>
      <c r="O93" s="118">
        <v>894033</v>
      </c>
      <c r="P93" s="118">
        <f t="shared" si="6"/>
        <v>14563586</v>
      </c>
      <c r="Q93" s="119">
        <f t="shared" si="7"/>
        <v>440.5731485963214</v>
      </c>
      <c r="R93" s="280"/>
      <c r="S93" s="123">
        <f>IF(Q$148,Q93/Q$148*100,0)</f>
        <v>89.143146084082062</v>
      </c>
      <c r="T93" s="287">
        <v>33056</v>
      </c>
    </row>
    <row r="94" spans="1:20" x14ac:dyDescent="0.25">
      <c r="A94" s="279">
        <v>42</v>
      </c>
      <c r="B94" s="279" t="s">
        <v>124</v>
      </c>
      <c r="C94" s="115">
        <v>45981712</v>
      </c>
      <c r="D94" s="115">
        <v>1977041</v>
      </c>
      <c r="E94" s="115">
        <v>1333174</v>
      </c>
      <c r="F94" s="115">
        <v>486136</v>
      </c>
      <c r="G94" s="115">
        <v>0</v>
      </c>
      <c r="H94" s="115">
        <v>1211449</v>
      </c>
      <c r="I94" s="115">
        <v>2499533</v>
      </c>
      <c r="J94" s="115">
        <v>0</v>
      </c>
      <c r="K94" s="115">
        <v>0</v>
      </c>
      <c r="L94" s="115">
        <v>1580339</v>
      </c>
      <c r="M94" s="115">
        <v>0</v>
      </c>
      <c r="N94" s="115">
        <v>0</v>
      </c>
      <c r="O94" s="115">
        <v>4871055</v>
      </c>
      <c r="P94" s="115">
        <f t="shared" si="6"/>
        <v>59940439</v>
      </c>
      <c r="Q94" s="116">
        <f t="shared" si="7"/>
        <v>530.32434130200136</v>
      </c>
      <c r="R94" s="279"/>
      <c r="S94" s="243">
        <f>IF(Q$148,Q94/Q$148*100,0)</f>
        <v>107.30290844834212</v>
      </c>
      <c r="T94" s="302">
        <v>113026</v>
      </c>
    </row>
    <row r="95" spans="1:20" x14ac:dyDescent="0.25">
      <c r="A95" s="280">
        <v>43</v>
      </c>
      <c r="B95" s="280" t="s">
        <v>126</v>
      </c>
      <c r="C95" s="118">
        <v>93070497</v>
      </c>
      <c r="D95" s="118">
        <v>2856625</v>
      </c>
      <c r="E95" s="118">
        <v>51344294</v>
      </c>
      <c r="F95" s="118">
        <v>0</v>
      </c>
      <c r="G95" s="118">
        <v>7605910</v>
      </c>
      <c r="H95" s="118">
        <v>7433315</v>
      </c>
      <c r="I95" s="118">
        <v>5583497</v>
      </c>
      <c r="J95" s="118">
        <v>0</v>
      </c>
      <c r="K95" s="118">
        <v>0</v>
      </c>
      <c r="L95" s="118">
        <v>17419736</v>
      </c>
      <c r="M95" s="118">
        <v>40196892</v>
      </c>
      <c r="N95" s="118">
        <v>0</v>
      </c>
      <c r="O95" s="118">
        <v>5550806</v>
      </c>
      <c r="P95" s="118">
        <f t="shared" si="6"/>
        <v>231061572</v>
      </c>
      <c r="Q95" s="119">
        <f t="shared" si="7"/>
        <v>679.75680016945262</v>
      </c>
      <c r="R95" s="280"/>
      <c r="S95" s="123">
        <f>IF(Q$148,Q95/Q$148*100,0)</f>
        <v>137.53824973721888</v>
      </c>
      <c r="T95" s="287">
        <v>339918</v>
      </c>
    </row>
    <row r="96" spans="1:20" x14ac:dyDescent="0.25">
      <c r="A96" s="279">
        <v>44</v>
      </c>
      <c r="B96" s="279" t="s">
        <v>128</v>
      </c>
      <c r="C96" s="115">
        <v>12161594</v>
      </c>
      <c r="D96" s="115">
        <v>2947351</v>
      </c>
      <c r="E96" s="115">
        <v>1920782</v>
      </c>
      <c r="F96" s="115">
        <v>0</v>
      </c>
      <c r="G96" s="115">
        <v>919701</v>
      </c>
      <c r="H96" s="115">
        <v>416814</v>
      </c>
      <c r="I96" s="115">
        <v>411354</v>
      </c>
      <c r="J96" s="115">
        <v>0</v>
      </c>
      <c r="K96" s="115">
        <v>0</v>
      </c>
      <c r="L96" s="115">
        <v>281850</v>
      </c>
      <c r="M96" s="115">
        <v>4715414</v>
      </c>
      <c r="N96" s="115">
        <v>0</v>
      </c>
      <c r="O96" s="115">
        <v>0</v>
      </c>
      <c r="P96" s="115">
        <f t="shared" si="6"/>
        <v>23774860</v>
      </c>
      <c r="Q96" s="116">
        <f t="shared" si="7"/>
        <v>489.51696590347552</v>
      </c>
      <c r="R96" s="279"/>
      <c r="S96" s="243">
        <f>IF(Q$148,Q96/Q$148*100,0)</f>
        <v>99.046168703651418</v>
      </c>
      <c r="T96" s="302">
        <v>48568</v>
      </c>
    </row>
    <row r="97" spans="1:20" x14ac:dyDescent="0.25">
      <c r="A97" s="280">
        <v>45</v>
      </c>
      <c r="B97" s="280" t="s">
        <v>130</v>
      </c>
      <c r="C97" s="118">
        <v>214400</v>
      </c>
      <c r="D97" s="118">
        <v>66307</v>
      </c>
      <c r="E97" s="118">
        <v>0</v>
      </c>
      <c r="F97" s="118">
        <v>0</v>
      </c>
      <c r="G97" s="118">
        <v>59759</v>
      </c>
      <c r="H97" s="118">
        <v>12596</v>
      </c>
      <c r="I97" s="118">
        <v>16070</v>
      </c>
      <c r="J97" s="118">
        <v>0</v>
      </c>
      <c r="K97" s="118">
        <v>0</v>
      </c>
      <c r="L97" s="118">
        <v>25651</v>
      </c>
      <c r="M97" s="118">
        <v>0</v>
      </c>
      <c r="N97" s="118">
        <v>0</v>
      </c>
      <c r="O97" s="118">
        <v>0</v>
      </c>
      <c r="P97" s="118">
        <f t="shared" si="6"/>
        <v>394783</v>
      </c>
      <c r="Q97" s="119">
        <f t="shared" si="7"/>
        <v>175.38116392714349</v>
      </c>
      <c r="R97" s="280"/>
      <c r="S97" s="123">
        <f>IF(Q$148,Q97/Q$148*100,0)</f>
        <v>35.485659455561816</v>
      </c>
      <c r="T97" s="287">
        <v>2251</v>
      </c>
    </row>
    <row r="98" spans="1:20" x14ac:dyDescent="0.25">
      <c r="A98" s="279">
        <v>46</v>
      </c>
      <c r="B98" s="279" t="s">
        <v>132</v>
      </c>
      <c r="C98" s="115">
        <v>4287639</v>
      </c>
      <c r="D98" s="115">
        <v>1055971</v>
      </c>
      <c r="E98" s="115">
        <v>1175189</v>
      </c>
      <c r="F98" s="115">
        <v>0</v>
      </c>
      <c r="G98" s="115">
        <v>1088547</v>
      </c>
      <c r="H98" s="115">
        <v>22385</v>
      </c>
      <c r="I98" s="115">
        <v>591835</v>
      </c>
      <c r="J98" s="115">
        <v>0</v>
      </c>
      <c r="K98" s="115">
        <v>0</v>
      </c>
      <c r="L98" s="115">
        <v>95181</v>
      </c>
      <c r="M98" s="115">
        <v>804159</v>
      </c>
      <c r="N98" s="115">
        <v>0</v>
      </c>
      <c r="O98" s="115">
        <v>150413</v>
      </c>
      <c r="P98" s="115">
        <f t="shared" si="6"/>
        <v>9271319</v>
      </c>
      <c r="Q98" s="116">
        <f t="shared" si="7"/>
        <v>226.83235876984807</v>
      </c>
      <c r="R98" s="279"/>
      <c r="S98" s="243">
        <f>IF(Q$148,Q98/Q$148*100,0)</f>
        <v>45.896011045704277</v>
      </c>
      <c r="T98" s="302">
        <v>40873</v>
      </c>
    </row>
    <row r="99" spans="1:20" x14ac:dyDescent="0.25">
      <c r="A99" s="280">
        <v>47</v>
      </c>
      <c r="B99" s="280" t="s">
        <v>134</v>
      </c>
      <c r="C99" s="118">
        <v>21725205</v>
      </c>
      <c r="D99" s="118">
        <v>0</v>
      </c>
      <c r="E99" s="118">
        <v>8990559</v>
      </c>
      <c r="F99" s="118">
        <v>0</v>
      </c>
      <c r="G99" s="118">
        <v>164148</v>
      </c>
      <c r="H99" s="118">
        <v>753255</v>
      </c>
      <c r="I99" s="118">
        <v>1291681</v>
      </c>
      <c r="J99" s="118">
        <v>439300</v>
      </c>
      <c r="K99" s="118">
        <v>0</v>
      </c>
      <c r="L99" s="118">
        <v>4484791</v>
      </c>
      <c r="M99" s="118">
        <v>9229066</v>
      </c>
      <c r="N99" s="118">
        <v>0</v>
      </c>
      <c r="O99" s="118">
        <v>563852</v>
      </c>
      <c r="P99" s="118">
        <f t="shared" si="6"/>
        <v>47641857</v>
      </c>
      <c r="Q99" s="119">
        <f t="shared" si="7"/>
        <v>590.5185676392573</v>
      </c>
      <c r="R99" s="280"/>
      <c r="S99" s="123">
        <f>IF(Q$148,Q99/Q$148*100,0)</f>
        <v>119.48227691166365</v>
      </c>
      <c r="T99" s="287">
        <v>80678</v>
      </c>
    </row>
    <row r="100" spans="1:20" x14ac:dyDescent="0.25">
      <c r="A100" s="279">
        <v>48</v>
      </c>
      <c r="B100" s="279" t="s">
        <v>136</v>
      </c>
      <c r="C100" s="115">
        <v>416540</v>
      </c>
      <c r="D100" s="115">
        <v>179487</v>
      </c>
      <c r="E100" s="115">
        <v>23077</v>
      </c>
      <c r="F100" s="115">
        <v>0</v>
      </c>
      <c r="G100" s="115">
        <v>214885</v>
      </c>
      <c r="H100" s="115">
        <v>6736</v>
      </c>
      <c r="I100" s="115">
        <v>59643</v>
      </c>
      <c r="J100" s="115">
        <v>0</v>
      </c>
      <c r="K100" s="115">
        <v>0</v>
      </c>
      <c r="L100" s="115">
        <v>0</v>
      </c>
      <c r="M100" s="115">
        <v>0</v>
      </c>
      <c r="N100" s="115">
        <v>0</v>
      </c>
      <c r="O100" s="115">
        <v>0</v>
      </c>
      <c r="P100" s="115">
        <f t="shared" si="6"/>
        <v>900368</v>
      </c>
      <c r="Q100" s="116">
        <f t="shared" si="7"/>
        <v>134.88659176029964</v>
      </c>
      <c r="R100" s="279"/>
      <c r="S100" s="243">
        <f>IF(Q$148,Q100/Q$148*100,0)</f>
        <v>27.292210595179988</v>
      </c>
      <c r="T100" s="302">
        <v>6675</v>
      </c>
    </row>
    <row r="101" spans="1:20" x14ac:dyDescent="0.25">
      <c r="A101" s="280">
        <v>49</v>
      </c>
      <c r="B101" s="280" t="s">
        <v>138</v>
      </c>
      <c r="C101" s="118">
        <v>4664771</v>
      </c>
      <c r="D101" s="118">
        <v>249744</v>
      </c>
      <c r="E101" s="118">
        <v>1672619</v>
      </c>
      <c r="F101" s="118">
        <v>0</v>
      </c>
      <c r="G101" s="118">
        <v>257143</v>
      </c>
      <c r="H101" s="118">
        <v>128160</v>
      </c>
      <c r="I101" s="118">
        <v>518770</v>
      </c>
      <c r="J101" s="118">
        <v>1657748</v>
      </c>
      <c r="K101" s="118">
        <v>0</v>
      </c>
      <c r="L101" s="118">
        <v>356758</v>
      </c>
      <c r="M101" s="118">
        <v>1870142</v>
      </c>
      <c r="N101" s="118">
        <v>0</v>
      </c>
      <c r="O101" s="118">
        <v>1336936</v>
      </c>
      <c r="P101" s="118">
        <f t="shared" si="6"/>
        <v>12712791</v>
      </c>
      <c r="Q101" s="119">
        <f t="shared" si="7"/>
        <v>458.63093906706592</v>
      </c>
      <c r="R101" s="280"/>
      <c r="S101" s="123">
        <f>IF(Q$148,Q101/Q$148*100,0)</f>
        <v>92.796860022432512</v>
      </c>
      <c r="T101" s="287">
        <v>27719</v>
      </c>
    </row>
    <row r="102" spans="1:20" x14ac:dyDescent="0.25">
      <c r="A102" s="279">
        <v>50</v>
      </c>
      <c r="B102" s="279" t="s">
        <v>140</v>
      </c>
      <c r="C102" s="121">
        <v>840825</v>
      </c>
      <c r="D102" s="121">
        <v>323324</v>
      </c>
      <c r="E102" s="121">
        <v>557351</v>
      </c>
      <c r="F102" s="121">
        <v>0</v>
      </c>
      <c r="G102" s="121">
        <v>495571</v>
      </c>
      <c r="H102" s="121">
        <v>194870</v>
      </c>
      <c r="I102" s="121">
        <v>289321</v>
      </c>
      <c r="J102" s="121">
        <v>0</v>
      </c>
      <c r="K102" s="121">
        <v>0</v>
      </c>
      <c r="L102" s="121">
        <v>0</v>
      </c>
      <c r="M102" s="121">
        <v>596874</v>
      </c>
      <c r="N102" s="121">
        <v>0</v>
      </c>
      <c r="O102" s="121">
        <v>0</v>
      </c>
      <c r="P102" s="115">
        <f t="shared" si="6"/>
        <v>3298136</v>
      </c>
      <c r="Q102" s="116">
        <f t="shared" si="7"/>
        <v>179.58812959433706</v>
      </c>
      <c r="R102" s="279"/>
      <c r="S102" s="243">
        <f>IF(Q$148,Q102/Q$148*100,0)</f>
        <v>36.33687373458946</v>
      </c>
      <c r="T102" s="302">
        <v>18365</v>
      </c>
    </row>
    <row r="103" spans="1:20" x14ac:dyDescent="0.25">
      <c r="A103" s="280">
        <v>51</v>
      </c>
      <c r="B103" s="280" t="s">
        <v>142</v>
      </c>
      <c r="C103" s="122">
        <v>2535516</v>
      </c>
      <c r="D103" s="122">
        <v>0</v>
      </c>
      <c r="E103" s="122">
        <v>0</v>
      </c>
      <c r="F103" s="122">
        <v>0</v>
      </c>
      <c r="G103" s="122">
        <v>211724</v>
      </c>
      <c r="H103" s="122">
        <v>35051</v>
      </c>
      <c r="I103" s="122">
        <v>231410</v>
      </c>
      <c r="J103" s="122">
        <v>44432</v>
      </c>
      <c r="K103" s="122">
        <v>0</v>
      </c>
      <c r="L103" s="122">
        <v>76405</v>
      </c>
      <c r="M103" s="122">
        <v>0</v>
      </c>
      <c r="N103" s="122">
        <v>0</v>
      </c>
      <c r="O103" s="122">
        <v>41661</v>
      </c>
      <c r="P103" s="118">
        <f t="shared" si="6"/>
        <v>3176199</v>
      </c>
      <c r="Q103" s="119">
        <f t="shared" si="7"/>
        <v>293.68460471567266</v>
      </c>
      <c r="R103" s="280"/>
      <c r="S103" s="123">
        <f t="shared" ref="S103:S116" si="8">IF(Q$148,Q103/Q$148*100,0)</f>
        <v>59.422526552571874</v>
      </c>
      <c r="T103" s="287">
        <v>10815</v>
      </c>
    </row>
    <row r="104" spans="1:20" x14ac:dyDescent="0.25">
      <c r="A104" s="279">
        <v>52</v>
      </c>
      <c r="B104" s="279" t="s">
        <v>144</v>
      </c>
      <c r="C104" s="115">
        <v>0</v>
      </c>
      <c r="D104" s="115">
        <v>0</v>
      </c>
      <c r="E104" s="115">
        <v>0</v>
      </c>
      <c r="F104" s="115">
        <v>0</v>
      </c>
      <c r="G104" s="115">
        <v>0</v>
      </c>
      <c r="H104" s="115">
        <v>0</v>
      </c>
      <c r="I104" s="115">
        <v>0</v>
      </c>
      <c r="J104" s="115">
        <v>0</v>
      </c>
      <c r="K104" s="115">
        <v>0</v>
      </c>
      <c r="L104" s="115">
        <v>0</v>
      </c>
      <c r="M104" s="115">
        <v>0</v>
      </c>
      <c r="N104" s="115">
        <v>0</v>
      </c>
      <c r="O104" s="115">
        <v>0</v>
      </c>
      <c r="P104" s="115">
        <f t="shared" si="6"/>
        <v>0</v>
      </c>
      <c r="Q104" s="116">
        <f t="shared" si="7"/>
        <v>0</v>
      </c>
      <c r="R104" s="279"/>
      <c r="S104" s="116">
        <f t="shared" si="8"/>
        <v>0</v>
      </c>
      <c r="T104" s="302">
        <v>0</v>
      </c>
    </row>
    <row r="105" spans="1:20" x14ac:dyDescent="0.25">
      <c r="A105" s="280">
        <v>53</v>
      </c>
      <c r="B105" s="280" t="s">
        <v>146</v>
      </c>
      <c r="C105" s="118">
        <v>134321762</v>
      </c>
      <c r="D105" s="118">
        <v>14660972</v>
      </c>
      <c r="E105" s="118">
        <v>58399090</v>
      </c>
      <c r="F105" s="118">
        <v>0</v>
      </c>
      <c r="G105" s="118">
        <v>7626825</v>
      </c>
      <c r="H105" s="118">
        <v>1937364</v>
      </c>
      <c r="I105" s="118">
        <v>13019203</v>
      </c>
      <c r="J105" s="118">
        <v>0</v>
      </c>
      <c r="K105" s="118">
        <v>0</v>
      </c>
      <c r="L105" s="118">
        <v>7997949</v>
      </c>
      <c r="M105" s="118">
        <v>0</v>
      </c>
      <c r="N105" s="118">
        <v>0</v>
      </c>
      <c r="O105" s="118">
        <v>45481565</v>
      </c>
      <c r="P105" s="118">
        <f t="shared" si="6"/>
        <v>283444730</v>
      </c>
      <c r="Q105" s="119">
        <f t="shared" si="7"/>
        <v>653.20531699886385</v>
      </c>
      <c r="R105" s="280"/>
      <c r="S105" s="119">
        <f t="shared" si="8"/>
        <v>132.16596876511289</v>
      </c>
      <c r="T105" s="287">
        <v>433929</v>
      </c>
    </row>
    <row r="106" spans="1:20" x14ac:dyDescent="0.25">
      <c r="A106" s="279">
        <v>54</v>
      </c>
      <c r="B106" s="279" t="s">
        <v>148</v>
      </c>
      <c r="C106" s="115">
        <v>7377300</v>
      </c>
      <c r="D106" s="115">
        <v>707271</v>
      </c>
      <c r="E106" s="115">
        <v>600343</v>
      </c>
      <c r="F106" s="115">
        <v>5343</v>
      </c>
      <c r="G106" s="115">
        <v>1542055</v>
      </c>
      <c r="H106" s="115">
        <v>0</v>
      </c>
      <c r="I106" s="115">
        <v>1084621</v>
      </c>
      <c r="J106" s="115">
        <v>0</v>
      </c>
      <c r="K106" s="115">
        <v>0</v>
      </c>
      <c r="L106" s="115">
        <v>1027779</v>
      </c>
      <c r="M106" s="115">
        <v>2079898</v>
      </c>
      <c r="N106" s="115">
        <v>0</v>
      </c>
      <c r="O106" s="115">
        <v>0</v>
      </c>
      <c r="P106" s="115">
        <f t="shared" si="6"/>
        <v>14424610</v>
      </c>
      <c r="Q106" s="116">
        <f t="shared" si="7"/>
        <v>356.74457140030665</v>
      </c>
      <c r="R106" s="279"/>
      <c r="S106" s="116">
        <f t="shared" si="8"/>
        <v>72.181733145473643</v>
      </c>
      <c r="T106" s="302">
        <v>40434</v>
      </c>
    </row>
    <row r="107" spans="1:20" x14ac:dyDescent="0.25">
      <c r="A107" s="280">
        <v>55</v>
      </c>
      <c r="B107" s="280" t="s">
        <v>150</v>
      </c>
      <c r="C107" s="118">
        <v>690333</v>
      </c>
      <c r="D107" s="118">
        <v>180760</v>
      </c>
      <c r="E107" s="118">
        <v>0</v>
      </c>
      <c r="F107" s="118">
        <v>0</v>
      </c>
      <c r="G107" s="118">
        <v>219192</v>
      </c>
      <c r="H107" s="118">
        <v>0</v>
      </c>
      <c r="I107" s="118">
        <v>108786</v>
      </c>
      <c r="J107" s="118">
        <v>0</v>
      </c>
      <c r="K107" s="118">
        <v>0</v>
      </c>
      <c r="L107" s="118">
        <v>0</v>
      </c>
      <c r="M107" s="118">
        <v>0</v>
      </c>
      <c r="N107" s="118">
        <v>0</v>
      </c>
      <c r="O107" s="118">
        <v>22820</v>
      </c>
      <c r="P107" s="118">
        <f t="shared" si="6"/>
        <v>1221891</v>
      </c>
      <c r="Q107" s="119">
        <f t="shared" si="7"/>
        <v>101.31766169154228</v>
      </c>
      <c r="R107" s="280"/>
      <c r="S107" s="123">
        <f t="shared" si="8"/>
        <v>20.500058039946943</v>
      </c>
      <c r="T107" s="287">
        <v>12060</v>
      </c>
    </row>
    <row r="108" spans="1:20" x14ac:dyDescent="0.25">
      <c r="A108" s="279">
        <v>56</v>
      </c>
      <c r="B108" s="279" t="s">
        <v>152</v>
      </c>
      <c r="C108" s="115">
        <v>1725109</v>
      </c>
      <c r="D108" s="115">
        <v>420099</v>
      </c>
      <c r="E108" s="115">
        <v>0</v>
      </c>
      <c r="F108" s="115">
        <v>9676</v>
      </c>
      <c r="G108" s="115">
        <v>467901</v>
      </c>
      <c r="H108" s="115">
        <v>157550</v>
      </c>
      <c r="I108" s="115">
        <v>199248</v>
      </c>
      <c r="J108" s="115">
        <v>174134</v>
      </c>
      <c r="K108" s="115">
        <v>0</v>
      </c>
      <c r="L108" s="115">
        <v>420736</v>
      </c>
      <c r="M108" s="115">
        <v>757118</v>
      </c>
      <c r="N108" s="115">
        <v>0</v>
      </c>
      <c r="O108" s="115">
        <v>0</v>
      </c>
      <c r="P108" s="115">
        <f t="shared" si="6"/>
        <v>4331571</v>
      </c>
      <c r="Q108" s="116">
        <f t="shared" si="7"/>
        <v>308.82439754741193</v>
      </c>
      <c r="R108" s="279"/>
      <c r="S108" s="243">
        <f t="shared" si="8"/>
        <v>62.485828908565125</v>
      </c>
      <c r="T108" s="302">
        <v>14026</v>
      </c>
    </row>
    <row r="109" spans="1:20" x14ac:dyDescent="0.25">
      <c r="A109" s="280">
        <v>57</v>
      </c>
      <c r="B109" s="280" t="s">
        <v>154</v>
      </c>
      <c r="C109" s="118">
        <v>927590</v>
      </c>
      <c r="D109" s="118">
        <v>156144</v>
      </c>
      <c r="E109" s="118">
        <v>277693</v>
      </c>
      <c r="F109" s="118">
        <v>0</v>
      </c>
      <c r="G109" s="118">
        <v>289834</v>
      </c>
      <c r="H109" s="118">
        <v>99224</v>
      </c>
      <c r="I109" s="118">
        <v>131219</v>
      </c>
      <c r="J109" s="118">
        <v>0</v>
      </c>
      <c r="K109" s="118">
        <v>0</v>
      </c>
      <c r="L109" s="118">
        <v>170953</v>
      </c>
      <c r="M109" s="118">
        <v>368188</v>
      </c>
      <c r="N109" s="118">
        <v>0</v>
      </c>
      <c r="O109" s="118">
        <v>35688</v>
      </c>
      <c r="P109" s="118">
        <f t="shared" si="6"/>
        <v>2456533</v>
      </c>
      <c r="Q109" s="119">
        <f t="shared" si="7"/>
        <v>293.28235434574975</v>
      </c>
      <c r="R109" s="280"/>
      <c r="S109" s="123">
        <f t="shared" si="8"/>
        <v>59.341137426605719</v>
      </c>
      <c r="T109" s="287">
        <v>8376</v>
      </c>
    </row>
    <row r="110" spans="1:20" x14ac:dyDescent="0.25">
      <c r="A110" s="279">
        <v>58</v>
      </c>
      <c r="B110" s="279" t="s">
        <v>156</v>
      </c>
      <c r="C110" s="115">
        <v>7598083</v>
      </c>
      <c r="D110" s="115">
        <v>534363</v>
      </c>
      <c r="E110" s="115">
        <v>2013</v>
      </c>
      <c r="F110" s="115">
        <v>0</v>
      </c>
      <c r="G110" s="115">
        <v>668930</v>
      </c>
      <c r="H110" s="115">
        <v>0</v>
      </c>
      <c r="I110" s="115">
        <v>528459</v>
      </c>
      <c r="J110" s="115">
        <v>0</v>
      </c>
      <c r="K110" s="115">
        <v>0</v>
      </c>
      <c r="L110" s="115">
        <v>335287</v>
      </c>
      <c r="M110" s="115">
        <v>0</v>
      </c>
      <c r="N110" s="115">
        <v>0</v>
      </c>
      <c r="O110" s="115">
        <v>487319</v>
      </c>
      <c r="P110" s="115">
        <f t="shared" si="6"/>
        <v>10154454</v>
      </c>
      <c r="Q110" s="116">
        <f t="shared" si="7"/>
        <v>335.88429478698066</v>
      </c>
      <c r="R110" s="279"/>
      <c r="S110" s="243">
        <f t="shared" si="8"/>
        <v>67.960979585206388</v>
      </c>
      <c r="T110" s="302">
        <v>30232</v>
      </c>
    </row>
    <row r="111" spans="1:20" x14ac:dyDescent="0.25">
      <c r="A111" s="280">
        <v>59</v>
      </c>
      <c r="B111" s="280" t="s">
        <v>158</v>
      </c>
      <c r="C111" s="118">
        <v>1691175</v>
      </c>
      <c r="D111" s="118">
        <v>235023</v>
      </c>
      <c r="E111" s="118">
        <v>450293</v>
      </c>
      <c r="F111" s="118">
        <v>0</v>
      </c>
      <c r="G111" s="118">
        <v>301855</v>
      </c>
      <c r="H111" s="118">
        <v>240029</v>
      </c>
      <c r="I111" s="118">
        <v>196141</v>
      </c>
      <c r="J111" s="118">
        <v>174000</v>
      </c>
      <c r="K111" s="118">
        <v>0</v>
      </c>
      <c r="L111" s="118">
        <v>424053</v>
      </c>
      <c r="M111" s="118">
        <v>516519</v>
      </c>
      <c r="N111" s="118">
        <v>0</v>
      </c>
      <c r="O111" s="118">
        <v>44475</v>
      </c>
      <c r="P111" s="118">
        <f t="shared" si="6"/>
        <v>4273563</v>
      </c>
      <c r="Q111" s="119">
        <f t="shared" si="7"/>
        <v>397.42983353482748</v>
      </c>
      <c r="R111" s="280"/>
      <c r="S111" s="123">
        <f t="shared" si="8"/>
        <v>80.413765164406001</v>
      </c>
      <c r="T111" s="287">
        <v>10753</v>
      </c>
    </row>
    <row r="112" spans="1:20" x14ac:dyDescent="0.25">
      <c r="A112" s="279">
        <v>60</v>
      </c>
      <c r="B112" s="279" t="s">
        <v>160</v>
      </c>
      <c r="C112" s="115">
        <v>13567931</v>
      </c>
      <c r="D112" s="115">
        <v>842200</v>
      </c>
      <c r="E112" s="115">
        <v>0</v>
      </c>
      <c r="F112" s="115">
        <v>0</v>
      </c>
      <c r="G112" s="115">
        <v>816764</v>
      </c>
      <c r="H112" s="115">
        <v>100048</v>
      </c>
      <c r="I112" s="115">
        <v>850798</v>
      </c>
      <c r="J112" s="115">
        <v>405617</v>
      </c>
      <c r="K112" s="115">
        <v>0</v>
      </c>
      <c r="L112" s="115">
        <v>212325</v>
      </c>
      <c r="M112" s="115">
        <v>302779</v>
      </c>
      <c r="N112" s="115">
        <v>0</v>
      </c>
      <c r="O112" s="115">
        <v>0</v>
      </c>
      <c r="P112" s="115">
        <f t="shared" si="6"/>
        <v>17098462</v>
      </c>
      <c r="Q112" s="116">
        <f t="shared" si="7"/>
        <v>167.80636740141716</v>
      </c>
      <c r="R112" s="279"/>
      <c r="S112" s="243">
        <f t="shared" si="8"/>
        <v>33.953016816305762</v>
      </c>
      <c r="T112" s="302">
        <v>101894</v>
      </c>
    </row>
    <row r="113" spans="1:20" x14ac:dyDescent="0.25">
      <c r="A113" s="280">
        <v>61</v>
      </c>
      <c r="B113" s="280" t="s">
        <v>162</v>
      </c>
      <c r="C113" s="118">
        <v>2159650</v>
      </c>
      <c r="D113" s="118">
        <v>517084</v>
      </c>
      <c r="E113" s="118">
        <v>54894</v>
      </c>
      <c r="F113" s="118">
        <v>69817</v>
      </c>
      <c r="G113" s="118">
        <v>731649</v>
      </c>
      <c r="H113" s="118">
        <v>91447</v>
      </c>
      <c r="I113" s="118">
        <v>355691</v>
      </c>
      <c r="J113" s="118">
        <v>0</v>
      </c>
      <c r="K113" s="118">
        <v>0</v>
      </c>
      <c r="L113" s="118">
        <v>1757319</v>
      </c>
      <c r="M113" s="118">
        <v>1492779</v>
      </c>
      <c r="N113" s="118">
        <v>0</v>
      </c>
      <c r="O113" s="118">
        <v>0</v>
      </c>
      <c r="P113" s="118">
        <f t="shared" si="6"/>
        <v>7230330</v>
      </c>
      <c r="Q113" s="119">
        <f t="shared" si="7"/>
        <v>491.42459049819888</v>
      </c>
      <c r="R113" s="280"/>
      <c r="S113" s="123">
        <f t="shared" si="8"/>
        <v>99.43214696506567</v>
      </c>
      <c r="T113" s="287">
        <v>14713</v>
      </c>
    </row>
    <row r="114" spans="1:20" x14ac:dyDescent="0.25">
      <c r="A114" s="279">
        <v>62</v>
      </c>
      <c r="B114" s="279" t="s">
        <v>251</v>
      </c>
      <c r="C114" s="115">
        <v>3602559</v>
      </c>
      <c r="D114" s="115">
        <v>375149</v>
      </c>
      <c r="E114" s="115">
        <v>1587070</v>
      </c>
      <c r="F114" s="115">
        <v>6163</v>
      </c>
      <c r="G114" s="115">
        <v>690966</v>
      </c>
      <c r="H114" s="115">
        <v>109361</v>
      </c>
      <c r="I114" s="115">
        <v>732170</v>
      </c>
      <c r="J114" s="115">
        <v>0</v>
      </c>
      <c r="K114" s="115">
        <v>0</v>
      </c>
      <c r="L114" s="115">
        <v>54712</v>
      </c>
      <c r="M114" s="115">
        <v>2331371</v>
      </c>
      <c r="N114" s="115">
        <v>0</v>
      </c>
      <c r="O114" s="115">
        <v>12587522</v>
      </c>
      <c r="P114" s="115">
        <f t="shared" si="6"/>
        <v>22077043</v>
      </c>
      <c r="Q114" s="116">
        <f t="shared" si="7"/>
        <v>859.86535540408954</v>
      </c>
      <c r="R114" s="279"/>
      <c r="S114" s="243">
        <f t="shared" si="8"/>
        <v>173.98042353157584</v>
      </c>
      <c r="T114" s="302">
        <v>25675</v>
      </c>
    </row>
    <row r="115" spans="1:20" x14ac:dyDescent="0.25">
      <c r="A115" s="280">
        <v>63</v>
      </c>
      <c r="B115" s="280" t="s">
        <v>166</v>
      </c>
      <c r="C115" s="118">
        <v>4269590</v>
      </c>
      <c r="D115" s="118">
        <v>334386</v>
      </c>
      <c r="E115" s="118">
        <v>41714</v>
      </c>
      <c r="F115" s="118">
        <v>0</v>
      </c>
      <c r="G115" s="118">
        <v>394178</v>
      </c>
      <c r="H115" s="118">
        <v>41760</v>
      </c>
      <c r="I115" s="118">
        <v>377282</v>
      </c>
      <c r="J115" s="118">
        <v>263861</v>
      </c>
      <c r="K115" s="118">
        <v>0</v>
      </c>
      <c r="L115" s="118">
        <v>933853</v>
      </c>
      <c r="M115" s="118">
        <v>483051</v>
      </c>
      <c r="N115" s="118">
        <v>0</v>
      </c>
      <c r="O115" s="118">
        <v>0</v>
      </c>
      <c r="P115" s="118">
        <f t="shared" si="6"/>
        <v>7139675</v>
      </c>
      <c r="Q115" s="119">
        <f t="shared" si="7"/>
        <v>590.05578512396698</v>
      </c>
      <c r="R115" s="280"/>
      <c r="S115" s="123">
        <f t="shared" si="8"/>
        <v>119.38864004455742</v>
      </c>
      <c r="T115" s="287">
        <v>12100</v>
      </c>
    </row>
    <row r="116" spans="1:20" x14ac:dyDescent="0.25">
      <c r="A116" s="279">
        <v>64</v>
      </c>
      <c r="B116" s="279" t="s">
        <v>168</v>
      </c>
      <c r="C116" s="115">
        <v>1414858</v>
      </c>
      <c r="D116" s="115">
        <v>368168</v>
      </c>
      <c r="E116" s="115">
        <v>0</v>
      </c>
      <c r="F116" s="115">
        <v>0</v>
      </c>
      <c r="G116" s="115">
        <v>400405</v>
      </c>
      <c r="H116" s="115">
        <v>317517</v>
      </c>
      <c r="I116" s="115">
        <v>227453</v>
      </c>
      <c r="J116" s="115">
        <v>80260</v>
      </c>
      <c r="K116" s="115">
        <v>0</v>
      </c>
      <c r="L116" s="115">
        <v>37676</v>
      </c>
      <c r="M116" s="115">
        <v>0</v>
      </c>
      <c r="N116" s="115">
        <v>0</v>
      </c>
      <c r="O116" s="115">
        <v>57981</v>
      </c>
      <c r="P116" s="115">
        <f t="shared" si="6"/>
        <v>2904318</v>
      </c>
      <c r="Q116" s="116">
        <f t="shared" si="7"/>
        <v>248.78516361144423</v>
      </c>
      <c r="R116" s="279"/>
      <c r="S116" s="243">
        <f t="shared" si="8"/>
        <v>50.337820754681374</v>
      </c>
      <c r="T116" s="302">
        <v>11674</v>
      </c>
    </row>
    <row r="117" spans="1:20" x14ac:dyDescent="0.25">
      <c r="A117" s="280">
        <v>65</v>
      </c>
      <c r="B117" s="280" t="s">
        <v>170</v>
      </c>
      <c r="C117" s="118">
        <v>1640380</v>
      </c>
      <c r="D117" s="118">
        <v>151776</v>
      </c>
      <c r="E117" s="118">
        <v>203604</v>
      </c>
      <c r="F117" s="118">
        <v>0</v>
      </c>
      <c r="G117" s="118">
        <v>202793</v>
      </c>
      <c r="H117" s="118">
        <v>0</v>
      </c>
      <c r="I117" s="118">
        <v>86755</v>
      </c>
      <c r="J117" s="118">
        <v>0</v>
      </c>
      <c r="K117" s="118">
        <v>0</v>
      </c>
      <c r="L117" s="118">
        <v>3145</v>
      </c>
      <c r="M117" s="118">
        <v>0</v>
      </c>
      <c r="N117" s="118">
        <v>0</v>
      </c>
      <c r="O117" s="118">
        <v>27773</v>
      </c>
      <c r="P117" s="118">
        <f t="shared" ref="P117:P147" si="9">SUM(C117:O117)</f>
        <v>2316226</v>
      </c>
      <c r="Q117" s="119">
        <f t="shared" ref="Q117:Q147" si="10">IFERROR(P117/$T117,0)</f>
        <v>148.27642276422765</v>
      </c>
      <c r="R117" s="280"/>
      <c r="S117" s="123">
        <f t="shared" ref="S117:S148" si="11">IF(Q$148,Q117/Q$148*100,0)</f>
        <v>30.001435306280079</v>
      </c>
      <c r="T117" s="287">
        <v>15621</v>
      </c>
    </row>
    <row r="118" spans="1:20" x14ac:dyDescent="0.25">
      <c r="A118" s="279">
        <v>66</v>
      </c>
      <c r="B118" s="279" t="s">
        <v>172</v>
      </c>
      <c r="C118" s="115">
        <v>5579053</v>
      </c>
      <c r="D118" s="115">
        <v>715730</v>
      </c>
      <c r="E118" s="115">
        <v>0</v>
      </c>
      <c r="F118" s="115">
        <v>22736</v>
      </c>
      <c r="G118" s="115">
        <v>1106067</v>
      </c>
      <c r="H118" s="115">
        <v>134695</v>
      </c>
      <c r="I118" s="115">
        <v>808653</v>
      </c>
      <c r="J118" s="115">
        <v>455813</v>
      </c>
      <c r="K118" s="115">
        <v>0</v>
      </c>
      <c r="L118" s="115">
        <v>124411</v>
      </c>
      <c r="M118" s="115">
        <v>1303286</v>
      </c>
      <c r="N118" s="115">
        <v>0</v>
      </c>
      <c r="O118" s="115">
        <v>0</v>
      </c>
      <c r="P118" s="115">
        <f t="shared" si="9"/>
        <v>10250444</v>
      </c>
      <c r="Q118" s="116">
        <f t="shared" si="10"/>
        <v>272.40808950543465</v>
      </c>
      <c r="R118" s="279"/>
      <c r="S118" s="243">
        <f t="shared" si="11"/>
        <v>55.117553565477131</v>
      </c>
      <c r="T118" s="302">
        <v>37629</v>
      </c>
    </row>
    <row r="119" spans="1:20" x14ac:dyDescent="0.25">
      <c r="A119" s="280">
        <v>67</v>
      </c>
      <c r="B119" s="280" t="s">
        <v>252</v>
      </c>
      <c r="C119" s="118">
        <v>2779149</v>
      </c>
      <c r="D119" s="118">
        <v>51948</v>
      </c>
      <c r="E119" s="118">
        <v>265386</v>
      </c>
      <c r="F119" s="118">
        <v>0</v>
      </c>
      <c r="G119" s="118">
        <v>511005</v>
      </c>
      <c r="H119" s="118">
        <v>0</v>
      </c>
      <c r="I119" s="118">
        <v>286160</v>
      </c>
      <c r="J119" s="118">
        <v>33000</v>
      </c>
      <c r="K119" s="118">
        <v>0</v>
      </c>
      <c r="L119" s="118">
        <v>2094805</v>
      </c>
      <c r="M119" s="118">
        <v>382169</v>
      </c>
      <c r="N119" s="118">
        <v>0</v>
      </c>
      <c r="O119" s="118">
        <v>0</v>
      </c>
      <c r="P119" s="118">
        <f t="shared" si="9"/>
        <v>6403622</v>
      </c>
      <c r="Q119" s="119">
        <f t="shared" si="10"/>
        <v>274.35079902317813</v>
      </c>
      <c r="R119" s="280"/>
      <c r="S119" s="123">
        <f t="shared" si="11"/>
        <v>55.510630717116761</v>
      </c>
      <c r="T119" s="287">
        <v>23341</v>
      </c>
    </row>
    <row r="120" spans="1:20" x14ac:dyDescent="0.25">
      <c r="A120" s="279">
        <v>68</v>
      </c>
      <c r="B120" s="279" t="s">
        <v>176</v>
      </c>
      <c r="C120" s="115">
        <v>3550904</v>
      </c>
      <c r="D120" s="115">
        <v>411908</v>
      </c>
      <c r="E120" s="115">
        <v>0</v>
      </c>
      <c r="F120" s="115">
        <v>52904</v>
      </c>
      <c r="G120" s="115">
        <v>436357</v>
      </c>
      <c r="H120" s="115">
        <v>6360</v>
      </c>
      <c r="I120" s="115">
        <v>106709</v>
      </c>
      <c r="J120" s="115">
        <v>42300</v>
      </c>
      <c r="K120" s="115">
        <v>0</v>
      </c>
      <c r="L120" s="115">
        <v>716037</v>
      </c>
      <c r="M120" s="115">
        <v>381299</v>
      </c>
      <c r="N120" s="115">
        <v>0</v>
      </c>
      <c r="O120" s="115">
        <v>2286</v>
      </c>
      <c r="P120" s="115">
        <f t="shared" si="9"/>
        <v>5707064</v>
      </c>
      <c r="Q120" s="116">
        <f t="shared" si="10"/>
        <v>336.28330681751225</v>
      </c>
      <c r="R120" s="279"/>
      <c r="S120" s="243">
        <f t="shared" si="11"/>
        <v>68.041713483403115</v>
      </c>
      <c r="T120" s="302">
        <v>16971</v>
      </c>
    </row>
    <row r="121" spans="1:20" x14ac:dyDescent="0.25">
      <c r="A121" s="280">
        <v>69</v>
      </c>
      <c r="B121" s="280" t="s">
        <v>178</v>
      </c>
      <c r="C121" s="118">
        <v>7955274</v>
      </c>
      <c r="D121" s="118">
        <v>1364000</v>
      </c>
      <c r="E121" s="118">
        <v>15135</v>
      </c>
      <c r="F121" s="118">
        <v>10393</v>
      </c>
      <c r="G121" s="118">
        <v>2335930</v>
      </c>
      <c r="H121" s="118">
        <v>82094</v>
      </c>
      <c r="I121" s="118">
        <v>449491</v>
      </c>
      <c r="J121" s="118">
        <v>0</v>
      </c>
      <c r="K121" s="118">
        <v>0</v>
      </c>
      <c r="L121" s="118">
        <v>46823</v>
      </c>
      <c r="M121" s="118">
        <v>1658627</v>
      </c>
      <c r="N121" s="118">
        <v>0</v>
      </c>
      <c r="O121" s="118">
        <v>209426</v>
      </c>
      <c r="P121" s="118">
        <f t="shared" si="9"/>
        <v>14127193</v>
      </c>
      <c r="Q121" s="119">
        <f t="shared" si="10"/>
        <v>238.75197309492825</v>
      </c>
      <c r="R121" s="280"/>
      <c r="S121" s="123">
        <f t="shared" si="11"/>
        <v>48.30776020570611</v>
      </c>
      <c r="T121" s="287">
        <v>59171</v>
      </c>
    </row>
    <row r="122" spans="1:20" x14ac:dyDescent="0.25">
      <c r="A122" s="279">
        <v>70</v>
      </c>
      <c r="B122" s="279" t="s">
        <v>180</v>
      </c>
      <c r="C122" s="115">
        <v>5518761</v>
      </c>
      <c r="D122" s="115">
        <v>757639</v>
      </c>
      <c r="E122" s="115">
        <v>114840</v>
      </c>
      <c r="F122" s="115">
        <v>479460</v>
      </c>
      <c r="G122" s="115">
        <v>33581</v>
      </c>
      <c r="H122" s="115">
        <v>0</v>
      </c>
      <c r="I122" s="115">
        <v>445432</v>
      </c>
      <c r="J122" s="115">
        <v>0</v>
      </c>
      <c r="K122" s="115">
        <v>0</v>
      </c>
      <c r="L122" s="115">
        <v>65930</v>
      </c>
      <c r="M122" s="115">
        <v>0</v>
      </c>
      <c r="N122" s="115">
        <v>0</v>
      </c>
      <c r="O122" s="115">
        <v>2617027</v>
      </c>
      <c r="P122" s="115">
        <f t="shared" si="9"/>
        <v>10032670</v>
      </c>
      <c r="Q122" s="116">
        <f t="shared" si="10"/>
        <v>315.83044764842913</v>
      </c>
      <c r="R122" s="279"/>
      <c r="S122" s="243">
        <f t="shared" si="11"/>
        <v>63.903394526481641</v>
      </c>
      <c r="T122" s="302">
        <v>31766</v>
      </c>
    </row>
    <row r="123" spans="1:20" x14ac:dyDescent="0.25">
      <c r="A123" s="280">
        <v>71</v>
      </c>
      <c r="B123" s="280" t="s">
        <v>182</v>
      </c>
      <c r="C123" s="118">
        <v>4026733</v>
      </c>
      <c r="D123" s="118">
        <v>311396</v>
      </c>
      <c r="E123" s="118">
        <v>0</v>
      </c>
      <c r="F123" s="118">
        <v>42742</v>
      </c>
      <c r="G123" s="118">
        <v>547311</v>
      </c>
      <c r="H123" s="118">
        <v>0</v>
      </c>
      <c r="I123" s="118">
        <v>250453</v>
      </c>
      <c r="J123" s="118">
        <v>0</v>
      </c>
      <c r="K123" s="118">
        <v>0</v>
      </c>
      <c r="L123" s="118">
        <v>79317</v>
      </c>
      <c r="M123" s="118">
        <v>107929</v>
      </c>
      <c r="N123" s="118">
        <v>0</v>
      </c>
      <c r="O123" s="118">
        <v>0</v>
      </c>
      <c r="P123" s="118">
        <f t="shared" si="9"/>
        <v>5365881</v>
      </c>
      <c r="Q123" s="119">
        <f t="shared" si="10"/>
        <v>243.08602881217723</v>
      </c>
      <c r="R123" s="280"/>
      <c r="S123" s="123">
        <f t="shared" si="11"/>
        <v>49.18468918599055</v>
      </c>
      <c r="T123" s="287">
        <v>22074</v>
      </c>
    </row>
    <row r="124" spans="1:20" x14ac:dyDescent="0.25">
      <c r="A124" s="279">
        <v>72</v>
      </c>
      <c r="B124" s="279" t="s">
        <v>184</v>
      </c>
      <c r="C124" s="115">
        <v>4731969</v>
      </c>
      <c r="D124" s="115">
        <v>874983</v>
      </c>
      <c r="E124" s="115">
        <v>2268861</v>
      </c>
      <c r="F124" s="115">
        <v>0</v>
      </c>
      <c r="G124" s="115">
        <v>29222</v>
      </c>
      <c r="H124" s="115">
        <v>224969</v>
      </c>
      <c r="I124" s="115">
        <v>441736</v>
      </c>
      <c r="J124" s="115">
        <v>0</v>
      </c>
      <c r="K124" s="115">
        <v>0</v>
      </c>
      <c r="L124" s="115">
        <v>1393296</v>
      </c>
      <c r="M124" s="115">
        <v>1857590</v>
      </c>
      <c r="N124" s="115">
        <v>0</v>
      </c>
      <c r="O124" s="115">
        <v>484013</v>
      </c>
      <c r="P124" s="115">
        <f t="shared" si="9"/>
        <v>12306639</v>
      </c>
      <c r="Q124" s="116">
        <f t="shared" si="10"/>
        <v>287.92174157171934</v>
      </c>
      <c r="R124" s="279"/>
      <c r="S124" s="243">
        <f t="shared" si="11"/>
        <v>58.256500541361866</v>
      </c>
      <c r="T124" s="302">
        <v>42743</v>
      </c>
    </row>
    <row r="125" spans="1:20" x14ac:dyDescent="0.25">
      <c r="A125" s="280">
        <v>73</v>
      </c>
      <c r="B125" s="280" t="s">
        <v>186</v>
      </c>
      <c r="C125" s="118">
        <v>95688000</v>
      </c>
      <c r="D125" s="118">
        <v>14658000</v>
      </c>
      <c r="E125" s="118">
        <v>38922000</v>
      </c>
      <c r="F125" s="118">
        <v>0</v>
      </c>
      <c r="G125" s="118">
        <v>12610000</v>
      </c>
      <c r="H125" s="118">
        <v>3055000</v>
      </c>
      <c r="I125" s="118">
        <v>8654000</v>
      </c>
      <c r="J125" s="118">
        <v>0</v>
      </c>
      <c r="K125" s="118">
        <v>0</v>
      </c>
      <c r="L125" s="118">
        <v>8225000</v>
      </c>
      <c r="M125" s="118">
        <v>45095000</v>
      </c>
      <c r="N125" s="118">
        <v>0</v>
      </c>
      <c r="O125" s="118">
        <v>13272000</v>
      </c>
      <c r="P125" s="118">
        <f t="shared" si="9"/>
        <v>240179000</v>
      </c>
      <c r="Q125" s="119">
        <f t="shared" si="10"/>
        <v>487.21901821449654</v>
      </c>
      <c r="R125" s="280"/>
      <c r="S125" s="123">
        <f t="shared" si="11"/>
        <v>98.581214615584827</v>
      </c>
      <c r="T125" s="287">
        <v>492959</v>
      </c>
    </row>
    <row r="126" spans="1:20" x14ac:dyDescent="0.25">
      <c r="A126" s="279">
        <v>74</v>
      </c>
      <c r="B126" s="279" t="s">
        <v>188</v>
      </c>
      <c r="C126" s="115">
        <v>4900508</v>
      </c>
      <c r="D126" s="115">
        <v>695969</v>
      </c>
      <c r="E126" s="115">
        <v>1036058</v>
      </c>
      <c r="F126" s="115">
        <v>0</v>
      </c>
      <c r="G126" s="115">
        <v>616782</v>
      </c>
      <c r="H126" s="115">
        <v>8083</v>
      </c>
      <c r="I126" s="115">
        <v>251345</v>
      </c>
      <c r="J126" s="115">
        <v>501584</v>
      </c>
      <c r="K126" s="115">
        <v>0</v>
      </c>
      <c r="L126" s="115">
        <v>560797</v>
      </c>
      <c r="M126" s="115">
        <v>2090751</v>
      </c>
      <c r="N126" s="115">
        <v>0</v>
      </c>
      <c r="O126" s="115">
        <v>104501</v>
      </c>
      <c r="P126" s="115">
        <f t="shared" si="9"/>
        <v>10766378</v>
      </c>
      <c r="Q126" s="116">
        <f t="shared" si="10"/>
        <v>324.25919344637532</v>
      </c>
      <c r="R126" s="279"/>
      <c r="S126" s="243">
        <f t="shared" si="11"/>
        <v>65.608820561558417</v>
      </c>
      <c r="T126" s="302">
        <v>33203</v>
      </c>
    </row>
    <row r="127" spans="1:20" x14ac:dyDescent="0.25">
      <c r="A127" s="280">
        <v>75</v>
      </c>
      <c r="B127" s="280" t="s">
        <v>190</v>
      </c>
      <c r="C127" s="118">
        <v>1026855</v>
      </c>
      <c r="D127" s="118">
        <v>180562</v>
      </c>
      <c r="E127" s="118">
        <v>0</v>
      </c>
      <c r="F127" s="118">
        <v>30589</v>
      </c>
      <c r="G127" s="118">
        <v>211245</v>
      </c>
      <c r="H127" s="118">
        <v>100800</v>
      </c>
      <c r="I127" s="118">
        <v>167138</v>
      </c>
      <c r="J127" s="118">
        <v>0</v>
      </c>
      <c r="K127" s="118">
        <v>0</v>
      </c>
      <c r="L127" s="118">
        <v>559514</v>
      </c>
      <c r="M127" s="118">
        <v>0</v>
      </c>
      <c r="N127" s="118">
        <v>0</v>
      </c>
      <c r="O127" s="118">
        <v>52563</v>
      </c>
      <c r="P127" s="118">
        <f t="shared" si="9"/>
        <v>2329266</v>
      </c>
      <c r="Q127" s="119">
        <f t="shared" si="10"/>
        <v>314.25607123583376</v>
      </c>
      <c r="R127" s="280"/>
      <c r="S127" s="123">
        <f t="shared" si="11"/>
        <v>63.584843868125674</v>
      </c>
      <c r="T127" s="287">
        <v>7412</v>
      </c>
    </row>
    <row r="128" spans="1:20" x14ac:dyDescent="0.25">
      <c r="A128" s="279">
        <v>76</v>
      </c>
      <c r="B128" s="279" t="s">
        <v>63</v>
      </c>
      <c r="C128" s="115">
        <v>1598543</v>
      </c>
      <c r="D128" s="115">
        <v>117875</v>
      </c>
      <c r="E128" s="115">
        <v>0</v>
      </c>
      <c r="F128" s="115">
        <v>0</v>
      </c>
      <c r="G128" s="115">
        <v>0</v>
      </c>
      <c r="H128" s="115">
        <v>0</v>
      </c>
      <c r="I128" s="115">
        <v>84668</v>
      </c>
      <c r="J128" s="115">
        <v>11265</v>
      </c>
      <c r="K128" s="115">
        <v>0</v>
      </c>
      <c r="L128" s="115">
        <v>0</v>
      </c>
      <c r="M128" s="115">
        <v>0</v>
      </c>
      <c r="N128" s="115">
        <v>0</v>
      </c>
      <c r="O128" s="115">
        <v>23742</v>
      </c>
      <c r="P128" s="115">
        <f t="shared" si="9"/>
        <v>1836093</v>
      </c>
      <c r="Q128" s="116">
        <f t="shared" si="10"/>
        <v>199.14240780911064</v>
      </c>
      <c r="R128" s="279"/>
      <c r="S128" s="243">
        <f t="shared" si="11"/>
        <v>40.293378766777657</v>
      </c>
      <c r="T128" s="302">
        <v>9220</v>
      </c>
    </row>
    <row r="129" spans="1:20" x14ac:dyDescent="0.25">
      <c r="A129" s="280">
        <v>77</v>
      </c>
      <c r="B129" s="280" t="s">
        <v>65</v>
      </c>
      <c r="C129" s="118">
        <v>15785507</v>
      </c>
      <c r="D129" s="118">
        <v>3582087</v>
      </c>
      <c r="E129" s="118">
        <v>9003735</v>
      </c>
      <c r="F129" s="118">
        <v>392390</v>
      </c>
      <c r="G129" s="118">
        <v>2478828</v>
      </c>
      <c r="H129" s="118">
        <v>869507</v>
      </c>
      <c r="I129" s="118">
        <v>1293688</v>
      </c>
      <c r="J129" s="118">
        <v>1140563</v>
      </c>
      <c r="K129" s="118">
        <v>85649</v>
      </c>
      <c r="L129" s="118">
        <v>2157300</v>
      </c>
      <c r="M129" s="118">
        <v>6361832</v>
      </c>
      <c r="N129" s="118">
        <v>0</v>
      </c>
      <c r="O129" s="118">
        <v>0</v>
      </c>
      <c r="P129" s="118">
        <f t="shared" si="9"/>
        <v>43151086</v>
      </c>
      <c r="Q129" s="119">
        <f t="shared" si="10"/>
        <v>447.07348812150974</v>
      </c>
      <c r="R129" s="280"/>
      <c r="S129" s="123">
        <f t="shared" si="11"/>
        <v>90.458389007388149</v>
      </c>
      <c r="T129" s="287">
        <v>96519</v>
      </c>
    </row>
    <row r="130" spans="1:20" x14ac:dyDescent="0.25">
      <c r="A130" s="279">
        <v>78</v>
      </c>
      <c r="B130" s="279" t="s">
        <v>194</v>
      </c>
      <c r="C130" s="115">
        <v>4231668</v>
      </c>
      <c r="D130" s="115">
        <v>610059</v>
      </c>
      <c r="E130" s="115">
        <v>1398095</v>
      </c>
      <c r="F130" s="115">
        <v>0</v>
      </c>
      <c r="G130" s="115">
        <v>53050</v>
      </c>
      <c r="H130" s="115">
        <v>236180</v>
      </c>
      <c r="I130" s="115">
        <v>256026</v>
      </c>
      <c r="J130" s="115">
        <v>220327</v>
      </c>
      <c r="K130" s="115">
        <v>406552</v>
      </c>
      <c r="L130" s="115">
        <v>2947052</v>
      </c>
      <c r="M130" s="115">
        <v>3249683</v>
      </c>
      <c r="N130" s="115">
        <v>0</v>
      </c>
      <c r="O130" s="115">
        <v>0</v>
      </c>
      <c r="P130" s="115">
        <f t="shared" si="9"/>
        <v>13608692</v>
      </c>
      <c r="Q130" s="116">
        <f t="shared" si="10"/>
        <v>605.853975603241</v>
      </c>
      <c r="R130" s="279"/>
      <c r="S130" s="243">
        <f t="shared" si="11"/>
        <v>122.58515895689912</v>
      </c>
      <c r="T130" s="302">
        <v>22462</v>
      </c>
    </row>
    <row r="131" spans="1:20" x14ac:dyDescent="0.25">
      <c r="A131" s="280">
        <v>79</v>
      </c>
      <c r="B131" s="280" t="s">
        <v>196</v>
      </c>
      <c r="C131" s="118">
        <v>12020093</v>
      </c>
      <c r="D131" s="118">
        <v>1789958</v>
      </c>
      <c r="E131" s="118">
        <v>319710</v>
      </c>
      <c r="F131" s="118">
        <v>0</v>
      </c>
      <c r="G131" s="118">
        <v>12725</v>
      </c>
      <c r="H131" s="118">
        <v>171604</v>
      </c>
      <c r="I131" s="118">
        <v>1467454</v>
      </c>
      <c r="J131" s="118">
        <v>0</v>
      </c>
      <c r="K131" s="118">
        <v>0</v>
      </c>
      <c r="L131" s="118">
        <v>2260430</v>
      </c>
      <c r="M131" s="118">
        <v>2606381</v>
      </c>
      <c r="N131" s="118">
        <v>0</v>
      </c>
      <c r="O131" s="118">
        <v>0</v>
      </c>
      <c r="P131" s="118">
        <f t="shared" si="9"/>
        <v>20648355</v>
      </c>
      <c r="Q131" s="119">
        <f t="shared" si="10"/>
        <v>241.47863357814472</v>
      </c>
      <c r="R131" s="280"/>
      <c r="S131" s="123">
        <f t="shared" si="11"/>
        <v>48.859457681032204</v>
      </c>
      <c r="T131" s="287">
        <v>85508</v>
      </c>
    </row>
    <row r="132" spans="1:20" x14ac:dyDescent="0.25">
      <c r="A132" s="279">
        <v>80</v>
      </c>
      <c r="B132" s="279" t="s">
        <v>198</v>
      </c>
      <c r="C132" s="115">
        <v>2468573</v>
      </c>
      <c r="D132" s="115">
        <v>483056</v>
      </c>
      <c r="E132" s="115">
        <v>0</v>
      </c>
      <c r="F132" s="115">
        <v>0</v>
      </c>
      <c r="G132" s="115">
        <v>0</v>
      </c>
      <c r="H132" s="115">
        <v>36572</v>
      </c>
      <c r="I132" s="115">
        <v>47287</v>
      </c>
      <c r="J132" s="115">
        <v>100325</v>
      </c>
      <c r="K132" s="115">
        <v>0</v>
      </c>
      <c r="L132" s="115">
        <v>0</v>
      </c>
      <c r="M132" s="115">
        <v>177706</v>
      </c>
      <c r="N132" s="115">
        <v>400249</v>
      </c>
      <c r="O132" s="115">
        <v>206885</v>
      </c>
      <c r="P132" s="115">
        <f t="shared" si="9"/>
        <v>3920653</v>
      </c>
      <c r="Q132" s="116">
        <f t="shared" si="10"/>
        <v>156.61938241521193</v>
      </c>
      <c r="R132" s="279"/>
      <c r="S132" s="243">
        <f t="shared" si="11"/>
        <v>31.689503844525767</v>
      </c>
      <c r="T132" s="302">
        <v>25033</v>
      </c>
    </row>
    <row r="133" spans="1:20" x14ac:dyDescent="0.25">
      <c r="A133" s="280">
        <v>81</v>
      </c>
      <c r="B133" s="280" t="s">
        <v>200</v>
      </c>
      <c r="C133" s="118">
        <v>2072292</v>
      </c>
      <c r="D133" s="118">
        <v>403755</v>
      </c>
      <c r="E133" s="118">
        <v>0</v>
      </c>
      <c r="F133" s="118">
        <v>64748</v>
      </c>
      <c r="G133" s="118">
        <v>430195</v>
      </c>
      <c r="H133" s="118">
        <v>21653</v>
      </c>
      <c r="I133" s="118">
        <v>78395</v>
      </c>
      <c r="J133" s="118">
        <v>0</v>
      </c>
      <c r="K133" s="118">
        <v>0</v>
      </c>
      <c r="L133" s="118">
        <v>7258</v>
      </c>
      <c r="M133" s="118">
        <v>351389</v>
      </c>
      <c r="N133" s="118">
        <v>1995</v>
      </c>
      <c r="O133" s="118">
        <v>0</v>
      </c>
      <c r="P133" s="118">
        <f t="shared" si="9"/>
        <v>3431680</v>
      </c>
      <c r="Q133" s="119">
        <f t="shared" si="10"/>
        <v>161.08148704468644</v>
      </c>
      <c r="R133" s="280"/>
      <c r="S133" s="123">
        <f t="shared" si="11"/>
        <v>32.592341536961179</v>
      </c>
      <c r="T133" s="287">
        <v>21304</v>
      </c>
    </row>
    <row r="134" spans="1:20" x14ac:dyDescent="0.25">
      <c r="A134" s="279">
        <v>82</v>
      </c>
      <c r="B134" s="279" t="s">
        <v>202</v>
      </c>
      <c r="C134" s="115">
        <v>5494465</v>
      </c>
      <c r="D134" s="115">
        <v>828019</v>
      </c>
      <c r="E134" s="115">
        <v>0</v>
      </c>
      <c r="F134" s="115">
        <v>0</v>
      </c>
      <c r="G134" s="115">
        <v>945422</v>
      </c>
      <c r="H134" s="115">
        <v>0</v>
      </c>
      <c r="I134" s="115">
        <v>529366</v>
      </c>
      <c r="J134" s="115">
        <v>0</v>
      </c>
      <c r="K134" s="115">
        <v>0</v>
      </c>
      <c r="L134" s="115">
        <v>598420</v>
      </c>
      <c r="M134" s="115">
        <v>0</v>
      </c>
      <c r="N134" s="115">
        <v>0</v>
      </c>
      <c r="O134" s="115">
        <v>0</v>
      </c>
      <c r="P134" s="115">
        <f t="shared" si="9"/>
        <v>8395692</v>
      </c>
      <c r="Q134" s="116">
        <f t="shared" si="10"/>
        <v>188.38782928690034</v>
      </c>
      <c r="R134" s="279"/>
      <c r="S134" s="243">
        <f t="shared" si="11"/>
        <v>38.117356539066868</v>
      </c>
      <c r="T134" s="302">
        <v>44566</v>
      </c>
    </row>
    <row r="135" spans="1:20" x14ac:dyDescent="0.25">
      <c r="A135" s="280">
        <v>83</v>
      </c>
      <c r="B135" s="280" t="s">
        <v>204</v>
      </c>
      <c r="C135" s="118">
        <v>3029424</v>
      </c>
      <c r="D135" s="118">
        <v>553561</v>
      </c>
      <c r="E135" s="118">
        <v>0</v>
      </c>
      <c r="F135" s="118">
        <v>0</v>
      </c>
      <c r="G135" s="118">
        <v>460650</v>
      </c>
      <c r="H135" s="118">
        <v>0</v>
      </c>
      <c r="I135" s="118">
        <v>132965</v>
      </c>
      <c r="J135" s="118">
        <v>0</v>
      </c>
      <c r="K135" s="118">
        <v>0</v>
      </c>
      <c r="L135" s="118">
        <v>94350</v>
      </c>
      <c r="M135" s="118">
        <v>147008</v>
      </c>
      <c r="N135" s="118">
        <v>0</v>
      </c>
      <c r="O135" s="118">
        <v>311512</v>
      </c>
      <c r="P135" s="118">
        <f t="shared" si="9"/>
        <v>4729470</v>
      </c>
      <c r="Q135" s="119">
        <f t="shared" si="10"/>
        <v>163.29351241238822</v>
      </c>
      <c r="R135" s="280"/>
      <c r="S135" s="123">
        <f t="shared" si="11"/>
        <v>33.039910575435215</v>
      </c>
      <c r="T135" s="287">
        <v>28963</v>
      </c>
    </row>
    <row r="136" spans="1:20" x14ac:dyDescent="0.25">
      <c r="A136" s="279">
        <v>84</v>
      </c>
      <c r="B136" s="279" t="s">
        <v>206</v>
      </c>
      <c r="C136" s="115">
        <v>1083015</v>
      </c>
      <c r="D136" s="115">
        <v>520746</v>
      </c>
      <c r="E136" s="115">
        <v>289446</v>
      </c>
      <c r="F136" s="115">
        <v>0</v>
      </c>
      <c r="G136" s="115">
        <v>533846</v>
      </c>
      <c r="H136" s="115">
        <v>52358</v>
      </c>
      <c r="I136" s="115">
        <v>158106</v>
      </c>
      <c r="J136" s="115">
        <v>0</v>
      </c>
      <c r="K136" s="115">
        <v>0</v>
      </c>
      <c r="L136" s="115">
        <v>7656</v>
      </c>
      <c r="M136" s="115">
        <v>232242</v>
      </c>
      <c r="N136" s="115">
        <v>0</v>
      </c>
      <c r="O136" s="115">
        <v>65917</v>
      </c>
      <c r="P136" s="115">
        <f t="shared" si="9"/>
        <v>2943332</v>
      </c>
      <c r="Q136" s="116">
        <f t="shared" si="10"/>
        <v>165.78416131575983</v>
      </c>
      <c r="R136" s="279"/>
      <c r="S136" s="243">
        <f t="shared" si="11"/>
        <v>33.543854766643392</v>
      </c>
      <c r="T136" s="302">
        <v>17754</v>
      </c>
    </row>
    <row r="137" spans="1:20" x14ac:dyDescent="0.25">
      <c r="A137" s="280">
        <v>85</v>
      </c>
      <c r="B137" s="280" t="s">
        <v>208</v>
      </c>
      <c r="C137" s="118">
        <v>29919950</v>
      </c>
      <c r="D137" s="118">
        <v>2834646</v>
      </c>
      <c r="E137" s="118">
        <v>6843652</v>
      </c>
      <c r="F137" s="118">
        <v>569110</v>
      </c>
      <c r="G137" s="118">
        <v>3399164</v>
      </c>
      <c r="H137" s="118">
        <v>1169417</v>
      </c>
      <c r="I137" s="118">
        <v>2456378</v>
      </c>
      <c r="J137" s="118">
        <v>1606320</v>
      </c>
      <c r="K137" s="118">
        <v>0</v>
      </c>
      <c r="L137" s="118">
        <v>4212074</v>
      </c>
      <c r="M137" s="118">
        <v>19839988</v>
      </c>
      <c r="N137" s="118">
        <v>0</v>
      </c>
      <c r="O137" s="118">
        <v>7698629</v>
      </c>
      <c r="P137" s="118">
        <f t="shared" si="9"/>
        <v>80549328</v>
      </c>
      <c r="Q137" s="119">
        <f t="shared" si="10"/>
        <v>549.04523270714617</v>
      </c>
      <c r="R137" s="280"/>
      <c r="S137" s="123">
        <f t="shared" si="11"/>
        <v>111.09079058021972</v>
      </c>
      <c r="T137" s="287">
        <v>146708</v>
      </c>
    </row>
    <row r="138" spans="1:20" x14ac:dyDescent="0.25">
      <c r="A138" s="279">
        <v>86</v>
      </c>
      <c r="B138" s="279" t="s">
        <v>210</v>
      </c>
      <c r="C138" s="115">
        <v>23581320</v>
      </c>
      <c r="D138" s="115">
        <v>5640181</v>
      </c>
      <c r="E138" s="115">
        <v>0</v>
      </c>
      <c r="F138" s="115">
        <v>251544</v>
      </c>
      <c r="G138" s="115">
        <v>34379</v>
      </c>
      <c r="H138" s="115">
        <v>690895</v>
      </c>
      <c r="I138" s="115">
        <v>6234520</v>
      </c>
      <c r="J138" s="115">
        <v>1434496</v>
      </c>
      <c r="K138" s="115">
        <v>0</v>
      </c>
      <c r="L138" s="115">
        <v>3988240</v>
      </c>
      <c r="M138" s="115">
        <v>14976589</v>
      </c>
      <c r="N138" s="115">
        <v>0</v>
      </c>
      <c r="O138" s="115">
        <v>7580367</v>
      </c>
      <c r="P138" s="115">
        <f t="shared" si="9"/>
        <v>64412531</v>
      </c>
      <c r="Q138" s="116">
        <f t="shared" si="10"/>
        <v>389.94412897132895</v>
      </c>
      <c r="R138" s="279"/>
      <c r="S138" s="243">
        <f t="shared" si="11"/>
        <v>78.89914890244755</v>
      </c>
      <c r="T138" s="302">
        <v>165184</v>
      </c>
    </row>
    <row r="139" spans="1:20" x14ac:dyDescent="0.25">
      <c r="A139" s="280">
        <v>87</v>
      </c>
      <c r="B139" s="280" t="s">
        <v>212</v>
      </c>
      <c r="C139" s="118">
        <v>0</v>
      </c>
      <c r="D139" s="118">
        <v>0</v>
      </c>
      <c r="E139" s="118">
        <v>0</v>
      </c>
      <c r="F139" s="118">
        <v>0</v>
      </c>
      <c r="G139" s="118">
        <v>0</v>
      </c>
      <c r="H139" s="118">
        <v>0</v>
      </c>
      <c r="I139" s="118">
        <v>0</v>
      </c>
      <c r="J139" s="118">
        <v>0</v>
      </c>
      <c r="K139" s="118">
        <v>0</v>
      </c>
      <c r="L139" s="118">
        <v>0</v>
      </c>
      <c r="M139" s="118">
        <v>0</v>
      </c>
      <c r="N139" s="118">
        <v>0</v>
      </c>
      <c r="O139" s="118">
        <v>0</v>
      </c>
      <c r="P139" s="118">
        <f t="shared" si="9"/>
        <v>0</v>
      </c>
      <c r="Q139" s="119">
        <f t="shared" si="10"/>
        <v>0</v>
      </c>
      <c r="R139" s="280"/>
      <c r="S139" s="123">
        <f t="shared" si="11"/>
        <v>0</v>
      </c>
      <c r="T139" s="287">
        <v>0</v>
      </c>
    </row>
    <row r="140" spans="1:20" x14ac:dyDescent="0.25">
      <c r="A140" s="279">
        <v>88</v>
      </c>
      <c r="B140" s="279" t="s">
        <v>214</v>
      </c>
      <c r="C140" s="115">
        <v>1254890</v>
      </c>
      <c r="D140" s="115">
        <v>99342</v>
      </c>
      <c r="E140" s="115">
        <v>62883</v>
      </c>
      <c r="F140" s="115">
        <v>0</v>
      </c>
      <c r="G140" s="115">
        <v>239701</v>
      </c>
      <c r="H140" s="115">
        <v>0</v>
      </c>
      <c r="I140" s="115">
        <v>0</v>
      </c>
      <c r="J140" s="115">
        <v>0</v>
      </c>
      <c r="K140" s="115">
        <v>0</v>
      </c>
      <c r="L140" s="115">
        <v>95395</v>
      </c>
      <c r="M140" s="115">
        <v>0</v>
      </c>
      <c r="N140" s="115">
        <v>0</v>
      </c>
      <c r="O140" s="115">
        <v>30876</v>
      </c>
      <c r="P140" s="115">
        <f t="shared" si="9"/>
        <v>1783087</v>
      </c>
      <c r="Q140" s="116">
        <f t="shared" si="10"/>
        <v>173.53644768856446</v>
      </c>
      <c r="R140" s="279"/>
      <c r="S140" s="243">
        <f t="shared" si="11"/>
        <v>35.112409724698168</v>
      </c>
      <c r="T140" s="302">
        <v>10275</v>
      </c>
    </row>
    <row r="141" spans="1:20" x14ac:dyDescent="0.25">
      <c r="A141" s="280">
        <v>89</v>
      </c>
      <c r="B141" s="280" t="s">
        <v>216</v>
      </c>
      <c r="C141" s="118">
        <v>6395437</v>
      </c>
      <c r="D141" s="118">
        <v>810456</v>
      </c>
      <c r="E141" s="118">
        <v>0</v>
      </c>
      <c r="F141" s="118">
        <v>20902</v>
      </c>
      <c r="G141" s="118">
        <v>472448</v>
      </c>
      <c r="H141" s="118">
        <v>131280</v>
      </c>
      <c r="I141" s="118">
        <v>324730</v>
      </c>
      <c r="J141" s="118">
        <v>374062</v>
      </c>
      <c r="K141" s="118">
        <v>0</v>
      </c>
      <c r="L141" s="118">
        <v>302359</v>
      </c>
      <c r="M141" s="118">
        <v>0</v>
      </c>
      <c r="N141" s="118">
        <v>3833366</v>
      </c>
      <c r="O141" s="118">
        <v>14402</v>
      </c>
      <c r="P141" s="118">
        <f t="shared" si="9"/>
        <v>12679442</v>
      </c>
      <c r="Q141" s="119">
        <f t="shared" si="10"/>
        <v>324.43175886597413</v>
      </c>
      <c r="R141" s="280"/>
      <c r="S141" s="123">
        <f t="shared" si="11"/>
        <v>65.643736498803719</v>
      </c>
      <c r="T141" s="287">
        <v>39082</v>
      </c>
    </row>
    <row r="142" spans="1:20" x14ac:dyDescent="0.25">
      <c r="A142" s="279">
        <v>90</v>
      </c>
      <c r="B142" s="279" t="s">
        <v>218</v>
      </c>
      <c r="C142" s="121">
        <v>0</v>
      </c>
      <c r="D142" s="121">
        <v>0</v>
      </c>
      <c r="E142" s="121">
        <v>0</v>
      </c>
      <c r="F142" s="121">
        <v>0</v>
      </c>
      <c r="G142" s="121">
        <v>0</v>
      </c>
      <c r="H142" s="121">
        <v>0</v>
      </c>
      <c r="I142" s="121">
        <v>0</v>
      </c>
      <c r="J142" s="121">
        <v>0</v>
      </c>
      <c r="K142" s="121">
        <v>0</v>
      </c>
      <c r="L142" s="121">
        <v>0</v>
      </c>
      <c r="M142" s="121">
        <v>0</v>
      </c>
      <c r="N142" s="121">
        <v>0</v>
      </c>
      <c r="O142" s="121">
        <v>0</v>
      </c>
      <c r="P142" s="115">
        <f t="shared" si="9"/>
        <v>0</v>
      </c>
      <c r="Q142" s="116">
        <f t="shared" si="10"/>
        <v>0</v>
      </c>
      <c r="R142" s="279"/>
      <c r="S142" s="243">
        <f t="shared" si="11"/>
        <v>0</v>
      </c>
      <c r="T142" s="302">
        <v>0</v>
      </c>
    </row>
    <row r="143" spans="1:20" x14ac:dyDescent="0.25">
      <c r="A143" s="280">
        <v>91</v>
      </c>
      <c r="B143" s="280" t="s">
        <v>220</v>
      </c>
      <c r="C143" s="118">
        <v>10396357</v>
      </c>
      <c r="D143" s="118">
        <v>1161379</v>
      </c>
      <c r="E143" s="118">
        <v>0</v>
      </c>
      <c r="F143" s="118">
        <v>131126</v>
      </c>
      <c r="G143" s="118">
        <v>1172620</v>
      </c>
      <c r="H143" s="118">
        <v>66735</v>
      </c>
      <c r="I143" s="118">
        <v>473448</v>
      </c>
      <c r="J143" s="118">
        <v>0</v>
      </c>
      <c r="K143" s="118">
        <v>0</v>
      </c>
      <c r="L143" s="118">
        <v>353726</v>
      </c>
      <c r="M143" s="118">
        <v>0</v>
      </c>
      <c r="N143" s="118">
        <v>0</v>
      </c>
      <c r="O143" s="118">
        <v>0</v>
      </c>
      <c r="P143" s="118">
        <f t="shared" si="9"/>
        <v>13755391</v>
      </c>
      <c r="Q143" s="119">
        <f t="shared" si="10"/>
        <v>256.59213177137741</v>
      </c>
      <c r="R143" s="280"/>
      <c r="S143" s="123">
        <f t="shared" si="11"/>
        <v>51.917439724589045</v>
      </c>
      <c r="T143" s="287">
        <v>53608</v>
      </c>
    </row>
    <row r="144" spans="1:20" x14ac:dyDescent="0.25">
      <c r="A144" s="279">
        <v>92</v>
      </c>
      <c r="B144" s="279" t="s">
        <v>222</v>
      </c>
      <c r="C144" s="115">
        <v>1520235</v>
      </c>
      <c r="D144" s="115">
        <v>318688</v>
      </c>
      <c r="E144" s="115">
        <v>0</v>
      </c>
      <c r="F144" s="115">
        <v>48478</v>
      </c>
      <c r="G144" s="115">
        <v>839214</v>
      </c>
      <c r="H144" s="115">
        <v>0</v>
      </c>
      <c r="I144" s="115">
        <v>304931</v>
      </c>
      <c r="J144" s="115">
        <v>146597</v>
      </c>
      <c r="K144" s="115">
        <v>0</v>
      </c>
      <c r="L144" s="115">
        <v>140747</v>
      </c>
      <c r="M144" s="115">
        <v>250863</v>
      </c>
      <c r="N144" s="115">
        <v>0</v>
      </c>
      <c r="O144" s="115">
        <v>10330</v>
      </c>
      <c r="P144" s="115">
        <f t="shared" si="9"/>
        <v>3580083</v>
      </c>
      <c r="Q144" s="116">
        <f t="shared" si="10"/>
        <v>188.43533870203694</v>
      </c>
      <c r="R144" s="279"/>
      <c r="S144" s="243">
        <f t="shared" si="11"/>
        <v>38.126969332645835</v>
      </c>
      <c r="T144" s="302">
        <v>18999</v>
      </c>
    </row>
    <row r="145" spans="1:40" x14ac:dyDescent="0.25">
      <c r="A145" s="280">
        <v>93</v>
      </c>
      <c r="B145" s="280" t="s">
        <v>224</v>
      </c>
      <c r="C145" s="118">
        <v>3634846</v>
      </c>
      <c r="D145" s="118">
        <v>461737</v>
      </c>
      <c r="E145" s="118">
        <v>0</v>
      </c>
      <c r="F145" s="118">
        <v>27947</v>
      </c>
      <c r="G145" s="118">
        <v>0</v>
      </c>
      <c r="H145" s="118">
        <v>43792</v>
      </c>
      <c r="I145" s="118">
        <v>162948</v>
      </c>
      <c r="J145" s="118">
        <v>0</v>
      </c>
      <c r="K145" s="118">
        <v>0</v>
      </c>
      <c r="L145" s="118">
        <v>86210</v>
      </c>
      <c r="M145" s="118">
        <v>239277</v>
      </c>
      <c r="N145" s="118">
        <v>971990</v>
      </c>
      <c r="O145" s="118">
        <v>109903</v>
      </c>
      <c r="P145" s="118">
        <f t="shared" si="9"/>
        <v>5738650</v>
      </c>
      <c r="Q145" s="119">
        <f t="shared" si="10"/>
        <v>163.87246923098888</v>
      </c>
      <c r="R145" s="280"/>
      <c r="S145" s="123">
        <f t="shared" si="11"/>
        <v>33.157053511679344</v>
      </c>
      <c r="T145" s="287">
        <v>35019</v>
      </c>
    </row>
    <row r="146" spans="1:40" x14ac:dyDescent="0.25">
      <c r="A146" s="279">
        <v>94</v>
      </c>
      <c r="B146" s="279" t="s">
        <v>226</v>
      </c>
      <c r="C146" s="115">
        <v>5632206</v>
      </c>
      <c r="D146" s="115">
        <v>780022</v>
      </c>
      <c r="E146" s="115">
        <v>0</v>
      </c>
      <c r="F146" s="115">
        <v>0</v>
      </c>
      <c r="G146" s="115">
        <v>472655</v>
      </c>
      <c r="H146" s="115">
        <v>62318</v>
      </c>
      <c r="I146" s="115">
        <v>252256</v>
      </c>
      <c r="J146" s="115">
        <v>411479</v>
      </c>
      <c r="K146" s="115">
        <v>18900</v>
      </c>
      <c r="L146" s="115">
        <v>299989</v>
      </c>
      <c r="M146" s="115">
        <v>1397642</v>
      </c>
      <c r="N146" s="115">
        <v>0</v>
      </c>
      <c r="O146" s="115">
        <v>0</v>
      </c>
      <c r="P146" s="115">
        <f t="shared" si="9"/>
        <v>9327467</v>
      </c>
      <c r="Q146" s="116">
        <f t="shared" si="10"/>
        <v>333.08813341427702</v>
      </c>
      <c r="R146" s="279"/>
      <c r="S146" s="243">
        <f t="shared" si="11"/>
        <v>67.395219682416723</v>
      </c>
      <c r="T146" s="302">
        <v>28003</v>
      </c>
    </row>
    <row r="147" spans="1:40" x14ac:dyDescent="0.25">
      <c r="A147" s="280">
        <v>95</v>
      </c>
      <c r="B147" s="280" t="s">
        <v>228</v>
      </c>
      <c r="C147" s="122">
        <v>20201097</v>
      </c>
      <c r="D147" s="122">
        <v>221569</v>
      </c>
      <c r="E147" s="122">
        <v>9250603</v>
      </c>
      <c r="F147" s="122">
        <v>3175</v>
      </c>
      <c r="G147" s="122">
        <v>371661</v>
      </c>
      <c r="H147" s="122">
        <v>438426</v>
      </c>
      <c r="I147" s="122">
        <v>1288844</v>
      </c>
      <c r="J147" s="122">
        <v>1319480</v>
      </c>
      <c r="K147" s="122">
        <v>0</v>
      </c>
      <c r="L147" s="122">
        <v>6191201</v>
      </c>
      <c r="M147" s="122">
        <v>4281973</v>
      </c>
      <c r="N147" s="122">
        <v>0</v>
      </c>
      <c r="O147" s="122">
        <v>21723</v>
      </c>
      <c r="P147" s="122">
        <f t="shared" si="9"/>
        <v>43589752</v>
      </c>
      <c r="Q147" s="119">
        <f t="shared" si="10"/>
        <v>607.0488817090494</v>
      </c>
      <c r="R147" s="280"/>
      <c r="S147" s="123">
        <f t="shared" si="11"/>
        <v>122.82692968188817</v>
      </c>
      <c r="T147" s="287">
        <v>71806</v>
      </c>
    </row>
    <row r="148" spans="1:40" ht="13.5" thickBot="1" x14ac:dyDescent="0.3">
      <c r="A148" s="282">
        <v>95</v>
      </c>
      <c r="B148" s="283" t="s">
        <v>247</v>
      </c>
      <c r="C148" s="127">
        <f>SUM(C53:C147)</f>
        <v>1255248625</v>
      </c>
      <c r="D148" s="127">
        <f>SUM(D53:D147)</f>
        <v>171218856</v>
      </c>
      <c r="E148" s="127">
        <f>SUM(E53:E147)</f>
        <v>588797041</v>
      </c>
      <c r="F148" s="127">
        <f>SUM(F53:F147)</f>
        <v>4972094</v>
      </c>
      <c r="G148" s="127">
        <f>SUM(G53:G147)</f>
        <v>113834782</v>
      </c>
      <c r="H148" s="127">
        <f>SUM(H53:H147)</f>
        <v>69953389</v>
      </c>
      <c r="I148" s="127">
        <f>SUM(I53:I147)</f>
        <v>107346164</v>
      </c>
      <c r="J148" s="127">
        <f>SUM(J53:J147)</f>
        <v>21803228</v>
      </c>
      <c r="K148" s="127">
        <f>SUM(K53:K147)</f>
        <v>809610</v>
      </c>
      <c r="L148" s="127">
        <f>SUM(L53:L147)</f>
        <v>154009845</v>
      </c>
      <c r="M148" s="127">
        <f>SUM(M53:M147)</f>
        <v>280711484</v>
      </c>
      <c r="N148" s="127">
        <f>SUM(N53:N147)</f>
        <v>32000160</v>
      </c>
      <c r="O148" s="127">
        <f>SUM(O53:O147)</f>
        <v>194289205</v>
      </c>
      <c r="P148" s="127">
        <f>SUM(P53:P147)</f>
        <v>2994994483</v>
      </c>
      <c r="Q148" s="245">
        <f>P148/T148</f>
        <v>494.23109678085819</v>
      </c>
      <c r="R148" s="282"/>
      <c r="S148" s="246">
        <f t="shared" si="11"/>
        <v>100</v>
      </c>
      <c r="T148" s="128">
        <f>SUM(T53:T147)</f>
        <v>6059907</v>
      </c>
    </row>
    <row r="149" spans="1:40" customFormat="1" ht="12.5" x14ac:dyDescent="0.25"/>
    <row r="150" spans="1:40" customFormat="1" ht="12.5" x14ac:dyDescent="0.25"/>
    <row r="151" spans="1:40" customFormat="1" ht="12.5" x14ac:dyDescent="0.25"/>
    <row r="152" spans="1:40" s="317" customFormat="1" ht="15.5" x14ac:dyDescent="0.35">
      <c r="A152" s="311" t="s">
        <v>547</v>
      </c>
      <c r="B152" s="311"/>
      <c r="C152" s="311"/>
      <c r="D152" s="311"/>
      <c r="E152" s="311"/>
      <c r="F152" s="311"/>
      <c r="G152" s="311"/>
      <c r="H152" s="311"/>
      <c r="I152" s="311"/>
      <c r="J152" s="311"/>
      <c r="K152" s="311"/>
      <c r="L152" s="311"/>
      <c r="M152" s="311"/>
      <c r="N152" s="311"/>
      <c r="O152" s="311"/>
      <c r="P152" s="311"/>
      <c r="Q152" s="311"/>
      <c r="R152" s="311"/>
      <c r="S152" s="311"/>
      <c r="T152" s="311"/>
      <c r="U152" s="311"/>
      <c r="V152" s="311"/>
      <c r="W152" s="311"/>
      <c r="X152" s="311"/>
      <c r="Y152" s="311"/>
      <c r="Z152" s="311"/>
      <c r="AA152" s="311"/>
      <c r="AB152" s="311"/>
      <c r="AC152" s="311"/>
      <c r="AD152" s="311"/>
      <c r="AE152" s="311"/>
      <c r="AF152" s="311"/>
      <c r="AG152" s="311"/>
      <c r="AH152" s="311"/>
      <c r="AI152" s="311"/>
      <c r="AJ152" s="311"/>
      <c r="AK152" s="311"/>
      <c r="AL152" s="311"/>
      <c r="AM152" s="311"/>
      <c r="AN152" s="311"/>
    </row>
    <row r="153" spans="1:40" s="317" customFormat="1" ht="15.5" x14ac:dyDescent="0.35">
      <c r="A153" s="312" t="s">
        <v>468</v>
      </c>
      <c r="B153" s="312"/>
      <c r="C153" s="312"/>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2"/>
      <c r="AA153" s="312"/>
      <c r="AB153" s="312"/>
      <c r="AC153" s="312"/>
      <c r="AD153" s="312"/>
      <c r="AE153" s="312"/>
      <c r="AF153" s="312"/>
      <c r="AG153" s="312"/>
      <c r="AH153" s="312"/>
      <c r="AI153" s="312"/>
      <c r="AJ153" s="312"/>
      <c r="AK153" s="312"/>
      <c r="AL153" s="312"/>
      <c r="AM153" s="312"/>
      <c r="AN153" s="312"/>
    </row>
    <row r="154" spans="1:40" s="317" customFormat="1" ht="15.5" x14ac:dyDescent="0.35">
      <c r="A154" s="313" t="s">
        <v>531</v>
      </c>
      <c r="B154" s="313"/>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3"/>
      <c r="AE154" s="313"/>
      <c r="AF154" s="313"/>
      <c r="AG154" s="313"/>
      <c r="AH154" s="313"/>
      <c r="AI154" s="313"/>
      <c r="AJ154" s="313"/>
      <c r="AK154" s="313"/>
      <c r="AL154" s="313"/>
      <c r="AM154" s="313"/>
      <c r="AN154" s="313"/>
    </row>
    <row r="155" spans="1:40" customFormat="1" ht="12.5" x14ac:dyDescent="0.25"/>
    <row r="156" spans="1:40" ht="54.75" customHeight="1" thickBot="1" x14ac:dyDescent="0.4">
      <c r="A156" s="288" t="s">
        <v>0</v>
      </c>
      <c r="B156" s="289" t="s">
        <v>333</v>
      </c>
      <c r="C156" s="266" t="s">
        <v>432</v>
      </c>
      <c r="D156" s="266" t="s">
        <v>433</v>
      </c>
      <c r="E156" s="266" t="s">
        <v>434</v>
      </c>
      <c r="F156" s="266" t="s">
        <v>435</v>
      </c>
      <c r="G156" s="266" t="s">
        <v>436</v>
      </c>
      <c r="H156" s="266" t="s">
        <v>437</v>
      </c>
      <c r="I156" s="266" t="s">
        <v>438</v>
      </c>
      <c r="J156" s="266" t="s">
        <v>439</v>
      </c>
      <c r="K156" s="266" t="s">
        <v>440</v>
      </c>
      <c r="L156" s="266" t="s">
        <v>441</v>
      </c>
      <c r="M156" s="266" t="s">
        <v>442</v>
      </c>
      <c r="N156" s="266" t="s">
        <v>443</v>
      </c>
      <c r="O156" s="266" t="s">
        <v>444</v>
      </c>
      <c r="P156" s="266" t="s">
        <v>445</v>
      </c>
      <c r="Q156" s="266" t="s">
        <v>348</v>
      </c>
      <c r="R156" s="290"/>
      <c r="S156" s="266" t="s">
        <v>349</v>
      </c>
      <c r="T156" s="140" t="s">
        <v>345</v>
      </c>
    </row>
    <row r="157" spans="1:40" x14ac:dyDescent="0.25">
      <c r="A157" s="303">
        <v>1</v>
      </c>
      <c r="B157" s="280" t="s">
        <v>254</v>
      </c>
      <c r="C157" s="257">
        <v>740764</v>
      </c>
      <c r="D157" s="257">
        <v>83773</v>
      </c>
      <c r="E157" s="257">
        <v>1132287</v>
      </c>
      <c r="F157" s="257">
        <v>50926</v>
      </c>
      <c r="G157" s="257">
        <v>161056</v>
      </c>
      <c r="H157" s="257">
        <v>789437</v>
      </c>
      <c r="I157" s="257">
        <v>0</v>
      </c>
      <c r="J157" s="257">
        <v>226947</v>
      </c>
      <c r="K157" s="257">
        <v>0</v>
      </c>
      <c r="L157" s="257">
        <v>1427102</v>
      </c>
      <c r="M157" s="257">
        <v>4507070</v>
      </c>
      <c r="N157" s="257">
        <v>0</v>
      </c>
      <c r="O157" s="257">
        <v>0</v>
      </c>
      <c r="P157" s="257">
        <f t="shared" ref="P157:P193" si="12">SUM(C157:O157)</f>
        <v>9119362</v>
      </c>
      <c r="Q157" s="119">
        <f t="shared" ref="Q157:Q193" si="13">IFERROR(P157/$T157,0)</f>
        <v>1088.7490448901624</v>
      </c>
      <c r="R157" s="280"/>
      <c r="S157" s="119">
        <f t="shared" ref="S157:S193" si="14">IF(Q$194,Q157/Q$194*100,0)</f>
        <v>154.97050220555391</v>
      </c>
      <c r="T157" s="287">
        <v>8376</v>
      </c>
    </row>
    <row r="158" spans="1:40" x14ac:dyDescent="0.25">
      <c r="A158" s="304">
        <v>2</v>
      </c>
      <c r="B158" s="279" t="s">
        <v>255</v>
      </c>
      <c r="C158" s="115">
        <v>918690</v>
      </c>
      <c r="D158" s="115">
        <v>419824</v>
      </c>
      <c r="E158" s="115">
        <v>631948</v>
      </c>
      <c r="F158" s="115">
        <v>0</v>
      </c>
      <c r="G158" s="115">
        <v>16840</v>
      </c>
      <c r="H158" s="115">
        <v>432324</v>
      </c>
      <c r="I158" s="115">
        <v>0</v>
      </c>
      <c r="J158" s="115">
        <v>255545</v>
      </c>
      <c r="K158" s="115">
        <v>0</v>
      </c>
      <c r="L158" s="115">
        <v>1174212</v>
      </c>
      <c r="M158" s="115">
        <v>3797679</v>
      </c>
      <c r="N158" s="115">
        <v>0</v>
      </c>
      <c r="O158" s="115">
        <v>444172</v>
      </c>
      <c r="P158" s="115">
        <f t="shared" si="12"/>
        <v>8091234</v>
      </c>
      <c r="Q158" s="116">
        <f t="shared" si="13"/>
        <v>1069.5616655651024</v>
      </c>
      <c r="R158" s="279"/>
      <c r="S158" s="116">
        <f t="shared" si="14"/>
        <v>152.23940652839261</v>
      </c>
      <c r="T158" s="302">
        <v>7565</v>
      </c>
    </row>
    <row r="159" spans="1:40" x14ac:dyDescent="0.25">
      <c r="A159" s="303">
        <v>3</v>
      </c>
      <c r="B159" s="280" t="s">
        <v>90</v>
      </c>
      <c r="C159" s="118">
        <v>403629</v>
      </c>
      <c r="D159" s="118">
        <v>0</v>
      </c>
      <c r="E159" s="118">
        <v>278927</v>
      </c>
      <c r="F159" s="118">
        <v>0</v>
      </c>
      <c r="G159" s="118">
        <v>0</v>
      </c>
      <c r="H159" s="118">
        <v>483065</v>
      </c>
      <c r="I159" s="118">
        <v>0</v>
      </c>
      <c r="J159" s="118">
        <v>202860</v>
      </c>
      <c r="K159" s="118">
        <v>0</v>
      </c>
      <c r="L159" s="118">
        <v>54832</v>
      </c>
      <c r="M159" s="118">
        <v>1844883</v>
      </c>
      <c r="N159" s="118">
        <v>0</v>
      </c>
      <c r="O159" s="118">
        <v>0</v>
      </c>
      <c r="P159" s="118">
        <f t="shared" si="12"/>
        <v>3268196</v>
      </c>
      <c r="Q159" s="119">
        <f t="shared" si="13"/>
        <v>490.9412648340093</v>
      </c>
      <c r="R159" s="280"/>
      <c r="S159" s="119">
        <f t="shared" si="14"/>
        <v>69.879661177963811</v>
      </c>
      <c r="T159" s="287">
        <v>6657</v>
      </c>
    </row>
    <row r="160" spans="1:40" x14ac:dyDescent="0.25">
      <c r="A160" s="304">
        <v>4</v>
      </c>
      <c r="B160" s="279" t="s">
        <v>256</v>
      </c>
      <c r="C160" s="115">
        <v>313562</v>
      </c>
      <c r="D160" s="115">
        <v>115915</v>
      </c>
      <c r="E160" s="115">
        <v>305490</v>
      </c>
      <c r="F160" s="115">
        <v>0</v>
      </c>
      <c r="G160" s="115">
        <v>108969</v>
      </c>
      <c r="H160" s="115">
        <v>276105</v>
      </c>
      <c r="I160" s="115">
        <v>0</v>
      </c>
      <c r="J160" s="115">
        <v>12128</v>
      </c>
      <c r="K160" s="115">
        <v>0</v>
      </c>
      <c r="L160" s="115">
        <v>10781</v>
      </c>
      <c r="M160" s="115">
        <v>470730</v>
      </c>
      <c r="N160" s="115">
        <v>0</v>
      </c>
      <c r="O160" s="115">
        <v>0</v>
      </c>
      <c r="P160" s="115">
        <f t="shared" si="12"/>
        <v>1613680</v>
      </c>
      <c r="Q160" s="116">
        <f t="shared" si="13"/>
        <v>352.79405334499342</v>
      </c>
      <c r="R160" s="279"/>
      <c r="S160" s="116">
        <f t="shared" si="14"/>
        <v>50.216045541993758</v>
      </c>
      <c r="T160" s="302">
        <v>4574</v>
      </c>
    </row>
    <row r="161" spans="1:20" x14ac:dyDescent="0.25">
      <c r="A161" s="303">
        <v>5</v>
      </c>
      <c r="B161" s="280" t="s">
        <v>257</v>
      </c>
      <c r="C161" s="118">
        <v>0</v>
      </c>
      <c r="D161" s="118">
        <v>0</v>
      </c>
      <c r="E161" s="118">
        <v>0</v>
      </c>
      <c r="F161" s="118">
        <v>0</v>
      </c>
      <c r="G161" s="118">
        <v>0</v>
      </c>
      <c r="H161" s="118">
        <v>0</v>
      </c>
      <c r="I161" s="118">
        <v>0</v>
      </c>
      <c r="J161" s="118">
        <v>0</v>
      </c>
      <c r="K161" s="118">
        <v>0</v>
      </c>
      <c r="L161" s="118">
        <v>0</v>
      </c>
      <c r="M161" s="118">
        <v>0</v>
      </c>
      <c r="N161" s="118">
        <v>0</v>
      </c>
      <c r="O161" s="118">
        <v>0</v>
      </c>
      <c r="P161" s="118">
        <f t="shared" si="12"/>
        <v>0</v>
      </c>
      <c r="Q161" s="119">
        <f t="shared" si="13"/>
        <v>0</v>
      </c>
      <c r="R161" s="280"/>
      <c r="S161" s="123">
        <f t="shared" si="14"/>
        <v>0</v>
      </c>
      <c r="T161" s="287">
        <v>0</v>
      </c>
    </row>
    <row r="162" spans="1:20" x14ac:dyDescent="0.25">
      <c r="A162" s="304">
        <v>6</v>
      </c>
      <c r="B162" s="279" t="s">
        <v>258</v>
      </c>
      <c r="C162" s="115">
        <v>0</v>
      </c>
      <c r="D162" s="115">
        <v>0</v>
      </c>
      <c r="E162" s="115">
        <v>0</v>
      </c>
      <c r="F162" s="115">
        <v>0</v>
      </c>
      <c r="G162" s="115">
        <v>0</v>
      </c>
      <c r="H162" s="115">
        <v>0</v>
      </c>
      <c r="I162" s="115">
        <v>0</v>
      </c>
      <c r="J162" s="115">
        <v>0</v>
      </c>
      <c r="K162" s="115">
        <v>0</v>
      </c>
      <c r="L162" s="115">
        <v>0</v>
      </c>
      <c r="M162" s="115">
        <v>0</v>
      </c>
      <c r="N162" s="115">
        <v>0</v>
      </c>
      <c r="O162" s="115">
        <v>0</v>
      </c>
      <c r="P162" s="115">
        <f t="shared" si="12"/>
        <v>0</v>
      </c>
      <c r="Q162" s="116">
        <f t="shared" si="13"/>
        <v>0</v>
      </c>
      <c r="R162" s="279"/>
      <c r="S162" s="243">
        <f t="shared" si="14"/>
        <v>0</v>
      </c>
      <c r="T162" s="302">
        <v>0</v>
      </c>
    </row>
    <row r="163" spans="1:20" x14ac:dyDescent="0.25">
      <c r="A163" s="303">
        <v>7</v>
      </c>
      <c r="B163" s="280" t="s">
        <v>259</v>
      </c>
      <c r="C163" s="118">
        <v>521310</v>
      </c>
      <c r="D163" s="118">
        <v>113779</v>
      </c>
      <c r="E163" s="118">
        <v>714679</v>
      </c>
      <c r="F163" s="118">
        <v>0</v>
      </c>
      <c r="G163" s="118">
        <v>29441</v>
      </c>
      <c r="H163" s="118">
        <v>247169</v>
      </c>
      <c r="I163" s="118">
        <v>0</v>
      </c>
      <c r="J163" s="118">
        <v>197557</v>
      </c>
      <c r="K163" s="118">
        <v>0</v>
      </c>
      <c r="L163" s="118">
        <v>0</v>
      </c>
      <c r="M163" s="118">
        <v>2090919</v>
      </c>
      <c r="N163" s="118">
        <v>0</v>
      </c>
      <c r="O163" s="118">
        <v>25488</v>
      </c>
      <c r="P163" s="118">
        <f t="shared" si="12"/>
        <v>3940342</v>
      </c>
      <c r="Q163" s="119">
        <f t="shared" si="13"/>
        <v>773.22252747252742</v>
      </c>
      <c r="R163" s="280"/>
      <c r="S163" s="123">
        <f t="shared" si="14"/>
        <v>110.05904800692971</v>
      </c>
      <c r="T163" s="287">
        <v>5096</v>
      </c>
    </row>
    <row r="164" spans="1:20" x14ac:dyDescent="0.25">
      <c r="A164" s="304">
        <v>8</v>
      </c>
      <c r="B164" s="279" t="s">
        <v>260</v>
      </c>
      <c r="C164" s="115">
        <v>386585</v>
      </c>
      <c r="D164" s="115">
        <v>778940</v>
      </c>
      <c r="E164" s="115">
        <v>265976</v>
      </c>
      <c r="F164" s="115">
        <v>0</v>
      </c>
      <c r="G164" s="115">
        <v>102763</v>
      </c>
      <c r="H164" s="115">
        <v>230050</v>
      </c>
      <c r="I164" s="115">
        <v>0</v>
      </c>
      <c r="J164" s="115">
        <v>12339</v>
      </c>
      <c r="K164" s="115">
        <v>0</v>
      </c>
      <c r="L164" s="115">
        <v>12735</v>
      </c>
      <c r="M164" s="115">
        <v>1126257</v>
      </c>
      <c r="N164" s="115">
        <v>0</v>
      </c>
      <c r="O164" s="115">
        <v>39034</v>
      </c>
      <c r="P164" s="115">
        <f t="shared" si="12"/>
        <v>2954679</v>
      </c>
      <c r="Q164" s="116">
        <f t="shared" si="13"/>
        <v>447.95012128562763</v>
      </c>
      <c r="R164" s="279"/>
      <c r="S164" s="243">
        <f t="shared" si="14"/>
        <v>63.760382233608091</v>
      </c>
      <c r="T164" s="302">
        <v>6596</v>
      </c>
    </row>
    <row r="165" spans="1:20" x14ac:dyDescent="0.25">
      <c r="A165" s="303">
        <v>9</v>
      </c>
      <c r="B165" s="280" t="s">
        <v>261</v>
      </c>
      <c r="C165" s="118">
        <v>0</v>
      </c>
      <c r="D165" s="118">
        <v>0</v>
      </c>
      <c r="E165" s="118">
        <v>0</v>
      </c>
      <c r="F165" s="118">
        <v>0</v>
      </c>
      <c r="G165" s="118">
        <v>0</v>
      </c>
      <c r="H165" s="118">
        <v>0</v>
      </c>
      <c r="I165" s="118">
        <v>0</v>
      </c>
      <c r="J165" s="118">
        <v>0</v>
      </c>
      <c r="K165" s="118">
        <v>0</v>
      </c>
      <c r="L165" s="118">
        <v>0</v>
      </c>
      <c r="M165" s="118">
        <v>0</v>
      </c>
      <c r="N165" s="118">
        <v>0</v>
      </c>
      <c r="O165" s="118">
        <v>0</v>
      </c>
      <c r="P165" s="118">
        <f t="shared" si="12"/>
        <v>0</v>
      </c>
      <c r="Q165" s="119">
        <f t="shared" si="13"/>
        <v>0</v>
      </c>
      <c r="R165" s="280"/>
      <c r="S165" s="123">
        <f t="shared" si="14"/>
        <v>0</v>
      </c>
      <c r="T165" s="287">
        <v>0</v>
      </c>
    </row>
    <row r="166" spans="1:20" x14ac:dyDescent="0.25">
      <c r="A166" s="304">
        <v>10</v>
      </c>
      <c r="B166" s="279" t="s">
        <v>262</v>
      </c>
      <c r="C166" s="115">
        <v>2800298</v>
      </c>
      <c r="D166" s="115">
        <v>686367</v>
      </c>
      <c r="E166" s="115">
        <v>3508266</v>
      </c>
      <c r="F166" s="115">
        <v>114853</v>
      </c>
      <c r="G166" s="115">
        <v>752437</v>
      </c>
      <c r="H166" s="115">
        <v>1188038</v>
      </c>
      <c r="I166" s="115">
        <v>0</v>
      </c>
      <c r="J166" s="115">
        <v>378366</v>
      </c>
      <c r="K166" s="115">
        <v>0</v>
      </c>
      <c r="L166" s="115">
        <v>2042523</v>
      </c>
      <c r="M166" s="115">
        <v>10290665</v>
      </c>
      <c r="N166" s="115">
        <v>0</v>
      </c>
      <c r="O166" s="115">
        <v>0</v>
      </c>
      <c r="P166" s="115">
        <f t="shared" si="12"/>
        <v>21761813</v>
      </c>
      <c r="Q166" s="116">
        <f t="shared" si="13"/>
        <v>932.06326023642282</v>
      </c>
      <c r="R166" s="279"/>
      <c r="S166" s="243">
        <f t="shared" si="14"/>
        <v>132.66814074749087</v>
      </c>
      <c r="T166" s="302">
        <v>23348</v>
      </c>
    </row>
    <row r="167" spans="1:20" x14ac:dyDescent="0.25">
      <c r="A167" s="303">
        <v>11</v>
      </c>
      <c r="B167" s="280" t="s">
        <v>263</v>
      </c>
      <c r="C167" s="118">
        <v>0</v>
      </c>
      <c r="D167" s="118">
        <v>0</v>
      </c>
      <c r="E167" s="118">
        <v>0</v>
      </c>
      <c r="F167" s="118">
        <v>0</v>
      </c>
      <c r="G167" s="118">
        <v>0</v>
      </c>
      <c r="H167" s="118">
        <v>0</v>
      </c>
      <c r="I167" s="118">
        <v>0</v>
      </c>
      <c r="J167" s="118">
        <v>0</v>
      </c>
      <c r="K167" s="118">
        <v>0</v>
      </c>
      <c r="L167" s="118">
        <v>0</v>
      </c>
      <c r="M167" s="118">
        <v>0</v>
      </c>
      <c r="N167" s="118">
        <v>0</v>
      </c>
      <c r="O167" s="118">
        <v>0</v>
      </c>
      <c r="P167" s="118">
        <f t="shared" si="12"/>
        <v>0</v>
      </c>
      <c r="Q167" s="119">
        <f t="shared" si="13"/>
        <v>0</v>
      </c>
      <c r="R167" s="280"/>
      <c r="S167" s="123">
        <f t="shared" si="14"/>
        <v>0</v>
      </c>
      <c r="T167" s="287">
        <v>0</v>
      </c>
    </row>
    <row r="168" spans="1:20" x14ac:dyDescent="0.25">
      <c r="A168" s="304">
        <v>12</v>
      </c>
      <c r="B168" s="279" t="s">
        <v>264</v>
      </c>
      <c r="C168" s="115">
        <v>455502</v>
      </c>
      <c r="D168" s="115">
        <v>115169</v>
      </c>
      <c r="E168" s="115">
        <v>216771</v>
      </c>
      <c r="F168" s="115">
        <v>0</v>
      </c>
      <c r="G168" s="115">
        <v>122762</v>
      </c>
      <c r="H168" s="115">
        <v>82878</v>
      </c>
      <c r="I168" s="115">
        <v>0</v>
      </c>
      <c r="J168" s="115">
        <v>79988</v>
      </c>
      <c r="K168" s="115">
        <v>0</v>
      </c>
      <c r="L168" s="115">
        <v>214263</v>
      </c>
      <c r="M168" s="115">
        <v>838719</v>
      </c>
      <c r="N168" s="115">
        <v>0</v>
      </c>
      <c r="O168" s="115">
        <v>0</v>
      </c>
      <c r="P168" s="115">
        <f t="shared" si="12"/>
        <v>2126052</v>
      </c>
      <c r="Q168" s="116">
        <f t="shared" si="13"/>
        <v>544.0255885363357</v>
      </c>
      <c r="R168" s="279"/>
      <c r="S168" s="243">
        <f t="shared" si="14"/>
        <v>77.435584502995653</v>
      </c>
      <c r="T168" s="302">
        <v>3908</v>
      </c>
    </row>
    <row r="169" spans="1:20" x14ac:dyDescent="0.25">
      <c r="A169" s="303">
        <v>13</v>
      </c>
      <c r="B169" s="280" t="s">
        <v>104</v>
      </c>
      <c r="C169" s="118">
        <v>2656120</v>
      </c>
      <c r="D169" s="118">
        <v>74310</v>
      </c>
      <c r="E169" s="118">
        <v>1389689</v>
      </c>
      <c r="F169" s="118">
        <v>0</v>
      </c>
      <c r="G169" s="118">
        <v>0</v>
      </c>
      <c r="H169" s="118">
        <v>556919</v>
      </c>
      <c r="I169" s="118">
        <v>0</v>
      </c>
      <c r="J169" s="118">
        <v>174610</v>
      </c>
      <c r="K169" s="118">
        <v>29773</v>
      </c>
      <c r="L169" s="118">
        <v>769667</v>
      </c>
      <c r="M169" s="118">
        <v>6059675</v>
      </c>
      <c r="N169" s="118">
        <v>0</v>
      </c>
      <c r="O169" s="118">
        <v>0</v>
      </c>
      <c r="P169" s="118">
        <f t="shared" si="12"/>
        <v>11710763</v>
      </c>
      <c r="Q169" s="119">
        <f t="shared" si="13"/>
        <v>583.728591366763</v>
      </c>
      <c r="R169" s="280"/>
      <c r="S169" s="123">
        <f t="shared" si="14"/>
        <v>83.086835649048837</v>
      </c>
      <c r="T169" s="287">
        <v>20062</v>
      </c>
    </row>
    <row r="170" spans="1:20" x14ac:dyDescent="0.25">
      <c r="A170" s="304">
        <v>14</v>
      </c>
      <c r="B170" s="279" t="s">
        <v>265</v>
      </c>
      <c r="C170" s="115">
        <v>621810</v>
      </c>
      <c r="D170" s="115">
        <v>176058</v>
      </c>
      <c r="E170" s="115">
        <v>683006</v>
      </c>
      <c r="F170" s="115">
        <v>0</v>
      </c>
      <c r="G170" s="115">
        <v>0</v>
      </c>
      <c r="H170" s="115">
        <v>63176</v>
      </c>
      <c r="I170" s="115">
        <v>0</v>
      </c>
      <c r="J170" s="115">
        <v>124376</v>
      </c>
      <c r="K170" s="115">
        <v>0</v>
      </c>
      <c r="L170" s="115">
        <v>71611</v>
      </c>
      <c r="M170" s="115">
        <v>971953</v>
      </c>
      <c r="N170" s="115">
        <v>0</v>
      </c>
      <c r="O170" s="115">
        <v>1272863</v>
      </c>
      <c r="P170" s="115">
        <f t="shared" si="12"/>
        <v>3984853</v>
      </c>
      <c r="Q170" s="116">
        <f t="shared" si="13"/>
        <v>701.6821623525268</v>
      </c>
      <c r="R170" s="279"/>
      <c r="S170" s="243">
        <f t="shared" si="14"/>
        <v>99.876126274278604</v>
      </c>
      <c r="T170" s="302">
        <v>5679</v>
      </c>
    </row>
    <row r="171" spans="1:20" x14ac:dyDescent="0.25">
      <c r="A171" s="303">
        <v>15</v>
      </c>
      <c r="B171" s="280" t="s">
        <v>266</v>
      </c>
      <c r="C171" s="118">
        <v>479804</v>
      </c>
      <c r="D171" s="118">
        <v>368417</v>
      </c>
      <c r="E171" s="118">
        <v>1707392</v>
      </c>
      <c r="F171" s="118">
        <v>14961</v>
      </c>
      <c r="G171" s="118">
        <v>85819</v>
      </c>
      <c r="H171" s="118">
        <v>274805</v>
      </c>
      <c r="I171" s="118">
        <v>0</v>
      </c>
      <c r="J171" s="118">
        <v>183800</v>
      </c>
      <c r="K171" s="118">
        <v>0</v>
      </c>
      <c r="L171" s="118">
        <v>826978</v>
      </c>
      <c r="M171" s="118">
        <v>3880574</v>
      </c>
      <c r="N171" s="118">
        <v>0</v>
      </c>
      <c r="O171" s="118">
        <v>27947</v>
      </c>
      <c r="P171" s="118">
        <f t="shared" si="12"/>
        <v>7850497</v>
      </c>
      <c r="Q171" s="119">
        <f t="shared" si="13"/>
        <v>1050.5147865649672</v>
      </c>
      <c r="R171" s="280"/>
      <c r="S171" s="123">
        <f t="shared" si="14"/>
        <v>149.5283094046315</v>
      </c>
      <c r="T171" s="287">
        <v>7473</v>
      </c>
    </row>
    <row r="172" spans="1:20" x14ac:dyDescent="0.25">
      <c r="A172" s="304">
        <v>16</v>
      </c>
      <c r="B172" s="279" t="s">
        <v>267</v>
      </c>
      <c r="C172" s="115">
        <v>1499316</v>
      </c>
      <c r="D172" s="115">
        <v>231699</v>
      </c>
      <c r="E172" s="115">
        <v>1069686</v>
      </c>
      <c r="F172" s="115">
        <v>54468</v>
      </c>
      <c r="G172" s="115">
        <v>390045</v>
      </c>
      <c r="H172" s="115">
        <v>452027</v>
      </c>
      <c r="I172" s="115">
        <v>0</v>
      </c>
      <c r="J172" s="115">
        <v>0</v>
      </c>
      <c r="K172" s="115">
        <v>0</v>
      </c>
      <c r="L172" s="115">
        <v>313843</v>
      </c>
      <c r="M172" s="115">
        <v>2520785</v>
      </c>
      <c r="N172" s="115">
        <v>0</v>
      </c>
      <c r="O172" s="115">
        <v>0</v>
      </c>
      <c r="P172" s="115">
        <f t="shared" si="12"/>
        <v>6531869</v>
      </c>
      <c r="Q172" s="116">
        <f t="shared" si="13"/>
        <v>435.13883152354941</v>
      </c>
      <c r="R172" s="279"/>
      <c r="S172" s="243">
        <f t="shared" si="14"/>
        <v>61.936847216380663</v>
      </c>
      <c r="T172" s="302">
        <v>15011</v>
      </c>
    </row>
    <row r="173" spans="1:20" x14ac:dyDescent="0.25">
      <c r="A173" s="303">
        <v>17</v>
      </c>
      <c r="B173" s="280" t="s">
        <v>268</v>
      </c>
      <c r="C173" s="118">
        <v>2666736</v>
      </c>
      <c r="D173" s="118">
        <v>806484</v>
      </c>
      <c r="E173" s="118">
        <v>7195459</v>
      </c>
      <c r="F173" s="118">
        <v>0</v>
      </c>
      <c r="G173" s="118">
        <v>490464</v>
      </c>
      <c r="H173" s="118">
        <v>598961</v>
      </c>
      <c r="I173" s="118">
        <v>0</v>
      </c>
      <c r="J173" s="118">
        <v>154917</v>
      </c>
      <c r="K173" s="118">
        <v>0</v>
      </c>
      <c r="L173" s="118">
        <v>2059066</v>
      </c>
      <c r="M173" s="118">
        <v>4418731</v>
      </c>
      <c r="N173" s="118">
        <v>0</v>
      </c>
      <c r="O173" s="118">
        <v>301653</v>
      </c>
      <c r="P173" s="118">
        <f t="shared" si="12"/>
        <v>18692471</v>
      </c>
      <c r="Q173" s="119">
        <f t="shared" si="13"/>
        <v>758.16146826201577</v>
      </c>
      <c r="R173" s="280"/>
      <c r="S173" s="123">
        <f t="shared" si="14"/>
        <v>107.91528501530658</v>
      </c>
      <c r="T173" s="287">
        <v>24655</v>
      </c>
    </row>
    <row r="174" spans="1:20" x14ac:dyDescent="0.25">
      <c r="A174" s="304">
        <v>18</v>
      </c>
      <c r="B174" s="279" t="s">
        <v>269</v>
      </c>
      <c r="C174" s="115">
        <v>6711078</v>
      </c>
      <c r="D174" s="115">
        <v>1447632</v>
      </c>
      <c r="E174" s="115">
        <v>4935576</v>
      </c>
      <c r="F174" s="115">
        <v>186840</v>
      </c>
      <c r="G174" s="115">
        <v>916242</v>
      </c>
      <c r="H174" s="115">
        <v>1688027</v>
      </c>
      <c r="I174" s="115">
        <v>0</v>
      </c>
      <c r="J174" s="115">
        <v>564112</v>
      </c>
      <c r="K174" s="115">
        <v>0</v>
      </c>
      <c r="L174" s="115">
        <v>1107411</v>
      </c>
      <c r="M174" s="115">
        <v>8125216</v>
      </c>
      <c r="N174" s="115">
        <v>0</v>
      </c>
      <c r="O174" s="115">
        <v>282744</v>
      </c>
      <c r="P174" s="115">
        <f t="shared" si="12"/>
        <v>25964878</v>
      </c>
      <c r="Q174" s="116">
        <f t="shared" si="13"/>
        <v>538.13218652849741</v>
      </c>
      <c r="R174" s="279"/>
      <c r="S174" s="243">
        <f t="shared" si="14"/>
        <v>76.59672868664353</v>
      </c>
      <c r="T174" s="302">
        <v>48250</v>
      </c>
    </row>
    <row r="175" spans="1:20" x14ac:dyDescent="0.25">
      <c r="A175" s="303">
        <v>19</v>
      </c>
      <c r="B175" s="280" t="s">
        <v>270</v>
      </c>
      <c r="C175" s="118">
        <v>315590</v>
      </c>
      <c r="D175" s="118">
        <v>64685</v>
      </c>
      <c r="E175" s="118">
        <v>477389</v>
      </c>
      <c r="F175" s="118">
        <v>34475</v>
      </c>
      <c r="G175" s="118">
        <v>66069</v>
      </c>
      <c r="H175" s="118">
        <v>476876</v>
      </c>
      <c r="I175" s="118">
        <v>0</v>
      </c>
      <c r="J175" s="118">
        <v>156791</v>
      </c>
      <c r="K175" s="118">
        <v>0</v>
      </c>
      <c r="L175" s="118">
        <v>368512</v>
      </c>
      <c r="M175" s="118">
        <v>1046749</v>
      </c>
      <c r="N175" s="118">
        <v>0</v>
      </c>
      <c r="O175" s="118">
        <v>25844</v>
      </c>
      <c r="P175" s="118">
        <f t="shared" si="12"/>
        <v>3032980</v>
      </c>
      <c r="Q175" s="119">
        <f t="shared" si="13"/>
        <v>627.81618712481884</v>
      </c>
      <c r="R175" s="280"/>
      <c r="S175" s="123">
        <f t="shared" si="14"/>
        <v>89.36218154967429</v>
      </c>
      <c r="T175" s="287">
        <v>4831</v>
      </c>
    </row>
    <row r="176" spans="1:20" x14ac:dyDescent="0.25">
      <c r="A176" s="304">
        <v>20</v>
      </c>
      <c r="B176" s="279" t="s">
        <v>271</v>
      </c>
      <c r="C176" s="115">
        <v>0</v>
      </c>
      <c r="D176" s="115">
        <v>0</v>
      </c>
      <c r="E176" s="115">
        <v>0</v>
      </c>
      <c r="F176" s="115">
        <v>0</v>
      </c>
      <c r="G176" s="115">
        <v>0</v>
      </c>
      <c r="H176" s="115">
        <v>0</v>
      </c>
      <c r="I176" s="115">
        <v>0</v>
      </c>
      <c r="J176" s="115">
        <v>0</v>
      </c>
      <c r="K176" s="115">
        <v>0</v>
      </c>
      <c r="L176" s="115">
        <v>0</v>
      </c>
      <c r="M176" s="115">
        <v>0</v>
      </c>
      <c r="N176" s="115">
        <v>0</v>
      </c>
      <c r="O176" s="115">
        <v>0</v>
      </c>
      <c r="P176" s="115">
        <f t="shared" si="12"/>
        <v>0</v>
      </c>
      <c r="Q176" s="116">
        <f t="shared" si="13"/>
        <v>0</v>
      </c>
      <c r="R176" s="279"/>
      <c r="S176" s="243">
        <f t="shared" si="14"/>
        <v>0</v>
      </c>
      <c r="T176" s="302">
        <v>0</v>
      </c>
    </row>
    <row r="177" spans="1:20" x14ac:dyDescent="0.25">
      <c r="A177" s="303">
        <v>21</v>
      </c>
      <c r="B177" s="280" t="s">
        <v>172</v>
      </c>
      <c r="C177" s="118">
        <v>332558</v>
      </c>
      <c r="D177" s="118">
        <v>235460</v>
      </c>
      <c r="E177" s="118">
        <v>1797</v>
      </c>
      <c r="F177" s="118">
        <v>0</v>
      </c>
      <c r="G177" s="118">
        <v>112569</v>
      </c>
      <c r="H177" s="118">
        <v>145115</v>
      </c>
      <c r="I177" s="118">
        <v>0</v>
      </c>
      <c r="J177" s="118">
        <v>63000</v>
      </c>
      <c r="K177" s="118">
        <v>0</v>
      </c>
      <c r="L177" s="118">
        <v>162950</v>
      </c>
      <c r="M177" s="118">
        <v>1847240</v>
      </c>
      <c r="N177" s="118">
        <v>0</v>
      </c>
      <c r="O177" s="118">
        <v>0</v>
      </c>
      <c r="P177" s="118">
        <f t="shared" si="12"/>
        <v>2900689</v>
      </c>
      <c r="Q177" s="119">
        <f t="shared" si="13"/>
        <v>594.40348360655742</v>
      </c>
      <c r="R177" s="280"/>
      <c r="S177" s="123">
        <f t="shared" si="14"/>
        <v>84.60627983975121</v>
      </c>
      <c r="T177" s="287">
        <v>4880</v>
      </c>
    </row>
    <row r="178" spans="1:20" x14ac:dyDescent="0.25">
      <c r="A178" s="304">
        <v>22</v>
      </c>
      <c r="B178" s="279" t="s">
        <v>188</v>
      </c>
      <c r="C178" s="115">
        <v>855169</v>
      </c>
      <c r="D178" s="115">
        <v>219384</v>
      </c>
      <c r="E178" s="115">
        <v>585922</v>
      </c>
      <c r="F178" s="115">
        <v>0</v>
      </c>
      <c r="G178" s="115">
        <v>140999</v>
      </c>
      <c r="H178" s="115">
        <v>212280</v>
      </c>
      <c r="I178" s="115">
        <v>0</v>
      </c>
      <c r="J178" s="115">
        <v>228000</v>
      </c>
      <c r="K178" s="115">
        <v>0</v>
      </c>
      <c r="L178" s="115">
        <v>50790</v>
      </c>
      <c r="M178" s="115">
        <v>1078712</v>
      </c>
      <c r="N178" s="115">
        <v>0</v>
      </c>
      <c r="O178" s="115">
        <v>44304</v>
      </c>
      <c r="P178" s="115">
        <f t="shared" si="12"/>
        <v>3415560</v>
      </c>
      <c r="Q178" s="116">
        <f t="shared" si="13"/>
        <v>380.14023372287147</v>
      </c>
      <c r="R178" s="279"/>
      <c r="S178" s="243">
        <f t="shared" si="14"/>
        <v>54.108449697435255</v>
      </c>
      <c r="T178" s="302">
        <v>8985</v>
      </c>
    </row>
    <row r="179" spans="1:20" x14ac:dyDescent="0.25">
      <c r="A179" s="303">
        <v>23</v>
      </c>
      <c r="B179" s="281" t="s">
        <v>272</v>
      </c>
      <c r="C179" s="118">
        <v>1425706</v>
      </c>
      <c r="D179" s="118">
        <v>233233</v>
      </c>
      <c r="E179" s="118">
        <v>1074554</v>
      </c>
      <c r="F179" s="118">
        <v>7312</v>
      </c>
      <c r="G179" s="118">
        <v>177903</v>
      </c>
      <c r="H179" s="118">
        <v>411441</v>
      </c>
      <c r="I179" s="118">
        <v>0</v>
      </c>
      <c r="J179" s="118">
        <v>175149</v>
      </c>
      <c r="K179" s="118">
        <v>0</v>
      </c>
      <c r="L179" s="118">
        <v>11994</v>
      </c>
      <c r="M179" s="118">
        <v>3230017</v>
      </c>
      <c r="N179" s="118">
        <v>0</v>
      </c>
      <c r="O179" s="118">
        <v>0</v>
      </c>
      <c r="P179" s="118">
        <f t="shared" si="12"/>
        <v>6747309</v>
      </c>
      <c r="Q179" s="119">
        <f t="shared" si="13"/>
        <v>755.66233620786204</v>
      </c>
      <c r="R179" s="280"/>
      <c r="S179" s="123">
        <f t="shared" si="14"/>
        <v>107.55956323412306</v>
      </c>
      <c r="T179" s="287">
        <v>8929</v>
      </c>
    </row>
    <row r="180" spans="1:20" x14ac:dyDescent="0.25">
      <c r="A180" s="304">
        <v>24</v>
      </c>
      <c r="B180" s="279" t="s">
        <v>273</v>
      </c>
      <c r="C180" s="115">
        <v>537010</v>
      </c>
      <c r="D180" s="115">
        <v>246403</v>
      </c>
      <c r="E180" s="115">
        <v>565948</v>
      </c>
      <c r="F180" s="115">
        <v>0</v>
      </c>
      <c r="G180" s="115">
        <v>37660</v>
      </c>
      <c r="H180" s="115">
        <v>290019</v>
      </c>
      <c r="I180" s="115">
        <v>0</v>
      </c>
      <c r="J180" s="115">
        <v>206250</v>
      </c>
      <c r="K180" s="115">
        <v>0</v>
      </c>
      <c r="L180" s="115">
        <v>0</v>
      </c>
      <c r="M180" s="115">
        <v>1066367</v>
      </c>
      <c r="N180" s="115">
        <v>0</v>
      </c>
      <c r="O180" s="115">
        <v>0</v>
      </c>
      <c r="P180" s="115">
        <f t="shared" si="12"/>
        <v>2949657</v>
      </c>
      <c r="Q180" s="116">
        <f t="shared" si="13"/>
        <v>560.66470252803651</v>
      </c>
      <c r="R180" s="279"/>
      <c r="S180" s="243">
        <f t="shared" si="14"/>
        <v>79.803964859930403</v>
      </c>
      <c r="T180" s="302">
        <v>5261</v>
      </c>
    </row>
    <row r="181" spans="1:20" x14ac:dyDescent="0.25">
      <c r="A181" s="303">
        <v>25</v>
      </c>
      <c r="B181" s="280" t="s">
        <v>274</v>
      </c>
      <c r="C181" s="118">
        <v>354078</v>
      </c>
      <c r="D181" s="118">
        <v>322338</v>
      </c>
      <c r="E181" s="118">
        <v>923522</v>
      </c>
      <c r="F181" s="118">
        <v>0</v>
      </c>
      <c r="G181" s="118">
        <v>0</v>
      </c>
      <c r="H181" s="118">
        <v>378445</v>
      </c>
      <c r="I181" s="118">
        <v>0</v>
      </c>
      <c r="J181" s="118">
        <v>56745</v>
      </c>
      <c r="K181" s="118">
        <v>0</v>
      </c>
      <c r="L181" s="118">
        <v>275025</v>
      </c>
      <c r="M181" s="118">
        <v>2811704</v>
      </c>
      <c r="N181" s="118">
        <v>0</v>
      </c>
      <c r="O181" s="118">
        <v>0</v>
      </c>
      <c r="P181" s="118">
        <f t="shared" si="12"/>
        <v>5121857</v>
      </c>
      <c r="Q181" s="119">
        <f t="shared" si="13"/>
        <v>1044.6373648786457</v>
      </c>
      <c r="R181" s="280"/>
      <c r="S181" s="123">
        <f t="shared" si="14"/>
        <v>148.69172819734791</v>
      </c>
      <c r="T181" s="287">
        <v>4903</v>
      </c>
    </row>
    <row r="182" spans="1:20" x14ac:dyDescent="0.25">
      <c r="A182" s="304">
        <v>26</v>
      </c>
      <c r="B182" s="279" t="s">
        <v>275</v>
      </c>
      <c r="C182" s="115">
        <v>584070</v>
      </c>
      <c r="D182" s="115">
        <v>215934</v>
      </c>
      <c r="E182" s="115">
        <v>525025</v>
      </c>
      <c r="F182" s="115">
        <v>0</v>
      </c>
      <c r="G182" s="115">
        <v>238546</v>
      </c>
      <c r="H182" s="115">
        <v>156154</v>
      </c>
      <c r="I182" s="115">
        <v>0</v>
      </c>
      <c r="J182" s="115">
        <v>176197</v>
      </c>
      <c r="K182" s="115">
        <v>0</v>
      </c>
      <c r="L182" s="115">
        <v>319334</v>
      </c>
      <c r="M182" s="115">
        <v>2483228</v>
      </c>
      <c r="N182" s="115">
        <v>0</v>
      </c>
      <c r="O182" s="115">
        <v>45430</v>
      </c>
      <c r="P182" s="115">
        <f t="shared" si="12"/>
        <v>4743918</v>
      </c>
      <c r="Q182" s="116">
        <f t="shared" si="13"/>
        <v>555.94960740653937</v>
      </c>
      <c r="R182" s="279"/>
      <c r="S182" s="243">
        <f t="shared" si="14"/>
        <v>79.132827041390144</v>
      </c>
      <c r="T182" s="302">
        <v>8533</v>
      </c>
    </row>
    <row r="183" spans="1:20" x14ac:dyDescent="0.25">
      <c r="A183" s="303">
        <v>27</v>
      </c>
      <c r="B183" s="280" t="s">
        <v>276</v>
      </c>
      <c r="C183" s="118">
        <v>691494</v>
      </c>
      <c r="D183" s="118">
        <v>349891</v>
      </c>
      <c r="E183" s="118">
        <v>788451</v>
      </c>
      <c r="F183" s="118">
        <v>3287</v>
      </c>
      <c r="G183" s="118">
        <v>147475</v>
      </c>
      <c r="H183" s="118">
        <v>441965</v>
      </c>
      <c r="I183" s="118">
        <v>0</v>
      </c>
      <c r="J183" s="118">
        <v>98154</v>
      </c>
      <c r="K183" s="118">
        <v>0</v>
      </c>
      <c r="L183" s="118">
        <v>377556</v>
      </c>
      <c r="M183" s="118">
        <v>2773591</v>
      </c>
      <c r="N183" s="118">
        <v>0</v>
      </c>
      <c r="O183" s="118">
        <v>104294</v>
      </c>
      <c r="P183" s="118">
        <f t="shared" si="12"/>
        <v>5776158</v>
      </c>
      <c r="Q183" s="119">
        <f t="shared" si="13"/>
        <v>725.10143108209888</v>
      </c>
      <c r="R183" s="280"/>
      <c r="S183" s="123">
        <f t="shared" si="14"/>
        <v>103.20958117221126</v>
      </c>
      <c r="T183" s="287">
        <v>7966</v>
      </c>
    </row>
    <row r="184" spans="1:20" x14ac:dyDescent="0.25">
      <c r="A184" s="304">
        <v>28</v>
      </c>
      <c r="B184" s="279" t="s">
        <v>277</v>
      </c>
      <c r="C184" s="115">
        <v>0</v>
      </c>
      <c r="D184" s="115">
        <v>0</v>
      </c>
      <c r="E184" s="115">
        <v>0</v>
      </c>
      <c r="F184" s="115">
        <v>0</v>
      </c>
      <c r="G184" s="115">
        <v>0</v>
      </c>
      <c r="H184" s="115">
        <v>0</v>
      </c>
      <c r="I184" s="115">
        <v>0</v>
      </c>
      <c r="J184" s="115">
        <v>0</v>
      </c>
      <c r="K184" s="115">
        <v>0</v>
      </c>
      <c r="L184" s="115">
        <v>0</v>
      </c>
      <c r="M184" s="115">
        <v>0</v>
      </c>
      <c r="N184" s="115">
        <v>0</v>
      </c>
      <c r="O184" s="115">
        <v>0</v>
      </c>
      <c r="P184" s="115">
        <f t="shared" si="12"/>
        <v>0</v>
      </c>
      <c r="Q184" s="116">
        <f t="shared" si="13"/>
        <v>0</v>
      </c>
      <c r="R184" s="279"/>
      <c r="S184" s="243">
        <f t="shared" si="14"/>
        <v>0</v>
      </c>
      <c r="T184" s="302">
        <v>0</v>
      </c>
    </row>
    <row r="185" spans="1:20" x14ac:dyDescent="0.25">
      <c r="A185" s="303">
        <v>29</v>
      </c>
      <c r="B185" s="280" t="s">
        <v>278</v>
      </c>
      <c r="C185" s="118">
        <v>616493</v>
      </c>
      <c r="D185" s="118">
        <v>119300</v>
      </c>
      <c r="E185" s="118">
        <v>242699</v>
      </c>
      <c r="F185" s="118">
        <v>10662</v>
      </c>
      <c r="G185" s="118">
        <v>183237</v>
      </c>
      <c r="H185" s="118">
        <v>149349</v>
      </c>
      <c r="I185" s="118">
        <v>0</v>
      </c>
      <c r="J185" s="118">
        <v>81937</v>
      </c>
      <c r="K185" s="118">
        <v>0</v>
      </c>
      <c r="L185" s="118">
        <v>190800</v>
      </c>
      <c r="M185" s="118">
        <v>1056216</v>
      </c>
      <c r="N185" s="118">
        <v>0</v>
      </c>
      <c r="O185" s="118">
        <v>0</v>
      </c>
      <c r="P185" s="118">
        <f t="shared" si="12"/>
        <v>2650693</v>
      </c>
      <c r="Q185" s="119">
        <f t="shared" si="13"/>
        <v>374.23309332203871</v>
      </c>
      <c r="R185" s="280"/>
      <c r="S185" s="123">
        <f t="shared" si="14"/>
        <v>53.267638383926254</v>
      </c>
      <c r="T185" s="287">
        <v>7083</v>
      </c>
    </row>
    <row r="186" spans="1:20" x14ac:dyDescent="0.25">
      <c r="A186" s="304">
        <v>30</v>
      </c>
      <c r="B186" s="279" t="s">
        <v>216</v>
      </c>
      <c r="C186" s="115">
        <v>439591</v>
      </c>
      <c r="D186" s="115">
        <v>16271</v>
      </c>
      <c r="E186" s="115">
        <v>293408</v>
      </c>
      <c r="F186" s="115">
        <v>0</v>
      </c>
      <c r="G186" s="115">
        <v>60331</v>
      </c>
      <c r="H186" s="115">
        <v>168962</v>
      </c>
      <c r="I186" s="115">
        <v>0</v>
      </c>
      <c r="J186" s="115">
        <v>252000</v>
      </c>
      <c r="K186" s="115">
        <v>0</v>
      </c>
      <c r="L186" s="115">
        <v>47117</v>
      </c>
      <c r="M186" s="115">
        <v>1179132</v>
      </c>
      <c r="N186" s="115">
        <v>0</v>
      </c>
      <c r="O186" s="115">
        <v>0</v>
      </c>
      <c r="P186" s="115">
        <f t="shared" si="12"/>
        <v>2456812</v>
      </c>
      <c r="Q186" s="116">
        <f t="shared" si="13"/>
        <v>547.66205974141769</v>
      </c>
      <c r="R186" s="279"/>
      <c r="S186" s="243">
        <f t="shared" si="14"/>
        <v>77.953193011175273</v>
      </c>
      <c r="T186" s="302">
        <v>4486</v>
      </c>
    </row>
    <row r="187" spans="1:20" x14ac:dyDescent="0.25">
      <c r="A187" s="303">
        <v>31</v>
      </c>
      <c r="B187" s="280" t="s">
        <v>279</v>
      </c>
      <c r="C187" s="118">
        <v>2086693</v>
      </c>
      <c r="D187" s="118">
        <v>675048</v>
      </c>
      <c r="E187" s="118">
        <v>2944433</v>
      </c>
      <c r="F187" s="118">
        <v>358195</v>
      </c>
      <c r="G187" s="118">
        <v>420869</v>
      </c>
      <c r="H187" s="118">
        <v>1062490</v>
      </c>
      <c r="I187" s="118">
        <v>0</v>
      </c>
      <c r="J187" s="118">
        <v>195685</v>
      </c>
      <c r="K187" s="118">
        <v>0</v>
      </c>
      <c r="L187" s="118">
        <v>1975</v>
      </c>
      <c r="M187" s="118">
        <v>3510178</v>
      </c>
      <c r="N187" s="118">
        <v>0</v>
      </c>
      <c r="O187" s="118">
        <v>665314</v>
      </c>
      <c r="P187" s="118">
        <f t="shared" si="12"/>
        <v>11920880</v>
      </c>
      <c r="Q187" s="119">
        <f t="shared" si="13"/>
        <v>723.66174952953315</v>
      </c>
      <c r="R187" s="280"/>
      <c r="S187" s="123">
        <f t="shared" si="14"/>
        <v>103.00465959339169</v>
      </c>
      <c r="T187" s="287">
        <v>16473</v>
      </c>
    </row>
    <row r="188" spans="1:20" x14ac:dyDescent="0.25">
      <c r="A188" s="304">
        <v>32</v>
      </c>
      <c r="B188" s="279" t="s">
        <v>280</v>
      </c>
      <c r="C188" s="115">
        <v>0</v>
      </c>
      <c r="D188" s="115">
        <v>0</v>
      </c>
      <c r="E188" s="115">
        <v>0</v>
      </c>
      <c r="F188" s="115">
        <v>0</v>
      </c>
      <c r="G188" s="115">
        <v>0</v>
      </c>
      <c r="H188" s="115">
        <v>0</v>
      </c>
      <c r="I188" s="115">
        <v>0</v>
      </c>
      <c r="J188" s="115">
        <v>0</v>
      </c>
      <c r="K188" s="115">
        <v>0</v>
      </c>
      <c r="L188" s="115">
        <v>0</v>
      </c>
      <c r="M188" s="115">
        <v>0</v>
      </c>
      <c r="N188" s="115">
        <v>0</v>
      </c>
      <c r="O188" s="115">
        <v>0</v>
      </c>
      <c r="P188" s="115">
        <f t="shared" si="12"/>
        <v>0</v>
      </c>
      <c r="Q188" s="116">
        <f t="shared" si="13"/>
        <v>0</v>
      </c>
      <c r="R188" s="279"/>
      <c r="S188" s="243">
        <f t="shared" si="14"/>
        <v>0</v>
      </c>
      <c r="T188" s="302">
        <v>0</v>
      </c>
    </row>
    <row r="189" spans="1:20" x14ac:dyDescent="0.25">
      <c r="A189" s="303">
        <v>33</v>
      </c>
      <c r="B189" s="280" t="s">
        <v>281</v>
      </c>
      <c r="C189" s="118">
        <v>1024393</v>
      </c>
      <c r="D189" s="118">
        <v>534889</v>
      </c>
      <c r="E189" s="118">
        <v>2433166</v>
      </c>
      <c r="F189" s="118">
        <v>14539</v>
      </c>
      <c r="G189" s="118">
        <v>225927</v>
      </c>
      <c r="H189" s="118">
        <v>1284121</v>
      </c>
      <c r="I189" s="118">
        <v>0</v>
      </c>
      <c r="J189" s="118">
        <v>302404</v>
      </c>
      <c r="K189" s="118">
        <v>0</v>
      </c>
      <c r="L189" s="118">
        <v>299420</v>
      </c>
      <c r="M189" s="118">
        <v>5594342</v>
      </c>
      <c r="N189" s="118">
        <v>0</v>
      </c>
      <c r="O189" s="118">
        <v>43435</v>
      </c>
      <c r="P189" s="118">
        <f t="shared" si="12"/>
        <v>11756636</v>
      </c>
      <c r="Q189" s="119">
        <f t="shared" si="13"/>
        <v>1169.0002982996918</v>
      </c>
      <c r="R189" s="280"/>
      <c r="S189" s="123">
        <f t="shared" si="14"/>
        <v>166.39331548090755</v>
      </c>
      <c r="T189" s="287">
        <v>10057</v>
      </c>
    </row>
    <row r="190" spans="1:20" x14ac:dyDescent="0.25">
      <c r="A190" s="304">
        <v>34</v>
      </c>
      <c r="B190" s="279" t="s">
        <v>282</v>
      </c>
      <c r="C190" s="115">
        <v>514560</v>
      </c>
      <c r="D190" s="115">
        <v>117807</v>
      </c>
      <c r="E190" s="115">
        <v>288163</v>
      </c>
      <c r="F190" s="115">
        <v>0</v>
      </c>
      <c r="G190" s="115">
        <v>62376</v>
      </c>
      <c r="H190" s="115">
        <v>118844</v>
      </c>
      <c r="I190" s="115">
        <v>0</v>
      </c>
      <c r="J190" s="115">
        <v>0</v>
      </c>
      <c r="K190" s="115">
        <v>0</v>
      </c>
      <c r="L190" s="115">
        <v>1219</v>
      </c>
      <c r="M190" s="115">
        <v>395348</v>
      </c>
      <c r="N190" s="115">
        <v>0</v>
      </c>
      <c r="O190" s="115">
        <v>41615</v>
      </c>
      <c r="P190" s="115">
        <f t="shared" si="12"/>
        <v>1539932</v>
      </c>
      <c r="Q190" s="116">
        <f t="shared" si="13"/>
        <v>451.06385471587578</v>
      </c>
      <c r="R190" s="279"/>
      <c r="S190" s="243">
        <f t="shared" si="14"/>
        <v>64.203585224861655</v>
      </c>
      <c r="T190" s="302">
        <v>3414</v>
      </c>
    </row>
    <row r="191" spans="1:20" x14ac:dyDescent="0.25">
      <c r="A191" s="303">
        <v>35</v>
      </c>
      <c r="B191" s="280" t="s">
        <v>224</v>
      </c>
      <c r="C191" s="118">
        <v>172450</v>
      </c>
      <c r="D191" s="118">
        <v>87663</v>
      </c>
      <c r="E191" s="118">
        <v>544563</v>
      </c>
      <c r="F191" s="118">
        <v>1751</v>
      </c>
      <c r="G191" s="118">
        <v>0</v>
      </c>
      <c r="H191" s="118">
        <v>206351</v>
      </c>
      <c r="I191" s="118">
        <v>0</v>
      </c>
      <c r="J191" s="118">
        <v>61110</v>
      </c>
      <c r="K191" s="118">
        <v>0</v>
      </c>
      <c r="L191" s="118">
        <v>128863</v>
      </c>
      <c r="M191" s="118">
        <v>1643914</v>
      </c>
      <c r="N191" s="118">
        <v>16114</v>
      </c>
      <c r="O191" s="118">
        <v>0</v>
      </c>
      <c r="P191" s="118">
        <f t="shared" si="12"/>
        <v>2862779</v>
      </c>
      <c r="Q191" s="119">
        <f t="shared" si="13"/>
        <v>963.57421743520695</v>
      </c>
      <c r="R191" s="280"/>
      <c r="S191" s="123">
        <f t="shared" si="14"/>
        <v>137.15335144410824</v>
      </c>
      <c r="T191" s="287">
        <v>2971</v>
      </c>
    </row>
    <row r="192" spans="1:20" x14ac:dyDescent="0.25">
      <c r="A192" s="304">
        <v>36</v>
      </c>
      <c r="B192" s="279" t="s">
        <v>283</v>
      </c>
      <c r="C192" s="115">
        <v>424750</v>
      </c>
      <c r="D192" s="115">
        <v>218067</v>
      </c>
      <c r="E192" s="115">
        <v>592189</v>
      </c>
      <c r="F192" s="115">
        <v>0</v>
      </c>
      <c r="G192" s="115">
        <v>142562</v>
      </c>
      <c r="H192" s="115">
        <v>266840</v>
      </c>
      <c r="I192" s="115">
        <v>0</v>
      </c>
      <c r="J192" s="115">
        <v>153191</v>
      </c>
      <c r="K192" s="115">
        <v>0</v>
      </c>
      <c r="L192" s="115">
        <v>416174</v>
      </c>
      <c r="M192" s="115">
        <v>2287891</v>
      </c>
      <c r="N192" s="115">
        <v>0</v>
      </c>
      <c r="O192" s="115">
        <v>17385</v>
      </c>
      <c r="P192" s="115">
        <f t="shared" si="12"/>
        <v>4519049</v>
      </c>
      <c r="Q192" s="116">
        <f t="shared" si="13"/>
        <v>778.2071637678664</v>
      </c>
      <c r="R192" s="279"/>
      <c r="S192" s="243">
        <f t="shared" si="14"/>
        <v>110.76855181189393</v>
      </c>
      <c r="T192" s="302">
        <v>5807</v>
      </c>
    </row>
    <row r="193" spans="1:20" x14ac:dyDescent="0.25">
      <c r="A193" s="303">
        <v>37</v>
      </c>
      <c r="B193" s="280" t="s">
        <v>284</v>
      </c>
      <c r="C193" s="122">
        <v>919355</v>
      </c>
      <c r="D193" s="122">
        <v>239736</v>
      </c>
      <c r="E193" s="122">
        <v>1917431</v>
      </c>
      <c r="F193" s="122">
        <v>0</v>
      </c>
      <c r="G193" s="122">
        <v>129691</v>
      </c>
      <c r="H193" s="122">
        <v>491537</v>
      </c>
      <c r="I193" s="122">
        <v>0</v>
      </c>
      <c r="J193" s="122">
        <v>305764</v>
      </c>
      <c r="K193" s="122">
        <v>0</v>
      </c>
      <c r="L193" s="122">
        <v>2084429</v>
      </c>
      <c r="M193" s="122">
        <v>4640041</v>
      </c>
      <c r="N193" s="122">
        <v>0</v>
      </c>
      <c r="O193" s="122">
        <v>98190</v>
      </c>
      <c r="P193" s="122">
        <f t="shared" si="12"/>
        <v>10826174</v>
      </c>
      <c r="Q193" s="119">
        <f t="shared" si="13"/>
        <v>1309.8819116757411</v>
      </c>
      <c r="R193" s="280"/>
      <c r="S193" s="123">
        <f t="shared" si="14"/>
        <v>186.44614076592774</v>
      </c>
      <c r="T193" s="287">
        <v>8265</v>
      </c>
    </row>
    <row r="194" spans="1:20" ht="13.5" thickBot="1" x14ac:dyDescent="0.3">
      <c r="A194" s="282">
        <f>A193</f>
        <v>37</v>
      </c>
      <c r="B194" s="283" t="s">
        <v>247</v>
      </c>
      <c r="C194" s="127">
        <f t="shared" ref="C194:P194" si="15">SUM(C157:C193)</f>
        <v>32469164</v>
      </c>
      <c r="D194" s="127">
        <f t="shared" si="15"/>
        <v>9314476</v>
      </c>
      <c r="E194" s="127">
        <f t="shared" si="15"/>
        <v>38233812</v>
      </c>
      <c r="F194" s="127">
        <f t="shared" si="15"/>
        <v>852269</v>
      </c>
      <c r="G194" s="127">
        <f t="shared" si="15"/>
        <v>5323052</v>
      </c>
      <c r="H194" s="127">
        <f t="shared" si="15"/>
        <v>13623770</v>
      </c>
      <c r="I194" s="127">
        <f t="shared" si="15"/>
        <v>0</v>
      </c>
      <c r="J194" s="127">
        <f t="shared" si="15"/>
        <v>5079922</v>
      </c>
      <c r="K194" s="127">
        <f t="shared" si="15"/>
        <v>29773</v>
      </c>
      <c r="L194" s="127">
        <f t="shared" si="15"/>
        <v>14821182</v>
      </c>
      <c r="M194" s="127">
        <f t="shared" si="15"/>
        <v>87588526</v>
      </c>
      <c r="N194" s="127">
        <f t="shared" si="15"/>
        <v>16114</v>
      </c>
      <c r="O194" s="127">
        <f t="shared" si="15"/>
        <v>3479712</v>
      </c>
      <c r="P194" s="127">
        <f t="shared" si="15"/>
        <v>210831772</v>
      </c>
      <c r="Q194" s="245">
        <f>P194/T194</f>
        <v>702.55244023539296</v>
      </c>
      <c r="R194" s="282"/>
      <c r="S194" s="246">
        <f t="shared" ref="S194" si="16">IF(Q$194,Q194/Q$194*100,0)</f>
        <v>100</v>
      </c>
      <c r="T194" s="128">
        <f>SUM(T157:T193)</f>
        <v>300094</v>
      </c>
    </row>
    <row r="195" spans="1:20" x14ac:dyDescent="0.25">
      <c r="B195" s="275"/>
      <c r="C195" s="229"/>
      <c r="D195" s="229"/>
      <c r="E195" s="229"/>
      <c r="F195" s="229"/>
      <c r="G195" s="229"/>
      <c r="H195" s="229"/>
      <c r="I195" s="229"/>
      <c r="J195" s="229"/>
      <c r="K195" s="229"/>
      <c r="L195" s="229"/>
      <c r="M195" s="229"/>
      <c r="N195" s="229"/>
      <c r="O195" s="229"/>
      <c r="P195" s="229"/>
      <c r="Q195" s="77"/>
      <c r="S195" s="226"/>
      <c r="T195" s="227"/>
    </row>
    <row r="196" spans="1:20" ht="13.5" thickBot="1" x14ac:dyDescent="0.3">
      <c r="A196" s="292">
        <f>A44+A148+A194</f>
        <v>170</v>
      </c>
      <c r="B196" s="293" t="s">
        <v>285</v>
      </c>
      <c r="C196" s="235">
        <f>C44+C148+C194</f>
        <v>1902071439</v>
      </c>
      <c r="D196" s="235">
        <f>D44+D148+D194</f>
        <v>331308387</v>
      </c>
      <c r="E196" s="235">
        <f>E44+E148+E194</f>
        <v>1031340231</v>
      </c>
      <c r="F196" s="235">
        <f>F44+F148+F194</f>
        <v>8217657</v>
      </c>
      <c r="G196" s="235">
        <f>G44+G148+G194</f>
        <v>168534129</v>
      </c>
      <c r="H196" s="235">
        <f>H44+H148+H194</f>
        <v>131031846</v>
      </c>
      <c r="I196" s="235">
        <f>I44+I148+I194</f>
        <v>140007972</v>
      </c>
      <c r="J196" s="235">
        <f>J44+J148+J194</f>
        <v>65571969</v>
      </c>
      <c r="K196" s="235">
        <f>K44+K148+K194</f>
        <v>27325755</v>
      </c>
      <c r="L196" s="235">
        <f>L44+L148+L194</f>
        <v>331910945</v>
      </c>
      <c r="M196" s="235">
        <f>M44+M148+M194</f>
        <v>938105170</v>
      </c>
      <c r="N196" s="235">
        <f>N44+N148+N194</f>
        <v>32016274</v>
      </c>
      <c r="O196" s="235">
        <f>O44+O148+O194</f>
        <v>223449885</v>
      </c>
      <c r="P196" s="235">
        <f>P44+P148+P194</f>
        <v>5330891659</v>
      </c>
      <c r="Q196" s="236">
        <f>P196/T196</f>
        <v>600.04230648748853</v>
      </c>
      <c r="R196" s="292"/>
      <c r="S196" s="237"/>
      <c r="T196" s="238">
        <f>T44+T148+T194</f>
        <v>8884193</v>
      </c>
    </row>
    <row r="197" spans="1:20" ht="13.5" thickTop="1" x14ac:dyDescent="0.25"/>
    <row r="198" spans="1:20" ht="13.5" thickBot="1" x14ac:dyDescent="0.3"/>
    <row r="199" spans="1:20" x14ac:dyDescent="0.25">
      <c r="A199" s="220" t="s">
        <v>484</v>
      </c>
      <c r="B199" s="327"/>
      <c r="C199" s="327"/>
      <c r="D199" s="327"/>
      <c r="E199" s="327"/>
      <c r="F199" s="327"/>
      <c r="G199" s="327"/>
      <c r="H199" s="327"/>
      <c r="I199" s="327"/>
      <c r="J199" s="327"/>
      <c r="K199" s="327"/>
      <c r="L199" s="327"/>
      <c r="M199" s="327"/>
      <c r="N199" s="328"/>
    </row>
    <row r="200" spans="1:20" ht="33.75" customHeight="1" thickBot="1" x14ac:dyDescent="0.35">
      <c r="A200" s="410" t="s">
        <v>540</v>
      </c>
      <c r="B200" s="411"/>
      <c r="C200" s="411"/>
      <c r="D200" s="411"/>
      <c r="E200" s="411"/>
      <c r="F200" s="411"/>
      <c r="G200" s="411"/>
      <c r="H200" s="411"/>
      <c r="I200" s="411"/>
      <c r="J200" s="411"/>
      <c r="K200" s="411"/>
      <c r="L200" s="411"/>
      <c r="M200" s="411"/>
      <c r="N200" s="412"/>
    </row>
    <row r="211" spans="1:1" x14ac:dyDescent="0.25">
      <c r="A211" s="276"/>
    </row>
  </sheetData>
  <mergeCells count="1">
    <mergeCell ref="A200:N200"/>
  </mergeCells>
  <printOptions gridLinesSet="0"/>
  <pageMargins left="0.25" right="0.25" top="0.75" bottom="0.37" header="0.3" footer="0.3"/>
  <pageSetup paperSize="3" scale="89" fitToHeight="0" pageOrder="overThenDown" orientation="landscape" r:id="rId1"/>
  <headerFooter alignWithMargins="0"/>
  <rowBreaks count="2" manualBreakCount="2">
    <brk id="46" max="16383" man="1"/>
    <brk id="15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ABF61-D528-4584-A91B-C89CB6AD5AFE}">
  <sheetPr transitionEvaluation="1" transitionEntry="1">
    <tabColor rgb="FF0070C0"/>
    <pageSetUpPr fitToPage="1"/>
  </sheetPr>
  <dimension ref="A1:AX209"/>
  <sheetViews>
    <sheetView showGridLines="0" zoomScaleNormal="100" workbookViewId="0"/>
  </sheetViews>
  <sheetFormatPr defaultColWidth="12.6328125" defaultRowHeight="13" x14ac:dyDescent="0.25"/>
  <cols>
    <col min="1" max="1" width="7.453125" style="274" customWidth="1"/>
    <col min="2" max="2" width="14.453125" style="274" customWidth="1"/>
    <col min="3" max="4" width="15.08984375" style="274" customWidth="1"/>
    <col min="5" max="5" width="3.6328125" style="299" customWidth="1"/>
    <col min="6" max="6" width="11.36328125" style="274" customWidth="1"/>
    <col min="7" max="7" width="14.453125" style="274" customWidth="1"/>
    <col min="8" max="8" width="11.36328125" style="274" customWidth="1"/>
    <col min="9" max="9" width="3.6328125" style="299" customWidth="1"/>
    <col min="10" max="10" width="12.08984375" style="274" customWidth="1"/>
    <col min="11" max="11" width="17.453125" style="274" customWidth="1"/>
    <col min="12" max="12" width="12.08984375" style="274" customWidth="1"/>
    <col min="13" max="13" width="3.6328125" style="299" customWidth="1"/>
    <col min="14" max="14" width="12.08984375" style="274" customWidth="1"/>
    <col min="15" max="15" width="16.08984375" style="274" customWidth="1"/>
    <col min="16" max="16" width="12.08984375" style="274" customWidth="1"/>
    <col min="17" max="17" width="3.6328125" style="299" customWidth="1"/>
    <col min="18" max="18" width="12.08984375" style="274" customWidth="1"/>
    <col min="19" max="19" width="15.6328125" style="274" customWidth="1"/>
    <col min="20" max="20" width="12.08984375" style="274" customWidth="1"/>
    <col min="21" max="21" width="3.6328125" style="299" customWidth="1"/>
    <col min="22" max="22" width="12.08984375" style="274" customWidth="1"/>
    <col min="23" max="23" width="15.36328125" style="274" customWidth="1"/>
    <col min="24" max="24" width="3.6328125" style="299" customWidth="1"/>
    <col min="25" max="25" width="12.08984375" style="274" customWidth="1"/>
    <col min="26" max="26" width="3.6328125" style="299" customWidth="1"/>
    <col min="27" max="27" width="12.08984375" style="274" customWidth="1"/>
    <col min="28" max="28" width="17.453125" style="274" customWidth="1"/>
    <col min="29" max="29" width="12.08984375" style="274" customWidth="1"/>
    <col min="30" max="30" width="3.6328125" style="299" customWidth="1"/>
    <col min="31" max="31" width="12.08984375" style="274" customWidth="1"/>
    <col min="32" max="32" width="14.453125" style="274" customWidth="1"/>
    <col min="33" max="33" width="12.08984375" style="274" customWidth="1"/>
    <col min="34" max="34" width="3.6328125" style="299" customWidth="1"/>
    <col min="35" max="35" width="11.453125" style="274" customWidth="1"/>
    <col min="36" max="36" width="14" style="274" customWidth="1"/>
    <col min="37" max="37" width="10.36328125" style="274" customWidth="1"/>
    <col min="38" max="38" width="3.6328125" style="299" customWidth="1"/>
    <col min="39" max="39" width="10.90625" style="274" customWidth="1"/>
    <col min="40" max="40" width="16.6328125" style="274" customWidth="1"/>
    <col min="41" max="41" width="15.08984375" style="274" hidden="1" customWidth="1"/>
    <col min="42" max="50" width="12.6328125" style="274" hidden="1" customWidth="1"/>
    <col min="51" max="16384" width="12.6328125" style="274"/>
  </cols>
  <sheetData>
    <row r="1" spans="1:50" s="311" customFormat="1" ht="15.5" x14ac:dyDescent="0.25">
      <c r="A1" s="311" t="s">
        <v>547</v>
      </c>
    </row>
    <row r="2" spans="1:50" s="312" customFormat="1" ht="15.5" x14ac:dyDescent="0.35">
      <c r="A2" s="312" t="s">
        <v>430</v>
      </c>
    </row>
    <row r="3" spans="1:50" s="313" customFormat="1" ht="15.5" x14ac:dyDescent="0.25">
      <c r="A3" s="313" t="s">
        <v>531</v>
      </c>
    </row>
    <row r="4" spans="1:50" customFormat="1" x14ac:dyDescent="0.3">
      <c r="E4" s="180"/>
      <c r="I4" s="180"/>
      <c r="M4" s="180"/>
      <c r="Q4" s="180"/>
      <c r="U4" s="180"/>
      <c r="X4" s="180"/>
      <c r="Z4" s="180"/>
      <c r="AD4" s="180"/>
      <c r="AH4" s="180"/>
      <c r="AL4" s="180"/>
      <c r="AO4" s="385"/>
      <c r="AP4" s="385"/>
      <c r="AQ4" s="385"/>
      <c r="AR4" s="385"/>
      <c r="AS4" s="385"/>
      <c r="AT4" s="385"/>
      <c r="AU4" s="385"/>
      <c r="AV4" s="385"/>
      <c r="AW4" s="385"/>
      <c r="AX4" s="385"/>
    </row>
    <row r="5" spans="1:50" ht="58.5" thickBot="1" x14ac:dyDescent="0.4">
      <c r="A5" s="288" t="s">
        <v>0</v>
      </c>
      <c r="B5" s="289" t="s">
        <v>330</v>
      </c>
      <c r="C5" s="266" t="s">
        <v>429</v>
      </c>
      <c r="D5" s="266" t="s">
        <v>348</v>
      </c>
      <c r="E5" s="290"/>
      <c r="F5" s="266" t="s">
        <v>349</v>
      </c>
      <c r="G5" s="266" t="s">
        <v>428</v>
      </c>
      <c r="H5" s="266" t="s">
        <v>348</v>
      </c>
      <c r="I5" s="290"/>
      <c r="J5" s="266" t="s">
        <v>349</v>
      </c>
      <c r="K5" s="266" t="s">
        <v>427</v>
      </c>
      <c r="L5" s="266" t="s">
        <v>348</v>
      </c>
      <c r="M5" s="290"/>
      <c r="N5" s="266" t="s">
        <v>349</v>
      </c>
      <c r="O5" s="266" t="s">
        <v>426</v>
      </c>
      <c r="P5" s="266" t="s">
        <v>348</v>
      </c>
      <c r="Q5" s="290"/>
      <c r="R5" s="266" t="s">
        <v>349</v>
      </c>
      <c r="S5" s="266" t="s">
        <v>425</v>
      </c>
      <c r="T5" s="266" t="s">
        <v>348</v>
      </c>
      <c r="U5" s="290"/>
      <c r="V5" s="266" t="s">
        <v>349</v>
      </c>
      <c r="W5" s="266" t="s">
        <v>424</v>
      </c>
      <c r="X5" s="290"/>
      <c r="Y5" s="266" t="s">
        <v>348</v>
      </c>
      <c r="Z5" s="290"/>
      <c r="AA5" s="266" t="s">
        <v>349</v>
      </c>
      <c r="AB5" s="266" t="s">
        <v>423</v>
      </c>
      <c r="AC5" s="266" t="s">
        <v>348</v>
      </c>
      <c r="AD5" s="290"/>
      <c r="AE5" s="266" t="s">
        <v>349</v>
      </c>
      <c r="AF5" s="266" t="s">
        <v>422</v>
      </c>
      <c r="AG5" s="266" t="s">
        <v>348</v>
      </c>
      <c r="AH5" s="290"/>
      <c r="AI5" s="266" t="s">
        <v>349</v>
      </c>
      <c r="AJ5" s="266" t="s">
        <v>487</v>
      </c>
      <c r="AK5" s="266" t="s">
        <v>348</v>
      </c>
      <c r="AL5" s="290"/>
      <c r="AM5" s="266" t="s">
        <v>349</v>
      </c>
      <c r="AN5" s="266" t="s">
        <v>421</v>
      </c>
      <c r="AO5" s="140" t="s">
        <v>548</v>
      </c>
      <c r="AP5" s="291" t="s">
        <v>549</v>
      </c>
      <c r="AQ5" s="291" t="s">
        <v>550</v>
      </c>
      <c r="AR5" s="291" t="s">
        <v>551</v>
      </c>
      <c r="AS5" s="291" t="s">
        <v>552</v>
      </c>
      <c r="AT5" s="291" t="s">
        <v>553</v>
      </c>
      <c r="AU5" s="291" t="s">
        <v>554</v>
      </c>
      <c r="AV5" s="291" t="s">
        <v>555</v>
      </c>
      <c r="AW5" s="291" t="s">
        <v>556</v>
      </c>
      <c r="AX5" s="291" t="s">
        <v>557</v>
      </c>
    </row>
    <row r="6" spans="1:50" x14ac:dyDescent="0.25">
      <c r="A6" s="280">
        <v>1</v>
      </c>
      <c r="B6" s="280" t="s">
        <v>5</v>
      </c>
      <c r="C6" s="137">
        <v>45259560</v>
      </c>
      <c r="D6" s="123">
        <f t="shared" ref="D6:D43" si="0">IFERROR(C6/$AO6,0)</f>
        <v>285.38542540245032</v>
      </c>
      <c r="E6" s="298"/>
      <c r="F6" s="123">
        <f t="shared" ref="F6:F44" si="1">IF(D6,D6/D$44*100,0)</f>
        <v>102.90148331051114</v>
      </c>
      <c r="G6" s="137">
        <v>27651117</v>
      </c>
      <c r="H6" s="123">
        <f t="shared" ref="H6:H43" si="2">IFERROR(G6/$AO6,0)</f>
        <v>174.35489403560101</v>
      </c>
      <c r="I6" s="298"/>
      <c r="J6" s="123">
        <f t="shared" ref="J6:J44" si="3">IF(H6,H6/H$44*100,0)</f>
        <v>168.43141039921358</v>
      </c>
      <c r="K6" s="137">
        <v>176451325</v>
      </c>
      <c r="L6" s="123">
        <f t="shared" ref="L6:L43" si="4">IFERROR(K6/$AO6,0)</f>
        <v>1112.6187803847633</v>
      </c>
      <c r="M6" s="298"/>
      <c r="N6" s="123">
        <f t="shared" ref="N6:N44" si="5">IF(L6,L6/L$44*100,0)</f>
        <v>112.67622614230135</v>
      </c>
      <c r="O6" s="137">
        <v>56962879</v>
      </c>
      <c r="P6" s="123">
        <f t="shared" ref="P6:P43" si="6">IFERROR(O6/$AO6,0)</f>
        <v>359.18103171050058</v>
      </c>
      <c r="Q6" s="298"/>
      <c r="R6" s="123">
        <f t="shared" ref="R6:R44" si="7">IF(P6,P6/P$44*100,0)</f>
        <v>74.216669000631214</v>
      </c>
      <c r="S6" s="137">
        <v>117635968</v>
      </c>
      <c r="T6" s="123">
        <f t="shared" ref="T6:T43" si="8">IFERROR(S6/$AO6,0)</f>
        <v>741.75689667131178</v>
      </c>
      <c r="U6" s="298"/>
      <c r="V6" s="123">
        <f t="shared" ref="V6:V44" si="9">IF(T6,T6/T$44*100,0)</f>
        <v>132.63442271887101</v>
      </c>
      <c r="W6" s="137">
        <v>371547508</v>
      </c>
      <c r="X6" s="298"/>
      <c r="Y6" s="123">
        <f t="shared" ref="Y6:Y43" si="10">IFERROR(W6/$AO6,0)</f>
        <v>2342.8032359969984</v>
      </c>
      <c r="Z6" s="298"/>
      <c r="AA6" s="123">
        <f t="shared" ref="AA6:AA44" si="11">IF(Y6,Y6/Y$44*100,0)</f>
        <v>95.968661359878595</v>
      </c>
      <c r="AB6" s="137">
        <v>35432399</v>
      </c>
      <c r="AC6" s="123">
        <f t="shared" ref="AC6:AC43" si="12">IFERROR(AB6/$AO6,0)</f>
        <v>223.41998600172772</v>
      </c>
      <c r="AD6" s="298"/>
      <c r="AE6" s="123">
        <f t="shared" ref="AE6:AE44" si="13">IF(AC6,AC6/AC$44*100,0)</f>
        <v>99.276288675855341</v>
      </c>
      <c r="AF6" s="137">
        <v>32470266</v>
      </c>
      <c r="AG6" s="123">
        <f t="shared" ref="AG6:AG43" si="14">IFERROR(AF6/$AO6,0)</f>
        <v>204.74217326329995</v>
      </c>
      <c r="AH6" s="298"/>
      <c r="AI6" s="123">
        <f t="shared" ref="AI6:AI44" si="15">IF(AG6,AG6/AG$44*100,0)</f>
        <v>86.791370009716033</v>
      </c>
      <c r="AJ6" s="137">
        <v>167325</v>
      </c>
      <c r="AK6" s="123">
        <f t="shared" ref="AK6:AK43" si="16">IFERROR(AJ6/$AO6,0)</f>
        <v>1.0550724820450088</v>
      </c>
      <c r="AL6" s="298"/>
      <c r="AM6" s="123">
        <f t="shared" ref="AM6:AM44" si="17">IF(AK6,AK6/AK$44*100,0)</f>
        <v>64.228532200386582</v>
      </c>
      <c r="AN6" s="137">
        <f t="shared" ref="AN6:AN43" si="18">(C6+G6+K6+O6+S6+W6+AB6+AF6+AJ6)</f>
        <v>863578347</v>
      </c>
      <c r="AO6" s="150">
        <v>158591</v>
      </c>
      <c r="AP6" s="122">
        <v>158591</v>
      </c>
      <c r="AQ6" s="122">
        <v>158591</v>
      </c>
      <c r="AR6" s="122">
        <v>158591</v>
      </c>
      <c r="AS6" s="122">
        <v>158591</v>
      </c>
      <c r="AT6" s="122">
        <v>158591</v>
      </c>
      <c r="AU6" s="122">
        <v>158591</v>
      </c>
      <c r="AV6" s="122">
        <v>158591</v>
      </c>
      <c r="AW6" s="122">
        <v>158591</v>
      </c>
      <c r="AX6" s="122">
        <v>158591</v>
      </c>
    </row>
    <row r="7" spans="1:50" x14ac:dyDescent="0.25">
      <c r="A7" s="279">
        <v>2</v>
      </c>
      <c r="B7" s="279" t="s">
        <v>7</v>
      </c>
      <c r="C7" s="115">
        <v>6936742</v>
      </c>
      <c r="D7" s="116">
        <f t="shared" si="0"/>
        <v>414.43075636276734</v>
      </c>
      <c r="F7" s="116">
        <f t="shared" si="1"/>
        <v>149.43138563956836</v>
      </c>
      <c r="G7" s="115">
        <v>2613146</v>
      </c>
      <c r="H7" s="116">
        <f t="shared" si="2"/>
        <v>156.12056398613933</v>
      </c>
      <c r="J7" s="116">
        <f t="shared" si="3"/>
        <v>150.81656829854685</v>
      </c>
      <c r="K7" s="115">
        <v>17656411</v>
      </c>
      <c r="L7" s="116">
        <f t="shared" si="4"/>
        <v>1054.869817182459</v>
      </c>
      <c r="N7" s="116">
        <f t="shared" si="5"/>
        <v>106.82792000907568</v>
      </c>
      <c r="O7" s="115">
        <v>28190036</v>
      </c>
      <c r="P7" s="116">
        <f t="shared" si="6"/>
        <v>1684.193810491098</v>
      </c>
      <c r="R7" s="116">
        <f t="shared" si="7"/>
        <v>348.00071142641974</v>
      </c>
      <c r="S7" s="115">
        <v>17842056</v>
      </c>
      <c r="T7" s="116">
        <f t="shared" si="8"/>
        <v>1065.9610467200382</v>
      </c>
      <c r="V7" s="116">
        <f t="shared" si="9"/>
        <v>190.60574793032984</v>
      </c>
      <c r="W7" s="115">
        <v>39617965</v>
      </c>
      <c r="Y7" s="116">
        <f t="shared" si="10"/>
        <v>2366.947365276616</v>
      </c>
      <c r="AA7" s="116">
        <f t="shared" si="11"/>
        <v>96.957681577651471</v>
      </c>
      <c r="AB7" s="115">
        <v>3097423</v>
      </c>
      <c r="AC7" s="116">
        <f t="shared" si="12"/>
        <v>185.05335165491695</v>
      </c>
      <c r="AE7" s="116">
        <f t="shared" si="13"/>
        <v>82.228140320383162</v>
      </c>
      <c r="AF7" s="115">
        <v>2464273</v>
      </c>
      <c r="AG7" s="116">
        <f t="shared" si="14"/>
        <v>147.22625164296809</v>
      </c>
      <c r="AI7" s="243">
        <f t="shared" si="15"/>
        <v>62.410044192780177</v>
      </c>
      <c r="AJ7" s="115">
        <v>0</v>
      </c>
      <c r="AK7" s="116">
        <f t="shared" si="16"/>
        <v>0</v>
      </c>
      <c r="AM7" s="116">
        <f t="shared" si="17"/>
        <v>0</v>
      </c>
      <c r="AN7" s="115">
        <f t="shared" si="18"/>
        <v>118418052</v>
      </c>
      <c r="AO7" s="43">
        <v>16738</v>
      </c>
      <c r="AP7" s="115">
        <v>16738</v>
      </c>
      <c r="AQ7" s="115">
        <v>16738</v>
      </c>
      <c r="AR7" s="115">
        <v>16738</v>
      </c>
      <c r="AS7" s="115">
        <v>16738</v>
      </c>
      <c r="AT7" s="115">
        <v>16738</v>
      </c>
      <c r="AU7" s="115">
        <v>16738</v>
      </c>
      <c r="AV7" s="115">
        <v>16738</v>
      </c>
      <c r="AW7" s="115">
        <v>16738</v>
      </c>
      <c r="AX7" s="115">
        <v>0</v>
      </c>
    </row>
    <row r="8" spans="1:50" x14ac:dyDescent="0.25">
      <c r="A8" s="280">
        <v>3</v>
      </c>
      <c r="B8" s="280" t="s">
        <v>9</v>
      </c>
      <c r="C8" s="118">
        <v>1749552</v>
      </c>
      <c r="D8" s="119">
        <f t="shared" si="0"/>
        <v>268.21278552813123</v>
      </c>
      <c r="E8" s="298"/>
      <c r="F8" s="119">
        <f t="shared" si="1"/>
        <v>96.709540912146849</v>
      </c>
      <c r="G8" s="118">
        <v>1484355</v>
      </c>
      <c r="H8" s="119">
        <f t="shared" si="2"/>
        <v>227.5571056262456</v>
      </c>
      <c r="I8" s="298"/>
      <c r="J8" s="119">
        <f t="shared" si="3"/>
        <v>219.8261451678284</v>
      </c>
      <c r="K8" s="118">
        <v>4684447</v>
      </c>
      <c r="L8" s="119">
        <f t="shared" si="4"/>
        <v>718.14303234707961</v>
      </c>
      <c r="M8" s="298"/>
      <c r="N8" s="119">
        <f t="shared" si="5"/>
        <v>72.727198337668568</v>
      </c>
      <c r="O8" s="118">
        <v>3375901</v>
      </c>
      <c r="P8" s="119">
        <f t="shared" si="6"/>
        <v>517.53809596811288</v>
      </c>
      <c r="Q8" s="298"/>
      <c r="R8" s="119">
        <f t="shared" si="7"/>
        <v>106.93758905019438</v>
      </c>
      <c r="S8" s="118">
        <v>5783044</v>
      </c>
      <c r="T8" s="119">
        <f t="shared" si="8"/>
        <v>886.56201134447338</v>
      </c>
      <c r="U8" s="298"/>
      <c r="V8" s="119">
        <f t="shared" si="9"/>
        <v>158.52719550953015</v>
      </c>
      <c r="W8" s="118">
        <v>16285144</v>
      </c>
      <c r="X8" s="298"/>
      <c r="Y8" s="119">
        <f t="shared" si="10"/>
        <v>2496.5727426030967</v>
      </c>
      <c r="Z8" s="298"/>
      <c r="AA8" s="119">
        <f t="shared" si="11"/>
        <v>102.26754872703569</v>
      </c>
      <c r="AB8" s="118">
        <v>1502182</v>
      </c>
      <c r="AC8" s="119">
        <f t="shared" si="12"/>
        <v>230.29005059021924</v>
      </c>
      <c r="AD8" s="298"/>
      <c r="AE8" s="119">
        <f t="shared" si="13"/>
        <v>102.32899012622416</v>
      </c>
      <c r="AF8" s="118">
        <v>818046</v>
      </c>
      <c r="AG8" s="119">
        <f t="shared" si="14"/>
        <v>125.40947416832746</v>
      </c>
      <c r="AH8" s="298"/>
      <c r="AI8" s="123">
        <f t="shared" si="15"/>
        <v>53.161788320326842</v>
      </c>
      <c r="AJ8" s="118">
        <v>0</v>
      </c>
      <c r="AK8" s="119">
        <f t="shared" si="16"/>
        <v>0</v>
      </c>
      <c r="AL8" s="298"/>
      <c r="AM8" s="119">
        <f t="shared" si="17"/>
        <v>0</v>
      </c>
      <c r="AN8" s="118">
        <f t="shared" si="18"/>
        <v>35682671</v>
      </c>
      <c r="AO8" s="51">
        <v>6523</v>
      </c>
      <c r="AP8" s="118">
        <v>6523</v>
      </c>
      <c r="AQ8" s="118">
        <v>6523</v>
      </c>
      <c r="AR8" s="118">
        <v>6523</v>
      </c>
      <c r="AS8" s="118">
        <v>6523</v>
      </c>
      <c r="AT8" s="118">
        <v>6523</v>
      </c>
      <c r="AU8" s="118">
        <v>6523</v>
      </c>
      <c r="AV8" s="118">
        <v>6523</v>
      </c>
      <c r="AW8" s="118">
        <v>6523</v>
      </c>
      <c r="AX8" s="118">
        <v>0</v>
      </c>
    </row>
    <row r="9" spans="1:50" x14ac:dyDescent="0.25">
      <c r="A9" s="279">
        <v>4</v>
      </c>
      <c r="B9" s="279" t="s">
        <v>11</v>
      </c>
      <c r="C9" s="115">
        <v>30887194</v>
      </c>
      <c r="D9" s="116">
        <f t="shared" si="0"/>
        <v>604.06778533990462</v>
      </c>
      <c r="F9" s="116">
        <f t="shared" si="1"/>
        <v>217.80884936192652</v>
      </c>
      <c r="G9" s="115">
        <v>5550497</v>
      </c>
      <c r="H9" s="116">
        <f t="shared" si="2"/>
        <v>108.55231557537354</v>
      </c>
      <c r="J9" s="116">
        <f t="shared" si="3"/>
        <v>104.86439004532564</v>
      </c>
      <c r="K9" s="115">
        <v>54824566</v>
      </c>
      <c r="L9" s="116">
        <f t="shared" si="4"/>
        <v>1072.216342016741</v>
      </c>
      <c r="N9" s="116">
        <f t="shared" si="5"/>
        <v>108.58462319391199</v>
      </c>
      <c r="O9" s="115">
        <v>16649664</v>
      </c>
      <c r="P9" s="116">
        <f t="shared" si="6"/>
        <v>325.62121567707112</v>
      </c>
      <c r="R9" s="116">
        <f t="shared" si="7"/>
        <v>67.282289012874472</v>
      </c>
      <c r="S9" s="115">
        <v>64876828</v>
      </c>
      <c r="T9" s="116">
        <f t="shared" si="8"/>
        <v>1268.8106860674334</v>
      </c>
      <c r="V9" s="116">
        <f t="shared" si="9"/>
        <v>226.87753041635776</v>
      </c>
      <c r="W9" s="115">
        <v>136253039</v>
      </c>
      <c r="Y9" s="116">
        <f t="shared" si="10"/>
        <v>2664.7312641789877</v>
      </c>
      <c r="AA9" s="116">
        <f t="shared" si="11"/>
        <v>109.15585584729921</v>
      </c>
      <c r="AB9" s="115">
        <v>19354989</v>
      </c>
      <c r="AC9" s="116">
        <f t="shared" si="12"/>
        <v>378.52986388171792</v>
      </c>
      <c r="AE9" s="116">
        <f t="shared" si="13"/>
        <v>168.1990976351733</v>
      </c>
      <c r="AF9" s="115">
        <v>14699788</v>
      </c>
      <c r="AG9" s="116">
        <f t="shared" si="14"/>
        <v>287.48705311742157</v>
      </c>
      <c r="AI9" s="243">
        <f t="shared" si="15"/>
        <v>121.86739450122639</v>
      </c>
      <c r="AJ9" s="115">
        <v>0</v>
      </c>
      <c r="AK9" s="116">
        <f t="shared" si="16"/>
        <v>0</v>
      </c>
      <c r="AM9" s="116">
        <f t="shared" si="17"/>
        <v>0</v>
      </c>
      <c r="AN9" s="115">
        <f t="shared" si="18"/>
        <v>343096565</v>
      </c>
      <c r="AO9" s="43">
        <v>51132</v>
      </c>
      <c r="AP9" s="115">
        <v>51132</v>
      </c>
      <c r="AQ9" s="115">
        <v>51132</v>
      </c>
      <c r="AR9" s="115">
        <v>51132</v>
      </c>
      <c r="AS9" s="115">
        <v>51132</v>
      </c>
      <c r="AT9" s="115">
        <v>51132</v>
      </c>
      <c r="AU9" s="115">
        <v>51132</v>
      </c>
      <c r="AV9" s="115">
        <v>51132</v>
      </c>
      <c r="AW9" s="115">
        <v>51132</v>
      </c>
      <c r="AX9" s="115">
        <v>0</v>
      </c>
    </row>
    <row r="10" spans="1:50" x14ac:dyDescent="0.25">
      <c r="A10" s="280">
        <v>5</v>
      </c>
      <c r="B10" s="280" t="s">
        <v>13</v>
      </c>
      <c r="C10" s="118">
        <v>35771273</v>
      </c>
      <c r="D10" s="119">
        <f t="shared" si="0"/>
        <v>141.6807523823858</v>
      </c>
      <c r="E10" s="298"/>
      <c r="F10" s="119">
        <f t="shared" si="1"/>
        <v>51.085858908657357</v>
      </c>
      <c r="G10" s="118">
        <v>32622534</v>
      </c>
      <c r="H10" s="119">
        <f t="shared" si="2"/>
        <v>129.20941230523056</v>
      </c>
      <c r="I10" s="298"/>
      <c r="J10" s="119">
        <f t="shared" si="3"/>
        <v>124.81968843948698</v>
      </c>
      <c r="K10" s="118">
        <v>190335608</v>
      </c>
      <c r="L10" s="119">
        <f t="shared" si="4"/>
        <v>753.8700718478442</v>
      </c>
      <c r="M10" s="298"/>
      <c r="N10" s="119">
        <f t="shared" si="5"/>
        <v>76.345318086457056</v>
      </c>
      <c r="O10" s="118">
        <v>95687279</v>
      </c>
      <c r="P10" s="119">
        <f t="shared" si="6"/>
        <v>378.99254192444488</v>
      </c>
      <c r="Q10" s="298"/>
      <c r="R10" s="119">
        <f t="shared" si="7"/>
        <v>78.310271296244693</v>
      </c>
      <c r="S10" s="118">
        <v>75112940</v>
      </c>
      <c r="T10" s="119">
        <f t="shared" si="8"/>
        <v>297.50291114473339</v>
      </c>
      <c r="U10" s="298"/>
      <c r="V10" s="119">
        <f t="shared" si="9"/>
        <v>53.196845292495432</v>
      </c>
      <c r="W10" s="118">
        <v>710175559</v>
      </c>
      <c r="X10" s="298"/>
      <c r="Y10" s="119">
        <f t="shared" si="10"/>
        <v>2812.8215488082128</v>
      </c>
      <c r="Z10" s="298"/>
      <c r="AA10" s="119">
        <f t="shared" si="11"/>
        <v>115.222104244904</v>
      </c>
      <c r="AB10" s="118">
        <v>27734109</v>
      </c>
      <c r="AC10" s="119">
        <f t="shared" si="12"/>
        <v>109.84762632783847</v>
      </c>
      <c r="AD10" s="298"/>
      <c r="AE10" s="119">
        <f t="shared" si="13"/>
        <v>48.810604891881283</v>
      </c>
      <c r="AF10" s="118">
        <v>17751464</v>
      </c>
      <c r="AG10" s="119">
        <f t="shared" si="14"/>
        <v>70.308953651407251</v>
      </c>
      <c r="AH10" s="298"/>
      <c r="AI10" s="123">
        <f t="shared" si="15"/>
        <v>29.804364748574656</v>
      </c>
      <c r="AJ10" s="118">
        <v>0</v>
      </c>
      <c r="AK10" s="119">
        <f t="shared" si="16"/>
        <v>0</v>
      </c>
      <c r="AL10" s="298"/>
      <c r="AM10" s="123">
        <f t="shared" si="17"/>
        <v>0</v>
      </c>
      <c r="AN10" s="118">
        <f t="shared" si="18"/>
        <v>1185190766</v>
      </c>
      <c r="AO10" s="51">
        <v>252478</v>
      </c>
      <c r="AP10" s="118">
        <v>252478</v>
      </c>
      <c r="AQ10" s="118">
        <v>252478</v>
      </c>
      <c r="AR10" s="118">
        <v>252478</v>
      </c>
      <c r="AS10" s="118">
        <v>252478</v>
      </c>
      <c r="AT10" s="118">
        <v>252478</v>
      </c>
      <c r="AU10" s="118">
        <v>252478</v>
      </c>
      <c r="AV10" s="118">
        <v>252478</v>
      </c>
      <c r="AW10" s="118">
        <v>252478</v>
      </c>
      <c r="AX10" s="118">
        <v>0</v>
      </c>
    </row>
    <row r="11" spans="1:50" x14ac:dyDescent="0.25">
      <c r="A11" s="279">
        <v>6</v>
      </c>
      <c r="B11" s="279" t="s">
        <v>15</v>
      </c>
      <c r="C11" s="115">
        <v>0</v>
      </c>
      <c r="D11" s="116">
        <f t="shared" si="0"/>
        <v>0</v>
      </c>
      <c r="F11" s="243">
        <f t="shared" si="1"/>
        <v>0</v>
      </c>
      <c r="G11" s="115">
        <v>0</v>
      </c>
      <c r="H11" s="116">
        <f t="shared" si="2"/>
        <v>0</v>
      </c>
      <c r="J11" s="116">
        <f t="shared" si="3"/>
        <v>0</v>
      </c>
      <c r="K11" s="115">
        <v>0</v>
      </c>
      <c r="L11" s="116">
        <f t="shared" si="4"/>
        <v>0</v>
      </c>
      <c r="N11" s="116">
        <f t="shared" si="5"/>
        <v>0</v>
      </c>
      <c r="O11" s="115">
        <v>0</v>
      </c>
      <c r="P11" s="116">
        <f t="shared" si="6"/>
        <v>0</v>
      </c>
      <c r="R11" s="116">
        <f t="shared" si="7"/>
        <v>0</v>
      </c>
      <c r="S11" s="115">
        <v>0</v>
      </c>
      <c r="T11" s="116">
        <f t="shared" si="8"/>
        <v>0</v>
      </c>
      <c r="V11" s="116">
        <f t="shared" si="9"/>
        <v>0</v>
      </c>
      <c r="W11" s="115">
        <v>0</v>
      </c>
      <c r="Y11" s="116">
        <f t="shared" si="10"/>
        <v>0</v>
      </c>
      <c r="AA11" s="116">
        <f t="shared" si="11"/>
        <v>0</v>
      </c>
      <c r="AB11" s="115">
        <v>0</v>
      </c>
      <c r="AC11" s="116">
        <f t="shared" si="12"/>
        <v>0</v>
      </c>
      <c r="AE11" s="116">
        <f t="shared" si="13"/>
        <v>0</v>
      </c>
      <c r="AF11" s="115">
        <v>0</v>
      </c>
      <c r="AG11" s="116">
        <f t="shared" si="14"/>
        <v>0</v>
      </c>
      <c r="AI11" s="243">
        <f t="shared" si="15"/>
        <v>0</v>
      </c>
      <c r="AJ11" s="115">
        <v>0</v>
      </c>
      <c r="AK11" s="116">
        <f t="shared" si="16"/>
        <v>0</v>
      </c>
      <c r="AM11" s="243">
        <f t="shared" si="17"/>
        <v>0</v>
      </c>
      <c r="AN11" s="115">
        <f t="shared" si="18"/>
        <v>0</v>
      </c>
      <c r="AO11" s="43">
        <v>0</v>
      </c>
      <c r="AP11" s="115">
        <v>0</v>
      </c>
      <c r="AQ11" s="115">
        <v>0</v>
      </c>
      <c r="AR11" s="115">
        <v>0</v>
      </c>
      <c r="AS11" s="115">
        <v>0</v>
      </c>
      <c r="AT11" s="115">
        <v>0</v>
      </c>
      <c r="AU11" s="115">
        <v>0</v>
      </c>
      <c r="AV11" s="115">
        <v>0</v>
      </c>
      <c r="AW11" s="115">
        <v>0</v>
      </c>
      <c r="AX11" s="115">
        <v>0</v>
      </c>
    </row>
    <row r="12" spans="1:50" x14ac:dyDescent="0.25">
      <c r="A12" s="280">
        <v>7</v>
      </c>
      <c r="B12" s="280" t="s">
        <v>246</v>
      </c>
      <c r="C12" s="118">
        <v>2224255</v>
      </c>
      <c r="D12" s="119">
        <f t="shared" si="0"/>
        <v>399.54284174600321</v>
      </c>
      <c r="E12" s="298"/>
      <c r="F12" s="123">
        <f t="shared" si="1"/>
        <v>144.06324711145373</v>
      </c>
      <c r="G12" s="118">
        <v>372882</v>
      </c>
      <c r="H12" s="119">
        <f t="shared" si="2"/>
        <v>66.980779594036292</v>
      </c>
      <c r="I12" s="298"/>
      <c r="J12" s="119">
        <f t="shared" si="3"/>
        <v>64.705193617099312</v>
      </c>
      <c r="K12" s="118">
        <v>5394297</v>
      </c>
      <c r="L12" s="119">
        <f t="shared" si="4"/>
        <v>968.97736662475302</v>
      </c>
      <c r="M12" s="298"/>
      <c r="N12" s="119">
        <f t="shared" si="5"/>
        <v>98.129489465228772</v>
      </c>
      <c r="O12" s="118">
        <v>8490385</v>
      </c>
      <c r="P12" s="119">
        <f t="shared" si="6"/>
        <v>1525.1275372732173</v>
      </c>
      <c r="Q12" s="298"/>
      <c r="R12" s="119">
        <f t="shared" si="7"/>
        <v>315.13324932143155</v>
      </c>
      <c r="S12" s="118">
        <v>5766700</v>
      </c>
      <c r="T12" s="119">
        <f t="shared" si="8"/>
        <v>1035.8721034668583</v>
      </c>
      <c r="U12" s="298"/>
      <c r="V12" s="119">
        <f t="shared" si="9"/>
        <v>185.22550861403155</v>
      </c>
      <c r="W12" s="118">
        <v>2567229</v>
      </c>
      <c r="X12" s="339" t="s">
        <v>368</v>
      </c>
      <c r="Y12" s="119">
        <f t="shared" si="10"/>
        <v>461.15124842823781</v>
      </c>
      <c r="Z12" s="298"/>
      <c r="AA12" s="119">
        <f t="shared" si="11"/>
        <v>18.890219765835898</v>
      </c>
      <c r="AB12" s="118">
        <v>3350521</v>
      </c>
      <c r="AC12" s="119">
        <f t="shared" si="12"/>
        <v>601.85396084066826</v>
      </c>
      <c r="AD12" s="298"/>
      <c r="AE12" s="119">
        <f t="shared" si="13"/>
        <v>267.43277817886474</v>
      </c>
      <c r="AF12" s="118">
        <v>2346172</v>
      </c>
      <c r="AG12" s="119">
        <f t="shared" si="14"/>
        <v>421.44278785701454</v>
      </c>
      <c r="AH12" s="298"/>
      <c r="AI12" s="123">
        <f t="shared" si="15"/>
        <v>178.65199121328729</v>
      </c>
      <c r="AJ12" s="118">
        <v>0</v>
      </c>
      <c r="AK12" s="119">
        <f t="shared" si="16"/>
        <v>0</v>
      </c>
      <c r="AL12" s="298"/>
      <c r="AM12" s="123">
        <f t="shared" si="17"/>
        <v>0</v>
      </c>
      <c r="AN12" s="118">
        <f t="shared" si="18"/>
        <v>30512441</v>
      </c>
      <c r="AO12" s="51">
        <v>5567</v>
      </c>
      <c r="AP12" s="118">
        <v>5567</v>
      </c>
      <c r="AQ12" s="118">
        <v>5567</v>
      </c>
      <c r="AR12" s="118">
        <v>5567</v>
      </c>
      <c r="AS12" s="118">
        <v>5567</v>
      </c>
      <c r="AT12" s="118">
        <v>5567</v>
      </c>
      <c r="AU12" s="118">
        <v>5567</v>
      </c>
      <c r="AV12" s="118">
        <v>5567</v>
      </c>
      <c r="AW12" s="118">
        <v>5567</v>
      </c>
      <c r="AX12" s="118">
        <v>0</v>
      </c>
    </row>
    <row r="13" spans="1:50" x14ac:dyDescent="0.25">
      <c r="A13" s="279">
        <v>8</v>
      </c>
      <c r="B13" s="279" t="s">
        <v>19</v>
      </c>
      <c r="C13" s="115">
        <v>11238036</v>
      </c>
      <c r="D13" s="116">
        <f t="shared" si="0"/>
        <v>266.00160954364702</v>
      </c>
      <c r="F13" s="243">
        <f t="shared" si="1"/>
        <v>95.912256718873351</v>
      </c>
      <c r="G13" s="115">
        <v>5345321</v>
      </c>
      <c r="H13" s="116">
        <f t="shared" si="2"/>
        <v>126.52246260177996</v>
      </c>
      <c r="J13" s="116">
        <f t="shared" si="3"/>
        <v>122.22402440190898</v>
      </c>
      <c r="K13" s="115">
        <v>48620694</v>
      </c>
      <c r="L13" s="116">
        <f t="shared" si="4"/>
        <v>1150.8401344442341</v>
      </c>
      <c r="N13" s="116">
        <f t="shared" si="5"/>
        <v>116.54694809073061</v>
      </c>
      <c r="O13" s="115">
        <v>21926687</v>
      </c>
      <c r="P13" s="116">
        <f t="shared" si="6"/>
        <v>518.99940825601209</v>
      </c>
      <c r="R13" s="116">
        <f t="shared" si="7"/>
        <v>107.23953631578655</v>
      </c>
      <c r="S13" s="115">
        <v>31263378</v>
      </c>
      <c r="T13" s="116">
        <f t="shared" si="8"/>
        <v>739.99663889414887</v>
      </c>
      <c r="V13" s="116">
        <f t="shared" si="9"/>
        <v>132.31966895634028</v>
      </c>
      <c r="W13" s="115">
        <v>125285722</v>
      </c>
      <c r="Y13" s="116">
        <f t="shared" si="10"/>
        <v>2965.48291043363</v>
      </c>
      <c r="AA13" s="116">
        <f t="shared" si="11"/>
        <v>121.47559847415066</v>
      </c>
      <c r="AB13" s="115">
        <v>7105802</v>
      </c>
      <c r="AC13" s="116">
        <f t="shared" si="12"/>
        <v>168.19262450293505</v>
      </c>
      <c r="AE13" s="116">
        <f t="shared" si="13"/>
        <v>74.736105046457197</v>
      </c>
      <c r="AF13" s="115">
        <v>14085908</v>
      </c>
      <c r="AG13" s="116">
        <f t="shared" si="14"/>
        <v>333.41005491384209</v>
      </c>
      <c r="AI13" s="243">
        <f t="shared" si="15"/>
        <v>141.33441576676859</v>
      </c>
      <c r="AJ13" s="115">
        <v>0</v>
      </c>
      <c r="AK13" s="116">
        <f t="shared" si="16"/>
        <v>0</v>
      </c>
      <c r="AM13" s="243">
        <f t="shared" si="17"/>
        <v>0</v>
      </c>
      <c r="AN13" s="115">
        <f t="shared" si="18"/>
        <v>264871548</v>
      </c>
      <c r="AO13" s="43">
        <v>42248</v>
      </c>
      <c r="AP13" s="115">
        <v>42248</v>
      </c>
      <c r="AQ13" s="115">
        <v>42248</v>
      </c>
      <c r="AR13" s="115">
        <v>42248</v>
      </c>
      <c r="AS13" s="115">
        <v>42248</v>
      </c>
      <c r="AT13" s="115">
        <v>42248</v>
      </c>
      <c r="AU13" s="115">
        <v>42248</v>
      </c>
      <c r="AV13" s="115">
        <v>42248</v>
      </c>
      <c r="AW13" s="115">
        <v>42248</v>
      </c>
      <c r="AX13" s="115">
        <v>0</v>
      </c>
    </row>
    <row r="14" spans="1:50" x14ac:dyDescent="0.25">
      <c r="A14" s="280">
        <v>9</v>
      </c>
      <c r="B14" s="280" t="s">
        <v>21</v>
      </c>
      <c r="C14" s="118">
        <v>0</v>
      </c>
      <c r="D14" s="119">
        <f t="shared" si="0"/>
        <v>0</v>
      </c>
      <c r="E14" s="298"/>
      <c r="F14" s="123">
        <f t="shared" si="1"/>
        <v>0</v>
      </c>
      <c r="G14" s="118">
        <v>0</v>
      </c>
      <c r="H14" s="119">
        <f t="shared" si="2"/>
        <v>0</v>
      </c>
      <c r="I14" s="298"/>
      <c r="J14" s="119">
        <f t="shared" si="3"/>
        <v>0</v>
      </c>
      <c r="K14" s="118">
        <v>0</v>
      </c>
      <c r="L14" s="119">
        <f t="shared" si="4"/>
        <v>0</v>
      </c>
      <c r="M14" s="298"/>
      <c r="N14" s="119">
        <f t="shared" si="5"/>
        <v>0</v>
      </c>
      <c r="O14" s="118">
        <v>0</v>
      </c>
      <c r="P14" s="119">
        <f t="shared" si="6"/>
        <v>0</v>
      </c>
      <c r="Q14" s="298"/>
      <c r="R14" s="119">
        <f t="shared" si="7"/>
        <v>0</v>
      </c>
      <c r="S14" s="118">
        <v>0</v>
      </c>
      <c r="T14" s="119">
        <f t="shared" si="8"/>
        <v>0</v>
      </c>
      <c r="U14" s="298"/>
      <c r="V14" s="119">
        <f t="shared" si="9"/>
        <v>0</v>
      </c>
      <c r="W14" s="118">
        <v>0</v>
      </c>
      <c r="X14" s="298"/>
      <c r="Y14" s="119">
        <f t="shared" si="10"/>
        <v>0</v>
      </c>
      <c r="Z14" s="298"/>
      <c r="AA14" s="119">
        <f t="shared" si="11"/>
        <v>0</v>
      </c>
      <c r="AB14" s="118">
        <v>0</v>
      </c>
      <c r="AC14" s="119">
        <f t="shared" si="12"/>
        <v>0</v>
      </c>
      <c r="AD14" s="298"/>
      <c r="AE14" s="119">
        <f t="shared" si="13"/>
        <v>0</v>
      </c>
      <c r="AF14" s="118">
        <v>0</v>
      </c>
      <c r="AG14" s="119">
        <f t="shared" si="14"/>
        <v>0</v>
      </c>
      <c r="AH14" s="298"/>
      <c r="AI14" s="123">
        <f t="shared" si="15"/>
        <v>0</v>
      </c>
      <c r="AJ14" s="118">
        <v>0</v>
      </c>
      <c r="AK14" s="119">
        <f t="shared" si="16"/>
        <v>0</v>
      </c>
      <c r="AL14" s="298"/>
      <c r="AM14" s="123">
        <f t="shared" si="17"/>
        <v>0</v>
      </c>
      <c r="AN14" s="118">
        <f t="shared" si="18"/>
        <v>0</v>
      </c>
      <c r="AO14" s="51">
        <v>0</v>
      </c>
      <c r="AP14" s="118">
        <v>0</v>
      </c>
      <c r="AQ14" s="118">
        <v>0</v>
      </c>
      <c r="AR14" s="118">
        <v>0</v>
      </c>
      <c r="AS14" s="118">
        <v>0</v>
      </c>
      <c r="AT14" s="118">
        <v>0</v>
      </c>
      <c r="AU14" s="118">
        <v>0</v>
      </c>
      <c r="AV14" s="118">
        <v>0</v>
      </c>
      <c r="AW14" s="118">
        <v>0</v>
      </c>
      <c r="AX14" s="118">
        <v>0</v>
      </c>
    </row>
    <row r="15" spans="1:50" x14ac:dyDescent="0.25">
      <c r="A15" s="279">
        <v>10</v>
      </c>
      <c r="B15" s="279" t="s">
        <v>23</v>
      </c>
      <c r="C15" s="115">
        <v>20485284</v>
      </c>
      <c r="D15" s="116">
        <f t="shared" si="0"/>
        <v>862.53827368421048</v>
      </c>
      <c r="F15" s="243">
        <f t="shared" si="1"/>
        <v>311.00560811410946</v>
      </c>
      <c r="G15" s="115">
        <v>1804068</v>
      </c>
      <c r="H15" s="116">
        <f t="shared" si="2"/>
        <v>75.960757894736844</v>
      </c>
      <c r="J15" s="116">
        <f t="shared" si="3"/>
        <v>73.380088686190362</v>
      </c>
      <c r="K15" s="115">
        <v>38834680</v>
      </c>
      <c r="L15" s="116">
        <f t="shared" si="4"/>
        <v>1635.1444210526315</v>
      </c>
      <c r="N15" s="116">
        <f t="shared" si="5"/>
        <v>165.59301874999323</v>
      </c>
      <c r="O15" s="115">
        <v>34804177</v>
      </c>
      <c r="P15" s="116">
        <f t="shared" si="6"/>
        <v>1465.4390315789474</v>
      </c>
      <c r="R15" s="116">
        <f t="shared" si="7"/>
        <v>302.79996421125236</v>
      </c>
      <c r="S15" s="115">
        <v>10728683</v>
      </c>
      <c r="T15" s="116">
        <f t="shared" si="8"/>
        <v>451.73402105263159</v>
      </c>
      <c r="V15" s="116">
        <f t="shared" si="9"/>
        <v>80.775091372476894</v>
      </c>
      <c r="W15" s="115">
        <v>61974294</v>
      </c>
      <c r="Y15" s="116">
        <f t="shared" si="10"/>
        <v>2609.4439578947367</v>
      </c>
      <c r="AA15" s="116">
        <f t="shared" si="11"/>
        <v>106.89111218775102</v>
      </c>
      <c r="AB15" s="115">
        <v>9869988</v>
      </c>
      <c r="AC15" s="116">
        <f t="shared" si="12"/>
        <v>415.57844210526315</v>
      </c>
      <c r="AE15" s="116">
        <f t="shared" si="13"/>
        <v>184.66157000647783</v>
      </c>
      <c r="AF15" s="115">
        <v>8627706</v>
      </c>
      <c r="AG15" s="116">
        <f t="shared" si="14"/>
        <v>363.27183157894734</v>
      </c>
      <c r="AI15" s="243">
        <f t="shared" si="15"/>
        <v>153.99299248489132</v>
      </c>
      <c r="AJ15" s="115">
        <v>0</v>
      </c>
      <c r="AK15" s="116">
        <f t="shared" si="16"/>
        <v>0</v>
      </c>
      <c r="AM15" s="243">
        <f t="shared" si="17"/>
        <v>0</v>
      </c>
      <c r="AN15" s="115">
        <f t="shared" si="18"/>
        <v>187128880</v>
      </c>
      <c r="AO15" s="43">
        <v>23750</v>
      </c>
      <c r="AP15" s="115">
        <v>23750</v>
      </c>
      <c r="AQ15" s="115">
        <v>23750</v>
      </c>
      <c r="AR15" s="115">
        <v>23750</v>
      </c>
      <c r="AS15" s="115">
        <v>23750</v>
      </c>
      <c r="AT15" s="115">
        <v>23750</v>
      </c>
      <c r="AU15" s="115">
        <v>23750</v>
      </c>
      <c r="AV15" s="115">
        <v>23750</v>
      </c>
      <c r="AW15" s="115">
        <v>23750</v>
      </c>
      <c r="AX15" s="115">
        <v>0</v>
      </c>
    </row>
    <row r="16" spans="1:50" x14ac:dyDescent="0.25">
      <c r="A16" s="280">
        <v>11</v>
      </c>
      <c r="B16" s="280" t="s">
        <v>25</v>
      </c>
      <c r="C16" s="118">
        <v>7965274</v>
      </c>
      <c r="D16" s="119">
        <f t="shared" si="0"/>
        <v>508.15145135566189</v>
      </c>
      <c r="E16" s="298"/>
      <c r="F16" s="123">
        <f t="shared" si="1"/>
        <v>183.22427649256437</v>
      </c>
      <c r="G16" s="118">
        <v>1592748</v>
      </c>
      <c r="H16" s="119">
        <f t="shared" si="2"/>
        <v>101.61071770334928</v>
      </c>
      <c r="I16" s="298"/>
      <c r="J16" s="119">
        <f t="shared" si="3"/>
        <v>98.158624047323357</v>
      </c>
      <c r="K16" s="118">
        <v>15699385</v>
      </c>
      <c r="L16" s="119">
        <f t="shared" si="4"/>
        <v>1001.5556618819777</v>
      </c>
      <c r="M16" s="298"/>
      <c r="N16" s="119">
        <f t="shared" si="5"/>
        <v>101.4287321424594</v>
      </c>
      <c r="O16" s="118">
        <v>10395835</v>
      </c>
      <c r="P16" s="119">
        <f t="shared" si="6"/>
        <v>663.21116427432219</v>
      </c>
      <c r="Q16" s="298"/>
      <c r="R16" s="119">
        <f t="shared" si="7"/>
        <v>137.0376470663488</v>
      </c>
      <c r="S16" s="118">
        <v>4537133</v>
      </c>
      <c r="T16" s="119">
        <f t="shared" si="8"/>
        <v>289.45027113237637</v>
      </c>
      <c r="U16" s="298"/>
      <c r="V16" s="119">
        <f t="shared" si="9"/>
        <v>51.756943265032199</v>
      </c>
      <c r="W16" s="118">
        <v>65685942</v>
      </c>
      <c r="X16" s="298"/>
      <c r="Y16" s="119">
        <f t="shared" si="10"/>
        <v>4190.4907177033492</v>
      </c>
      <c r="Z16" s="298"/>
      <c r="AA16" s="119">
        <f t="shared" si="11"/>
        <v>171.65580892150626</v>
      </c>
      <c r="AB16" s="118">
        <v>6381917</v>
      </c>
      <c r="AC16" s="119">
        <f t="shared" si="12"/>
        <v>407.13984051036681</v>
      </c>
      <c r="AD16" s="298"/>
      <c r="AE16" s="119">
        <f t="shared" si="13"/>
        <v>180.9118918199033</v>
      </c>
      <c r="AF16" s="118">
        <v>6851096</v>
      </c>
      <c r="AG16" s="119">
        <f t="shared" si="14"/>
        <v>437.07151515151514</v>
      </c>
      <c r="AH16" s="298"/>
      <c r="AI16" s="123">
        <f t="shared" si="15"/>
        <v>185.27709747145698</v>
      </c>
      <c r="AJ16" s="118">
        <v>0</v>
      </c>
      <c r="AK16" s="119">
        <f t="shared" si="16"/>
        <v>0</v>
      </c>
      <c r="AL16" s="298"/>
      <c r="AM16" s="123">
        <f t="shared" si="17"/>
        <v>0</v>
      </c>
      <c r="AN16" s="118">
        <f t="shared" si="18"/>
        <v>119109330</v>
      </c>
      <c r="AO16" s="51">
        <v>15675</v>
      </c>
      <c r="AP16" s="118">
        <v>15675</v>
      </c>
      <c r="AQ16" s="118">
        <v>15675</v>
      </c>
      <c r="AR16" s="118">
        <v>15675</v>
      </c>
      <c r="AS16" s="118">
        <v>15675</v>
      </c>
      <c r="AT16" s="118">
        <v>15675</v>
      </c>
      <c r="AU16" s="118">
        <v>15675</v>
      </c>
      <c r="AV16" s="118">
        <v>15675</v>
      </c>
      <c r="AW16" s="118">
        <v>15675</v>
      </c>
      <c r="AX16" s="118">
        <v>0</v>
      </c>
    </row>
    <row r="17" spans="1:50" x14ac:dyDescent="0.25">
      <c r="A17" s="279">
        <v>12</v>
      </c>
      <c r="B17" s="279" t="s">
        <v>27</v>
      </c>
      <c r="C17" s="115">
        <v>0</v>
      </c>
      <c r="D17" s="116">
        <f t="shared" si="0"/>
        <v>0</v>
      </c>
      <c r="F17" s="243">
        <f t="shared" si="1"/>
        <v>0</v>
      </c>
      <c r="G17" s="115">
        <v>0</v>
      </c>
      <c r="H17" s="116">
        <f t="shared" si="2"/>
        <v>0</v>
      </c>
      <c r="J17" s="116">
        <f t="shared" si="3"/>
        <v>0</v>
      </c>
      <c r="K17" s="115">
        <v>0</v>
      </c>
      <c r="L17" s="116">
        <f t="shared" si="4"/>
        <v>0</v>
      </c>
      <c r="N17" s="116">
        <f t="shared" si="5"/>
        <v>0</v>
      </c>
      <c r="O17" s="115">
        <v>0</v>
      </c>
      <c r="P17" s="116">
        <f t="shared" si="6"/>
        <v>0</v>
      </c>
      <c r="R17" s="116">
        <f t="shared" si="7"/>
        <v>0</v>
      </c>
      <c r="S17" s="115">
        <v>0</v>
      </c>
      <c r="T17" s="116">
        <f t="shared" si="8"/>
        <v>0</v>
      </c>
      <c r="V17" s="116">
        <f t="shared" si="9"/>
        <v>0</v>
      </c>
      <c r="W17" s="115">
        <v>0</v>
      </c>
      <c r="Y17" s="116">
        <f t="shared" si="10"/>
        <v>0</v>
      </c>
      <c r="AA17" s="116">
        <f t="shared" si="11"/>
        <v>0</v>
      </c>
      <c r="AB17" s="115">
        <v>0</v>
      </c>
      <c r="AC17" s="116">
        <f t="shared" si="12"/>
        <v>0</v>
      </c>
      <c r="AE17" s="116">
        <f t="shared" si="13"/>
        <v>0</v>
      </c>
      <c r="AF17" s="115">
        <v>0</v>
      </c>
      <c r="AG17" s="116">
        <f t="shared" si="14"/>
        <v>0</v>
      </c>
      <c r="AI17" s="243">
        <f t="shared" si="15"/>
        <v>0</v>
      </c>
      <c r="AJ17" s="115">
        <v>0</v>
      </c>
      <c r="AK17" s="116">
        <f t="shared" si="16"/>
        <v>0</v>
      </c>
      <c r="AM17" s="243">
        <f t="shared" si="17"/>
        <v>0</v>
      </c>
      <c r="AN17" s="115">
        <f t="shared" si="18"/>
        <v>0</v>
      </c>
      <c r="AO17" s="43">
        <v>0</v>
      </c>
      <c r="AP17" s="115">
        <v>0</v>
      </c>
      <c r="AQ17" s="115">
        <v>0</v>
      </c>
      <c r="AR17" s="115">
        <v>0</v>
      </c>
      <c r="AS17" s="115">
        <v>0</v>
      </c>
      <c r="AT17" s="115">
        <v>0</v>
      </c>
      <c r="AU17" s="115">
        <v>0</v>
      </c>
      <c r="AV17" s="115">
        <v>0</v>
      </c>
      <c r="AW17" s="115">
        <v>0</v>
      </c>
      <c r="AX17" s="115">
        <v>0</v>
      </c>
    </row>
    <row r="18" spans="1:50" x14ac:dyDescent="0.25">
      <c r="A18" s="280">
        <v>13</v>
      </c>
      <c r="B18" s="280" t="s">
        <v>29</v>
      </c>
      <c r="C18" s="118">
        <v>11538489</v>
      </c>
      <c r="D18" s="119">
        <f t="shared" si="0"/>
        <v>416.38659738010176</v>
      </c>
      <c r="E18" s="298"/>
      <c r="F18" s="123">
        <f t="shared" si="1"/>
        <v>150.13660364963118</v>
      </c>
      <c r="G18" s="118">
        <v>6472462</v>
      </c>
      <c r="H18" s="119">
        <f t="shared" si="2"/>
        <v>233.57013460358704</v>
      </c>
      <c r="I18" s="298"/>
      <c r="J18" s="119">
        <f t="shared" si="3"/>
        <v>225.63488920697287</v>
      </c>
      <c r="K18" s="118">
        <v>39705664</v>
      </c>
      <c r="L18" s="119">
        <f t="shared" si="4"/>
        <v>1432.8484717260294</v>
      </c>
      <c r="M18" s="298"/>
      <c r="N18" s="119">
        <f t="shared" si="5"/>
        <v>145.1062675501679</v>
      </c>
      <c r="O18" s="118">
        <v>19407367</v>
      </c>
      <c r="P18" s="119">
        <f t="shared" si="6"/>
        <v>700.34885063693116</v>
      </c>
      <c r="Q18" s="298"/>
      <c r="R18" s="119">
        <f t="shared" si="7"/>
        <v>144.71131335963048</v>
      </c>
      <c r="S18" s="118">
        <v>21948070</v>
      </c>
      <c r="T18" s="119">
        <f t="shared" si="8"/>
        <v>792.0345711089459</v>
      </c>
      <c r="U18" s="298"/>
      <c r="V18" s="119">
        <f t="shared" si="9"/>
        <v>141.62463279256031</v>
      </c>
      <c r="W18" s="118">
        <v>68924375</v>
      </c>
      <c r="X18" s="298"/>
      <c r="Y18" s="119">
        <f t="shared" si="10"/>
        <v>2487.2568655046734</v>
      </c>
      <c r="Z18" s="298"/>
      <c r="AA18" s="119">
        <f t="shared" si="11"/>
        <v>101.88594081357883</v>
      </c>
      <c r="AB18" s="118">
        <v>6084686</v>
      </c>
      <c r="AC18" s="119">
        <f t="shared" si="12"/>
        <v>219.57655804554147</v>
      </c>
      <c r="AD18" s="298"/>
      <c r="AE18" s="119">
        <f t="shared" si="13"/>
        <v>97.568468036746324</v>
      </c>
      <c r="AF18" s="118">
        <v>4023320</v>
      </c>
      <c r="AG18" s="119">
        <f t="shared" si="14"/>
        <v>145.18855328209014</v>
      </c>
      <c r="AH18" s="298"/>
      <c r="AI18" s="123">
        <f t="shared" si="15"/>
        <v>61.546252285190562</v>
      </c>
      <c r="AJ18" s="118">
        <v>0</v>
      </c>
      <c r="AK18" s="119">
        <f t="shared" si="16"/>
        <v>0</v>
      </c>
      <c r="AL18" s="298"/>
      <c r="AM18" s="123">
        <f t="shared" si="17"/>
        <v>0</v>
      </c>
      <c r="AN18" s="118">
        <f t="shared" si="18"/>
        <v>178104433</v>
      </c>
      <c r="AO18" s="51">
        <v>27711</v>
      </c>
      <c r="AP18" s="118">
        <v>27711</v>
      </c>
      <c r="AQ18" s="118">
        <v>27711</v>
      </c>
      <c r="AR18" s="118">
        <v>27711</v>
      </c>
      <c r="AS18" s="118">
        <v>27711</v>
      </c>
      <c r="AT18" s="118">
        <v>27711</v>
      </c>
      <c r="AU18" s="118">
        <v>27711</v>
      </c>
      <c r="AV18" s="118">
        <v>27711</v>
      </c>
      <c r="AW18" s="118">
        <v>27711</v>
      </c>
      <c r="AX18" s="118">
        <v>0</v>
      </c>
    </row>
    <row r="19" spans="1:50" x14ac:dyDescent="0.25">
      <c r="A19" s="279">
        <v>14</v>
      </c>
      <c r="B19" s="279" t="s">
        <v>31</v>
      </c>
      <c r="C19" s="115">
        <v>2164429</v>
      </c>
      <c r="D19" s="116">
        <f t="shared" si="0"/>
        <v>317.27191439460569</v>
      </c>
      <c r="F19" s="243">
        <f t="shared" si="1"/>
        <v>114.39880140315717</v>
      </c>
      <c r="G19" s="115">
        <v>1085119</v>
      </c>
      <c r="H19" s="116">
        <f t="shared" si="2"/>
        <v>159.06171210788625</v>
      </c>
      <c r="J19" s="116">
        <f t="shared" si="3"/>
        <v>153.65779468957481</v>
      </c>
      <c r="K19" s="115">
        <v>4634538</v>
      </c>
      <c r="L19" s="116">
        <f t="shared" si="4"/>
        <v>679.35180299032538</v>
      </c>
      <c r="N19" s="116">
        <f t="shared" si="5"/>
        <v>68.798764440635111</v>
      </c>
      <c r="O19" s="115">
        <v>3829070</v>
      </c>
      <c r="P19" s="116">
        <f t="shared" si="6"/>
        <v>561.28261506889476</v>
      </c>
      <c r="R19" s="116">
        <f t="shared" si="7"/>
        <v>115.97640849796311</v>
      </c>
      <c r="S19" s="115">
        <v>9340823</v>
      </c>
      <c r="T19" s="116">
        <f t="shared" si="8"/>
        <v>1369.2206097918499</v>
      </c>
      <c r="V19" s="116">
        <f t="shared" si="9"/>
        <v>244.83194692154774</v>
      </c>
      <c r="W19" s="115">
        <v>22984597</v>
      </c>
      <c r="Y19" s="116">
        <f t="shared" si="10"/>
        <v>3369.1874816769277</v>
      </c>
      <c r="AA19" s="116">
        <f t="shared" si="11"/>
        <v>138.01261989011934</v>
      </c>
      <c r="AB19" s="115">
        <v>2363012</v>
      </c>
      <c r="AC19" s="116">
        <f t="shared" si="12"/>
        <v>346.38111990618586</v>
      </c>
      <c r="AE19" s="116">
        <f t="shared" si="13"/>
        <v>153.91385823203234</v>
      </c>
      <c r="AF19" s="115">
        <v>659751</v>
      </c>
      <c r="AG19" s="116">
        <f t="shared" si="14"/>
        <v>96.709322779243621</v>
      </c>
      <c r="AI19" s="243">
        <f t="shared" si="15"/>
        <v>40.995631153764513</v>
      </c>
      <c r="AJ19" s="115">
        <v>0</v>
      </c>
      <c r="AK19" s="116">
        <f t="shared" si="16"/>
        <v>0</v>
      </c>
      <c r="AM19" s="243">
        <f t="shared" si="17"/>
        <v>0</v>
      </c>
      <c r="AN19" s="115">
        <f t="shared" si="18"/>
        <v>47061339</v>
      </c>
      <c r="AO19" s="43">
        <v>6822</v>
      </c>
      <c r="AP19" s="115">
        <v>6822</v>
      </c>
      <c r="AQ19" s="115">
        <v>6822</v>
      </c>
      <c r="AR19" s="115">
        <v>6822</v>
      </c>
      <c r="AS19" s="115">
        <v>6822</v>
      </c>
      <c r="AT19" s="115">
        <v>6822</v>
      </c>
      <c r="AU19" s="115">
        <v>6822</v>
      </c>
      <c r="AV19" s="115">
        <v>6822</v>
      </c>
      <c r="AW19" s="115">
        <v>6822</v>
      </c>
      <c r="AX19" s="115">
        <v>0</v>
      </c>
    </row>
    <row r="20" spans="1:50" x14ac:dyDescent="0.25">
      <c r="A20" s="280">
        <v>15</v>
      </c>
      <c r="B20" s="280" t="s">
        <v>33</v>
      </c>
      <c r="C20" s="118">
        <v>40110163</v>
      </c>
      <c r="D20" s="119">
        <f t="shared" si="0"/>
        <v>292.99947404945397</v>
      </c>
      <c r="E20" s="298"/>
      <c r="F20" s="123">
        <f t="shared" si="1"/>
        <v>105.64688244457759</v>
      </c>
      <c r="G20" s="118">
        <v>9407972</v>
      </c>
      <c r="H20" s="119">
        <f t="shared" si="2"/>
        <v>68.724000146097367</v>
      </c>
      <c r="I20" s="298"/>
      <c r="J20" s="119">
        <f t="shared" si="3"/>
        <v>66.389190489367152</v>
      </c>
      <c r="K20" s="118">
        <v>121139684</v>
      </c>
      <c r="L20" s="119">
        <f t="shared" si="4"/>
        <v>884.9094853720004</v>
      </c>
      <c r="M20" s="298"/>
      <c r="N20" s="119">
        <f t="shared" si="5"/>
        <v>89.615835223239841</v>
      </c>
      <c r="O20" s="118">
        <v>65217715</v>
      </c>
      <c r="P20" s="119">
        <f t="shared" si="6"/>
        <v>476.40684466196723</v>
      </c>
      <c r="Q20" s="298"/>
      <c r="R20" s="119">
        <f t="shared" si="7"/>
        <v>98.438742523603821</v>
      </c>
      <c r="S20" s="118">
        <v>96272628</v>
      </c>
      <c r="T20" s="119">
        <f t="shared" si="8"/>
        <v>703.25890646115636</v>
      </c>
      <c r="U20" s="298"/>
      <c r="V20" s="119">
        <f t="shared" si="9"/>
        <v>125.75055183034274</v>
      </c>
      <c r="W20" s="118">
        <v>341840659</v>
      </c>
      <c r="X20" s="298"/>
      <c r="Y20" s="119">
        <f t="shared" si="10"/>
        <v>2497.1011286022135</v>
      </c>
      <c r="Z20" s="298"/>
      <c r="AA20" s="119">
        <f t="shared" si="11"/>
        <v>102.28919309572933</v>
      </c>
      <c r="AB20" s="118">
        <v>31380863</v>
      </c>
      <c r="AC20" s="119">
        <f t="shared" si="12"/>
        <v>229.23308375031959</v>
      </c>
      <c r="AD20" s="298"/>
      <c r="AE20" s="119">
        <f t="shared" si="13"/>
        <v>101.8593287185922</v>
      </c>
      <c r="AF20" s="118">
        <v>29909196</v>
      </c>
      <c r="AG20" s="119">
        <f t="shared" si="14"/>
        <v>218.48274955257679</v>
      </c>
      <c r="AH20" s="298"/>
      <c r="AI20" s="123">
        <f t="shared" si="15"/>
        <v>92.61607833366115</v>
      </c>
      <c r="AJ20" s="118">
        <v>0</v>
      </c>
      <c r="AK20" s="119">
        <f t="shared" si="16"/>
        <v>0</v>
      </c>
      <c r="AL20" s="298"/>
      <c r="AM20" s="123">
        <f t="shared" si="17"/>
        <v>0</v>
      </c>
      <c r="AN20" s="118">
        <f t="shared" si="18"/>
        <v>735278880</v>
      </c>
      <c r="AO20" s="51">
        <v>136895</v>
      </c>
      <c r="AP20" s="118">
        <v>136895</v>
      </c>
      <c r="AQ20" s="118">
        <v>136895</v>
      </c>
      <c r="AR20" s="118">
        <v>136895</v>
      </c>
      <c r="AS20" s="118">
        <v>136895</v>
      </c>
      <c r="AT20" s="118">
        <v>136895</v>
      </c>
      <c r="AU20" s="118">
        <v>136895</v>
      </c>
      <c r="AV20" s="118">
        <v>136895</v>
      </c>
      <c r="AW20" s="118">
        <v>136895</v>
      </c>
      <c r="AX20" s="118">
        <v>0</v>
      </c>
    </row>
    <row r="21" spans="1:50" x14ac:dyDescent="0.25">
      <c r="A21" s="279">
        <v>16</v>
      </c>
      <c r="B21" s="279" t="s">
        <v>35</v>
      </c>
      <c r="C21" s="115">
        <v>6930959</v>
      </c>
      <c r="D21" s="116">
        <f t="shared" si="0"/>
        <v>123.78923021968208</v>
      </c>
      <c r="F21" s="243">
        <f t="shared" si="1"/>
        <v>44.634708971239107</v>
      </c>
      <c r="G21" s="115">
        <v>3317303</v>
      </c>
      <c r="H21" s="116">
        <f t="shared" si="2"/>
        <v>59.24813359528487</v>
      </c>
      <c r="J21" s="116">
        <f t="shared" si="3"/>
        <v>57.235254336693451</v>
      </c>
      <c r="K21" s="115">
        <v>43771062</v>
      </c>
      <c r="L21" s="116">
        <f t="shared" si="4"/>
        <v>781.76570816217179</v>
      </c>
      <c r="N21" s="116">
        <f t="shared" si="5"/>
        <v>79.170342327598846</v>
      </c>
      <c r="O21" s="115">
        <v>19112816</v>
      </c>
      <c r="P21" s="116">
        <f t="shared" si="6"/>
        <v>341.36124307912127</v>
      </c>
      <c r="R21" s="116">
        <f t="shared" si="7"/>
        <v>70.534611102923947</v>
      </c>
      <c r="S21" s="115">
        <v>18047980</v>
      </c>
      <c r="T21" s="116">
        <f t="shared" si="8"/>
        <v>322.34291837828181</v>
      </c>
      <c r="V21" s="116">
        <f t="shared" si="9"/>
        <v>57.638516188363354</v>
      </c>
      <c r="W21" s="115">
        <v>116612870</v>
      </c>
      <c r="Y21" s="116">
        <f t="shared" si="10"/>
        <v>2082.7445972495088</v>
      </c>
      <c r="AA21" s="116">
        <f t="shared" si="11"/>
        <v>85.315833562734127</v>
      </c>
      <c r="AB21" s="115">
        <v>7864648</v>
      </c>
      <c r="AC21" s="116">
        <f t="shared" si="12"/>
        <v>140.46522593320236</v>
      </c>
      <c r="AE21" s="116">
        <f t="shared" si="13"/>
        <v>62.415482912777563</v>
      </c>
      <c r="AF21" s="115">
        <v>6012818</v>
      </c>
      <c r="AG21" s="116">
        <f t="shared" si="14"/>
        <v>107.3909269512413</v>
      </c>
      <c r="AI21" s="243">
        <f t="shared" si="15"/>
        <v>45.523623824805263</v>
      </c>
      <c r="AJ21" s="115">
        <v>0</v>
      </c>
      <c r="AK21" s="116">
        <f t="shared" si="16"/>
        <v>0</v>
      </c>
      <c r="AM21" s="243">
        <f t="shared" si="17"/>
        <v>0</v>
      </c>
      <c r="AN21" s="115">
        <f t="shared" si="18"/>
        <v>221670456</v>
      </c>
      <c r="AO21" s="43">
        <v>55990</v>
      </c>
      <c r="AP21" s="115">
        <v>55990</v>
      </c>
      <c r="AQ21" s="115">
        <v>55990</v>
      </c>
      <c r="AR21" s="115">
        <v>55990</v>
      </c>
      <c r="AS21" s="115">
        <v>55990</v>
      </c>
      <c r="AT21" s="115">
        <v>55990</v>
      </c>
      <c r="AU21" s="115">
        <v>55990</v>
      </c>
      <c r="AV21" s="115">
        <v>55990</v>
      </c>
      <c r="AW21" s="115">
        <v>55990</v>
      </c>
      <c r="AX21" s="115">
        <v>0</v>
      </c>
    </row>
    <row r="22" spans="1:50" x14ac:dyDescent="0.25">
      <c r="A22" s="280">
        <v>17</v>
      </c>
      <c r="B22" s="280" t="s">
        <v>37</v>
      </c>
      <c r="C22" s="118">
        <v>0</v>
      </c>
      <c r="D22" s="119">
        <f t="shared" si="0"/>
        <v>0</v>
      </c>
      <c r="E22" s="298"/>
      <c r="F22" s="123">
        <f t="shared" si="1"/>
        <v>0</v>
      </c>
      <c r="G22" s="118">
        <v>0</v>
      </c>
      <c r="H22" s="119">
        <f t="shared" si="2"/>
        <v>0</v>
      </c>
      <c r="I22" s="298"/>
      <c r="J22" s="119">
        <f t="shared" si="3"/>
        <v>0</v>
      </c>
      <c r="K22" s="118">
        <v>0</v>
      </c>
      <c r="L22" s="119">
        <f t="shared" si="4"/>
        <v>0</v>
      </c>
      <c r="M22" s="298"/>
      <c r="N22" s="119">
        <f t="shared" si="5"/>
        <v>0</v>
      </c>
      <c r="O22" s="118">
        <v>0</v>
      </c>
      <c r="P22" s="119">
        <f t="shared" si="6"/>
        <v>0</v>
      </c>
      <c r="Q22" s="298"/>
      <c r="R22" s="119">
        <f t="shared" si="7"/>
        <v>0</v>
      </c>
      <c r="S22" s="118">
        <v>0</v>
      </c>
      <c r="T22" s="119">
        <f t="shared" si="8"/>
        <v>0</v>
      </c>
      <c r="U22" s="298"/>
      <c r="V22" s="119">
        <f t="shared" si="9"/>
        <v>0</v>
      </c>
      <c r="W22" s="118">
        <v>0</v>
      </c>
      <c r="X22" s="298"/>
      <c r="Y22" s="119">
        <f t="shared" si="10"/>
        <v>0</v>
      </c>
      <c r="Z22" s="298"/>
      <c r="AA22" s="119">
        <f t="shared" si="11"/>
        <v>0</v>
      </c>
      <c r="AB22" s="118">
        <v>0</v>
      </c>
      <c r="AC22" s="119">
        <f t="shared" si="12"/>
        <v>0</v>
      </c>
      <c r="AD22" s="298"/>
      <c r="AE22" s="119">
        <f t="shared" si="13"/>
        <v>0</v>
      </c>
      <c r="AF22" s="118">
        <v>0</v>
      </c>
      <c r="AG22" s="119">
        <f t="shared" si="14"/>
        <v>0</v>
      </c>
      <c r="AH22" s="298"/>
      <c r="AI22" s="123">
        <f t="shared" si="15"/>
        <v>0</v>
      </c>
      <c r="AJ22" s="118">
        <v>0</v>
      </c>
      <c r="AK22" s="119">
        <f t="shared" si="16"/>
        <v>0</v>
      </c>
      <c r="AL22" s="298"/>
      <c r="AM22" s="123">
        <f t="shared" si="17"/>
        <v>0</v>
      </c>
      <c r="AN22" s="118">
        <f t="shared" si="18"/>
        <v>0</v>
      </c>
      <c r="AO22" s="51">
        <v>0</v>
      </c>
      <c r="AP22" s="118">
        <v>0</v>
      </c>
      <c r="AQ22" s="118">
        <v>0</v>
      </c>
      <c r="AR22" s="118">
        <v>0</v>
      </c>
      <c r="AS22" s="118">
        <v>0</v>
      </c>
      <c r="AT22" s="118">
        <v>0</v>
      </c>
      <c r="AU22" s="118">
        <v>0</v>
      </c>
      <c r="AV22" s="118">
        <v>0</v>
      </c>
      <c r="AW22" s="118">
        <v>0</v>
      </c>
      <c r="AX22" s="118">
        <v>0</v>
      </c>
    </row>
    <row r="23" spans="1:50" x14ac:dyDescent="0.25">
      <c r="A23" s="279">
        <v>18</v>
      </c>
      <c r="B23" s="279" t="s">
        <v>39</v>
      </c>
      <c r="C23" s="115">
        <v>2114812</v>
      </c>
      <c r="D23" s="116">
        <f t="shared" si="0"/>
        <v>288.47524212249351</v>
      </c>
      <c r="F23" s="243">
        <f t="shared" si="1"/>
        <v>104.01557917998905</v>
      </c>
      <c r="G23" s="115">
        <v>365512</v>
      </c>
      <c r="H23" s="116">
        <f t="shared" si="2"/>
        <v>49.858409493929884</v>
      </c>
      <c r="J23" s="116">
        <f t="shared" si="3"/>
        <v>48.16453405437214</v>
      </c>
      <c r="K23" s="115">
        <v>4862743</v>
      </c>
      <c r="L23" s="116">
        <f t="shared" si="4"/>
        <v>663.3123721184013</v>
      </c>
      <c r="N23" s="116">
        <f t="shared" si="5"/>
        <v>67.174432214736726</v>
      </c>
      <c r="O23" s="115">
        <v>4373969</v>
      </c>
      <c r="P23" s="116">
        <f t="shared" si="6"/>
        <v>596.64015823216482</v>
      </c>
      <c r="R23" s="116">
        <f t="shared" si="7"/>
        <v>123.28224830004648</v>
      </c>
      <c r="S23" s="115">
        <v>4464254</v>
      </c>
      <c r="T23" s="116">
        <f t="shared" si="8"/>
        <v>608.95566771245399</v>
      </c>
      <c r="V23" s="116">
        <f t="shared" si="9"/>
        <v>108.88807884480809</v>
      </c>
      <c r="W23" s="115">
        <v>9204226</v>
      </c>
      <c r="Y23" s="116">
        <f t="shared" si="10"/>
        <v>1255.5212112945028</v>
      </c>
      <c r="AA23" s="116">
        <f t="shared" si="11"/>
        <v>51.430136387698369</v>
      </c>
      <c r="AB23" s="115">
        <v>1242726</v>
      </c>
      <c r="AC23" s="116">
        <f t="shared" si="12"/>
        <v>169.5165734551903</v>
      </c>
      <c r="AE23" s="116">
        <f t="shared" si="13"/>
        <v>75.324399499108225</v>
      </c>
      <c r="AF23" s="115">
        <v>833914</v>
      </c>
      <c r="AG23" s="116">
        <f t="shared" si="14"/>
        <v>113.7517391897422</v>
      </c>
      <c r="AI23" s="243">
        <f t="shared" si="15"/>
        <v>48.220008256771337</v>
      </c>
      <c r="AJ23" s="115">
        <v>0</v>
      </c>
      <c r="AK23" s="116">
        <f t="shared" si="16"/>
        <v>0</v>
      </c>
      <c r="AM23" s="243">
        <f t="shared" si="17"/>
        <v>0</v>
      </c>
      <c r="AN23" s="115">
        <f t="shared" si="18"/>
        <v>27462156</v>
      </c>
      <c r="AO23" s="43">
        <v>7331</v>
      </c>
      <c r="AP23" s="115">
        <v>7331</v>
      </c>
      <c r="AQ23" s="115">
        <v>7331</v>
      </c>
      <c r="AR23" s="115">
        <v>7331</v>
      </c>
      <c r="AS23" s="115">
        <v>7331</v>
      </c>
      <c r="AT23" s="115">
        <v>7331</v>
      </c>
      <c r="AU23" s="115">
        <v>7331</v>
      </c>
      <c r="AV23" s="115">
        <v>7331</v>
      </c>
      <c r="AW23" s="115">
        <v>7331</v>
      </c>
      <c r="AX23" s="115">
        <v>0</v>
      </c>
    </row>
    <row r="24" spans="1:50" x14ac:dyDescent="0.25">
      <c r="A24" s="280">
        <v>19</v>
      </c>
      <c r="B24" s="280" t="s">
        <v>41</v>
      </c>
      <c r="C24" s="118">
        <v>12932032</v>
      </c>
      <c r="D24" s="119">
        <f t="shared" si="0"/>
        <v>160.17677368212446</v>
      </c>
      <c r="E24" s="298"/>
      <c r="F24" s="123">
        <f t="shared" si="1"/>
        <v>57.754973228009611</v>
      </c>
      <c r="G24" s="118">
        <v>8466980</v>
      </c>
      <c r="H24" s="119">
        <f t="shared" si="2"/>
        <v>104.87242370194214</v>
      </c>
      <c r="I24" s="298"/>
      <c r="J24" s="119">
        <f t="shared" si="3"/>
        <v>101.30951777295859</v>
      </c>
      <c r="K24" s="118">
        <v>84165659</v>
      </c>
      <c r="L24" s="119">
        <f t="shared" si="4"/>
        <v>1042.4799222156164</v>
      </c>
      <c r="M24" s="298"/>
      <c r="N24" s="119">
        <f t="shared" si="5"/>
        <v>105.57318062144773</v>
      </c>
      <c r="O24" s="118">
        <v>32247297</v>
      </c>
      <c r="P24" s="119">
        <f t="shared" si="6"/>
        <v>399.41657996432821</v>
      </c>
      <c r="Q24" s="298"/>
      <c r="R24" s="119">
        <f t="shared" si="7"/>
        <v>82.530438668791419</v>
      </c>
      <c r="S24" s="118">
        <v>62432624</v>
      </c>
      <c r="T24" s="119">
        <f t="shared" si="8"/>
        <v>773.29349980182326</v>
      </c>
      <c r="U24" s="298"/>
      <c r="V24" s="119">
        <f t="shared" si="9"/>
        <v>138.27351979973446</v>
      </c>
      <c r="W24" s="118">
        <v>153025248</v>
      </c>
      <c r="X24" s="298"/>
      <c r="Y24" s="119">
        <f t="shared" si="10"/>
        <v>1895.3781212841855</v>
      </c>
      <c r="Z24" s="298"/>
      <c r="AA24" s="119">
        <f t="shared" si="11"/>
        <v>77.640707625639422</v>
      </c>
      <c r="AB24" s="118">
        <v>13870280</v>
      </c>
      <c r="AC24" s="119">
        <f t="shared" si="12"/>
        <v>171.79795877923107</v>
      </c>
      <c r="AD24" s="298"/>
      <c r="AE24" s="119">
        <f t="shared" si="13"/>
        <v>76.338129166106697</v>
      </c>
      <c r="AF24" s="118">
        <v>5716929</v>
      </c>
      <c r="AG24" s="119">
        <f t="shared" si="14"/>
        <v>70.810159036860881</v>
      </c>
      <c r="AH24" s="298"/>
      <c r="AI24" s="123">
        <f t="shared" si="15"/>
        <v>30.016828557893643</v>
      </c>
      <c r="AJ24" s="118">
        <v>0</v>
      </c>
      <c r="AK24" s="119">
        <f t="shared" si="16"/>
        <v>0</v>
      </c>
      <c r="AL24" s="298"/>
      <c r="AM24" s="123">
        <f t="shared" si="17"/>
        <v>0</v>
      </c>
      <c r="AN24" s="118">
        <f t="shared" si="18"/>
        <v>372857049</v>
      </c>
      <c r="AO24" s="51">
        <v>80736</v>
      </c>
      <c r="AP24" s="118">
        <v>80736</v>
      </c>
      <c r="AQ24" s="118">
        <v>80736</v>
      </c>
      <c r="AR24" s="118">
        <v>80736</v>
      </c>
      <c r="AS24" s="118">
        <v>80736</v>
      </c>
      <c r="AT24" s="118">
        <v>80736</v>
      </c>
      <c r="AU24" s="118">
        <v>80736</v>
      </c>
      <c r="AV24" s="118">
        <v>80736</v>
      </c>
      <c r="AW24" s="118">
        <v>80736</v>
      </c>
      <c r="AX24" s="118">
        <v>0</v>
      </c>
    </row>
    <row r="25" spans="1:50" x14ac:dyDescent="0.25">
      <c r="A25" s="279">
        <v>20</v>
      </c>
      <c r="B25" s="279" t="s">
        <v>43</v>
      </c>
      <c r="C25" s="115">
        <v>8420286</v>
      </c>
      <c r="D25" s="116">
        <f t="shared" si="0"/>
        <v>197.79394423433794</v>
      </c>
      <c r="F25" s="243">
        <f t="shared" si="1"/>
        <v>71.318604385096762</v>
      </c>
      <c r="G25" s="115">
        <v>2144850</v>
      </c>
      <c r="H25" s="116">
        <f t="shared" si="2"/>
        <v>50.382889760635173</v>
      </c>
      <c r="J25" s="116">
        <f t="shared" si="3"/>
        <v>48.671195777499285</v>
      </c>
      <c r="K25" s="115">
        <v>48453894</v>
      </c>
      <c r="L25" s="116">
        <f t="shared" si="4"/>
        <v>1138.1901764111719</v>
      </c>
      <c r="N25" s="116">
        <f t="shared" si="5"/>
        <v>115.26587180732379</v>
      </c>
      <c r="O25" s="115">
        <v>22061130</v>
      </c>
      <c r="P25" s="116">
        <f t="shared" si="6"/>
        <v>518.21968006389329</v>
      </c>
      <c r="R25" s="116">
        <f t="shared" si="7"/>
        <v>107.07842304967292</v>
      </c>
      <c r="S25" s="115">
        <v>15898122</v>
      </c>
      <c r="T25" s="116">
        <f t="shared" si="8"/>
        <v>373.44957835145993</v>
      </c>
      <c r="V25" s="116">
        <f t="shared" si="9"/>
        <v>66.776958140236175</v>
      </c>
      <c r="W25" s="115">
        <v>143787091</v>
      </c>
      <c r="Y25" s="116">
        <f t="shared" si="10"/>
        <v>3377.5831199642948</v>
      </c>
      <c r="AA25" s="116">
        <f t="shared" si="11"/>
        <v>138.35653189916923</v>
      </c>
      <c r="AB25" s="115">
        <v>7061292</v>
      </c>
      <c r="AC25" s="116">
        <f t="shared" si="12"/>
        <v>165.87094500951352</v>
      </c>
      <c r="AE25" s="116">
        <f t="shared" si="13"/>
        <v>73.704470734207504</v>
      </c>
      <c r="AF25" s="115">
        <v>3066281</v>
      </c>
      <c r="AG25" s="116">
        <f t="shared" si="14"/>
        <v>72.027460007986662</v>
      </c>
      <c r="AI25" s="243">
        <f t="shared" si="15"/>
        <v>30.532849352799907</v>
      </c>
      <c r="AJ25" s="115">
        <v>0</v>
      </c>
      <c r="AK25" s="116">
        <f t="shared" si="16"/>
        <v>0</v>
      </c>
      <c r="AM25" s="243">
        <f t="shared" si="17"/>
        <v>0</v>
      </c>
      <c r="AN25" s="115">
        <f t="shared" si="18"/>
        <v>250892946</v>
      </c>
      <c r="AO25" s="43">
        <v>42571</v>
      </c>
      <c r="AP25" s="115">
        <v>42571</v>
      </c>
      <c r="AQ25" s="115">
        <v>42571</v>
      </c>
      <c r="AR25" s="115">
        <v>42571</v>
      </c>
      <c r="AS25" s="115">
        <v>42571</v>
      </c>
      <c r="AT25" s="115">
        <v>42571</v>
      </c>
      <c r="AU25" s="115">
        <v>42571</v>
      </c>
      <c r="AV25" s="115">
        <v>42571</v>
      </c>
      <c r="AW25" s="115">
        <v>42571</v>
      </c>
      <c r="AX25" s="115">
        <v>0</v>
      </c>
    </row>
    <row r="26" spans="1:50" x14ac:dyDescent="0.25">
      <c r="A26" s="280">
        <v>21</v>
      </c>
      <c r="B26" s="280" t="s">
        <v>45</v>
      </c>
      <c r="C26" s="118">
        <v>0</v>
      </c>
      <c r="D26" s="119">
        <f t="shared" si="0"/>
        <v>0</v>
      </c>
      <c r="E26" s="298"/>
      <c r="F26" s="123">
        <f t="shared" si="1"/>
        <v>0</v>
      </c>
      <c r="G26" s="118">
        <v>0</v>
      </c>
      <c r="H26" s="119">
        <f t="shared" si="2"/>
        <v>0</v>
      </c>
      <c r="I26" s="298"/>
      <c r="J26" s="119">
        <f t="shared" si="3"/>
        <v>0</v>
      </c>
      <c r="K26" s="118">
        <v>0</v>
      </c>
      <c r="L26" s="119">
        <f t="shared" si="4"/>
        <v>0</v>
      </c>
      <c r="M26" s="298"/>
      <c r="N26" s="119">
        <f t="shared" si="5"/>
        <v>0</v>
      </c>
      <c r="O26" s="118">
        <v>0</v>
      </c>
      <c r="P26" s="119">
        <f t="shared" si="6"/>
        <v>0</v>
      </c>
      <c r="Q26" s="298"/>
      <c r="R26" s="119">
        <f t="shared" si="7"/>
        <v>0</v>
      </c>
      <c r="S26" s="118">
        <v>0</v>
      </c>
      <c r="T26" s="119">
        <f t="shared" si="8"/>
        <v>0</v>
      </c>
      <c r="U26" s="298"/>
      <c r="V26" s="119">
        <f t="shared" si="9"/>
        <v>0</v>
      </c>
      <c r="W26" s="118">
        <v>0</v>
      </c>
      <c r="X26" s="298"/>
      <c r="Y26" s="119">
        <f t="shared" si="10"/>
        <v>0</v>
      </c>
      <c r="Z26" s="298"/>
      <c r="AA26" s="119">
        <f t="shared" si="11"/>
        <v>0</v>
      </c>
      <c r="AB26" s="118">
        <v>0</v>
      </c>
      <c r="AC26" s="119">
        <f t="shared" si="12"/>
        <v>0</v>
      </c>
      <c r="AD26" s="298"/>
      <c r="AE26" s="119">
        <f t="shared" si="13"/>
        <v>0</v>
      </c>
      <c r="AF26" s="118">
        <v>0</v>
      </c>
      <c r="AG26" s="119">
        <f t="shared" si="14"/>
        <v>0</v>
      </c>
      <c r="AH26" s="298"/>
      <c r="AI26" s="123">
        <f t="shared" si="15"/>
        <v>0</v>
      </c>
      <c r="AJ26" s="118">
        <v>0</v>
      </c>
      <c r="AK26" s="119">
        <f t="shared" si="16"/>
        <v>0</v>
      </c>
      <c r="AL26" s="298"/>
      <c r="AM26" s="123">
        <f t="shared" si="17"/>
        <v>0</v>
      </c>
      <c r="AN26" s="118">
        <f t="shared" si="18"/>
        <v>0</v>
      </c>
      <c r="AO26" s="51">
        <v>0</v>
      </c>
      <c r="AP26" s="118">
        <v>0</v>
      </c>
      <c r="AQ26" s="118">
        <v>0</v>
      </c>
      <c r="AR26" s="118">
        <v>0</v>
      </c>
      <c r="AS26" s="118">
        <v>0</v>
      </c>
      <c r="AT26" s="118">
        <v>0</v>
      </c>
      <c r="AU26" s="118">
        <v>0</v>
      </c>
      <c r="AV26" s="118">
        <v>0</v>
      </c>
      <c r="AW26" s="118">
        <v>0</v>
      </c>
      <c r="AX26" s="118">
        <v>0</v>
      </c>
    </row>
    <row r="27" spans="1:50" x14ac:dyDescent="0.25">
      <c r="A27" s="279">
        <v>22</v>
      </c>
      <c r="B27" s="279" t="s">
        <v>47</v>
      </c>
      <c r="C27" s="115">
        <v>4347527</v>
      </c>
      <c r="D27" s="116">
        <f t="shared" si="0"/>
        <v>328.83495953407459</v>
      </c>
      <c r="F27" s="243">
        <f t="shared" si="1"/>
        <v>118.56809103930384</v>
      </c>
      <c r="G27" s="115">
        <v>2979616</v>
      </c>
      <c r="H27" s="116">
        <f t="shared" si="2"/>
        <v>225.3699417593223</v>
      </c>
      <c r="J27" s="116">
        <f t="shared" si="3"/>
        <v>217.71328738475484</v>
      </c>
      <c r="K27" s="115">
        <v>13957988</v>
      </c>
      <c r="L27" s="116">
        <f t="shared" si="4"/>
        <v>1055.7437410180773</v>
      </c>
      <c r="N27" s="116">
        <f t="shared" si="5"/>
        <v>106.91642331449285</v>
      </c>
      <c r="O27" s="115">
        <v>7781898</v>
      </c>
      <c r="P27" s="116">
        <f t="shared" si="6"/>
        <v>588.6013160880417</v>
      </c>
      <c r="R27" s="116">
        <f t="shared" si="7"/>
        <v>121.62120266042156</v>
      </c>
      <c r="S27" s="115">
        <v>9526416</v>
      </c>
      <c r="T27" s="116">
        <f t="shared" si="8"/>
        <v>720.55184933061037</v>
      </c>
      <c r="V27" s="116">
        <f t="shared" si="9"/>
        <v>128.84272327477868</v>
      </c>
      <c r="W27" s="115">
        <v>35155652</v>
      </c>
      <c r="Y27" s="116">
        <f t="shared" si="10"/>
        <v>2659.0766205279479</v>
      </c>
      <c r="AA27" s="116">
        <f t="shared" si="11"/>
        <v>108.92422368403454</v>
      </c>
      <c r="AB27" s="115">
        <v>1126495</v>
      </c>
      <c r="AC27" s="116">
        <f t="shared" si="12"/>
        <v>85.20497693064064</v>
      </c>
      <c r="AE27" s="116">
        <f t="shared" si="13"/>
        <v>37.8606857773255</v>
      </c>
      <c r="AF27" s="115">
        <v>4633810</v>
      </c>
      <c r="AG27" s="116">
        <f t="shared" si="14"/>
        <v>350.48861659481128</v>
      </c>
      <c r="AI27" s="243">
        <f t="shared" si="15"/>
        <v>148.57411505520267</v>
      </c>
      <c r="AJ27" s="115">
        <v>114908</v>
      </c>
      <c r="AK27" s="116">
        <f t="shared" si="16"/>
        <v>8.6913244081385681</v>
      </c>
      <c r="AM27" s="243">
        <f t="shared" si="17"/>
        <v>529.09256862631366</v>
      </c>
      <c r="AN27" s="115">
        <f t="shared" si="18"/>
        <v>79624310</v>
      </c>
      <c r="AO27" s="43">
        <v>13221</v>
      </c>
      <c r="AP27" s="115">
        <v>13221</v>
      </c>
      <c r="AQ27" s="115">
        <v>13221</v>
      </c>
      <c r="AR27" s="115">
        <v>13221</v>
      </c>
      <c r="AS27" s="115">
        <v>13221</v>
      </c>
      <c r="AT27" s="115">
        <v>13221</v>
      </c>
      <c r="AU27" s="115">
        <v>13221</v>
      </c>
      <c r="AV27" s="115">
        <v>13221</v>
      </c>
      <c r="AW27" s="115">
        <v>13221</v>
      </c>
      <c r="AX27" s="115">
        <v>13221</v>
      </c>
    </row>
    <row r="28" spans="1:50" x14ac:dyDescent="0.25">
      <c r="A28" s="280">
        <v>23</v>
      </c>
      <c r="B28" s="280" t="s">
        <v>49</v>
      </c>
      <c r="C28" s="118">
        <v>24975077</v>
      </c>
      <c r="D28" s="119">
        <f t="shared" si="0"/>
        <v>137.02392630631817</v>
      </c>
      <c r="E28" s="298"/>
      <c r="F28" s="123">
        <f t="shared" si="1"/>
        <v>49.406746143628567</v>
      </c>
      <c r="G28" s="118">
        <v>18498222</v>
      </c>
      <c r="H28" s="119">
        <f t="shared" si="2"/>
        <v>101.48913687537033</v>
      </c>
      <c r="I28" s="298"/>
      <c r="J28" s="119">
        <f t="shared" si="3"/>
        <v>98.041173771853508</v>
      </c>
      <c r="K28" s="118">
        <v>188740424</v>
      </c>
      <c r="L28" s="119">
        <f t="shared" si="4"/>
        <v>1035.5104790747689</v>
      </c>
      <c r="M28" s="298"/>
      <c r="N28" s="119">
        <f t="shared" si="5"/>
        <v>104.86737683198403</v>
      </c>
      <c r="O28" s="118">
        <v>84673678</v>
      </c>
      <c r="P28" s="119">
        <f t="shared" si="6"/>
        <v>464.55591765970991</v>
      </c>
      <c r="Q28" s="298"/>
      <c r="R28" s="119">
        <f t="shared" si="7"/>
        <v>95.990015422151316</v>
      </c>
      <c r="S28" s="118">
        <v>101308933</v>
      </c>
      <c r="T28" s="119">
        <f t="shared" si="8"/>
        <v>555.82402286742604</v>
      </c>
      <c r="U28" s="298"/>
      <c r="V28" s="119">
        <f t="shared" si="9"/>
        <v>99.387546967384822</v>
      </c>
      <c r="W28" s="118">
        <v>504644315</v>
      </c>
      <c r="X28" s="298"/>
      <c r="Y28" s="119">
        <f t="shared" si="10"/>
        <v>2768.6939835846115</v>
      </c>
      <c r="Z28" s="298"/>
      <c r="AA28" s="119">
        <f t="shared" si="11"/>
        <v>113.41449902287282</v>
      </c>
      <c r="AB28" s="118">
        <v>51962055</v>
      </c>
      <c r="AC28" s="119">
        <f t="shared" si="12"/>
        <v>285.0859997366515</v>
      </c>
      <c r="AD28" s="298"/>
      <c r="AE28" s="119">
        <f t="shared" si="13"/>
        <v>126.67747641467389</v>
      </c>
      <c r="AF28" s="118">
        <v>42649916</v>
      </c>
      <c r="AG28" s="119">
        <f t="shared" si="14"/>
        <v>233.99563280444181</v>
      </c>
      <c r="AH28" s="298"/>
      <c r="AI28" s="123">
        <f t="shared" si="15"/>
        <v>99.192077644260849</v>
      </c>
      <c r="AJ28" s="118">
        <v>0</v>
      </c>
      <c r="AK28" s="119">
        <f t="shared" si="16"/>
        <v>0</v>
      </c>
      <c r="AL28" s="298"/>
      <c r="AM28" s="123">
        <f t="shared" si="17"/>
        <v>0</v>
      </c>
      <c r="AN28" s="118">
        <f t="shared" si="18"/>
        <v>1017452620</v>
      </c>
      <c r="AO28" s="51">
        <v>182268</v>
      </c>
      <c r="AP28" s="118">
        <v>182268</v>
      </c>
      <c r="AQ28" s="118">
        <v>182268</v>
      </c>
      <c r="AR28" s="118">
        <v>182268</v>
      </c>
      <c r="AS28" s="118">
        <v>182268</v>
      </c>
      <c r="AT28" s="118">
        <v>182268</v>
      </c>
      <c r="AU28" s="118">
        <v>182268</v>
      </c>
      <c r="AV28" s="118">
        <v>182268</v>
      </c>
      <c r="AW28" s="118">
        <v>182268</v>
      </c>
      <c r="AX28" s="118">
        <v>0</v>
      </c>
    </row>
    <row r="29" spans="1:50" x14ac:dyDescent="0.25">
      <c r="A29" s="279">
        <v>24</v>
      </c>
      <c r="B29" s="279" t="s">
        <v>51</v>
      </c>
      <c r="C29" s="115">
        <v>83851193</v>
      </c>
      <c r="D29" s="116">
        <f t="shared" si="0"/>
        <v>352.15021922456657</v>
      </c>
      <c r="F29" s="243">
        <f t="shared" si="1"/>
        <v>126.97487916640627</v>
      </c>
      <c r="G29" s="115">
        <v>18426168</v>
      </c>
      <c r="H29" s="116">
        <f t="shared" si="2"/>
        <v>77.384457734175513</v>
      </c>
      <c r="J29" s="116">
        <f t="shared" si="3"/>
        <v>74.755420151751778</v>
      </c>
      <c r="K29" s="115">
        <v>213915966</v>
      </c>
      <c r="L29" s="116">
        <f t="shared" si="4"/>
        <v>898.38381097970705</v>
      </c>
      <c r="N29" s="116">
        <f t="shared" si="5"/>
        <v>90.980396190621619</v>
      </c>
      <c r="O29" s="115">
        <v>118159152</v>
      </c>
      <c r="P29" s="116">
        <f t="shared" si="6"/>
        <v>496.23350356134927</v>
      </c>
      <c r="R29" s="116">
        <f t="shared" si="7"/>
        <v>102.5354749538115</v>
      </c>
      <c r="S29" s="115">
        <v>95090552</v>
      </c>
      <c r="T29" s="116">
        <f t="shared" si="8"/>
        <v>399.35220400483809</v>
      </c>
      <c r="V29" s="116">
        <f t="shared" si="9"/>
        <v>71.408637084990517</v>
      </c>
      <c r="W29" s="115">
        <v>450333642</v>
      </c>
      <c r="Y29" s="116">
        <f t="shared" si="10"/>
        <v>1891.268151122161</v>
      </c>
      <c r="AA29" s="116">
        <f t="shared" si="11"/>
        <v>77.472350194414247</v>
      </c>
      <c r="AB29" s="115">
        <v>63920713</v>
      </c>
      <c r="AC29" s="116">
        <f t="shared" si="12"/>
        <v>268.44809585405187</v>
      </c>
      <c r="AE29" s="116">
        <f t="shared" si="13"/>
        <v>119.28445227941447</v>
      </c>
      <c r="AF29" s="115">
        <v>55257418</v>
      </c>
      <c r="AG29" s="116">
        <f t="shared" si="14"/>
        <v>232.06481823679613</v>
      </c>
      <c r="AI29" s="243">
        <f t="shared" si="15"/>
        <v>98.373594383632465</v>
      </c>
      <c r="AJ29" s="115">
        <v>0</v>
      </c>
      <c r="AK29" s="116">
        <f t="shared" si="16"/>
        <v>0</v>
      </c>
      <c r="AM29" s="243">
        <f t="shared" si="17"/>
        <v>0</v>
      </c>
      <c r="AN29" s="115">
        <f t="shared" si="18"/>
        <v>1098954804</v>
      </c>
      <c r="AO29" s="43">
        <v>238112</v>
      </c>
      <c r="AP29" s="115">
        <v>238112</v>
      </c>
      <c r="AQ29" s="115">
        <v>238112</v>
      </c>
      <c r="AR29" s="115">
        <v>238112</v>
      </c>
      <c r="AS29" s="115">
        <v>238112</v>
      </c>
      <c r="AT29" s="115">
        <v>238112</v>
      </c>
      <c r="AU29" s="115">
        <v>238112</v>
      </c>
      <c r="AV29" s="115">
        <v>238112</v>
      </c>
      <c r="AW29" s="115">
        <v>238112</v>
      </c>
      <c r="AX29" s="115">
        <v>0</v>
      </c>
    </row>
    <row r="30" spans="1:50" x14ac:dyDescent="0.25">
      <c r="A30" s="280">
        <v>25</v>
      </c>
      <c r="B30" s="280" t="s">
        <v>53</v>
      </c>
      <c r="C30" s="118">
        <v>0</v>
      </c>
      <c r="D30" s="119">
        <f t="shared" si="0"/>
        <v>0</v>
      </c>
      <c r="E30" s="298"/>
      <c r="F30" s="123">
        <f t="shared" si="1"/>
        <v>0</v>
      </c>
      <c r="G30" s="118">
        <v>0</v>
      </c>
      <c r="H30" s="119">
        <f t="shared" si="2"/>
        <v>0</v>
      </c>
      <c r="I30" s="298"/>
      <c r="J30" s="119">
        <f t="shared" si="3"/>
        <v>0</v>
      </c>
      <c r="K30" s="118">
        <v>0</v>
      </c>
      <c r="L30" s="119">
        <f t="shared" si="4"/>
        <v>0</v>
      </c>
      <c r="M30" s="298"/>
      <c r="N30" s="119">
        <f t="shared" si="5"/>
        <v>0</v>
      </c>
      <c r="O30" s="118">
        <v>0</v>
      </c>
      <c r="P30" s="119">
        <f t="shared" si="6"/>
        <v>0</v>
      </c>
      <c r="Q30" s="298"/>
      <c r="R30" s="119">
        <f t="shared" si="7"/>
        <v>0</v>
      </c>
      <c r="S30" s="118">
        <v>0</v>
      </c>
      <c r="T30" s="119">
        <f t="shared" si="8"/>
        <v>0</v>
      </c>
      <c r="U30" s="298"/>
      <c r="V30" s="119">
        <f t="shared" si="9"/>
        <v>0</v>
      </c>
      <c r="W30" s="118">
        <v>0</v>
      </c>
      <c r="X30" s="298"/>
      <c r="Y30" s="119">
        <f t="shared" si="10"/>
        <v>0</v>
      </c>
      <c r="Z30" s="298"/>
      <c r="AA30" s="119">
        <f t="shared" si="11"/>
        <v>0</v>
      </c>
      <c r="AB30" s="118">
        <v>0</v>
      </c>
      <c r="AC30" s="119">
        <f t="shared" si="12"/>
        <v>0</v>
      </c>
      <c r="AD30" s="298"/>
      <c r="AE30" s="119">
        <f t="shared" si="13"/>
        <v>0</v>
      </c>
      <c r="AF30" s="118">
        <v>0</v>
      </c>
      <c r="AG30" s="119">
        <f t="shared" si="14"/>
        <v>0</v>
      </c>
      <c r="AH30" s="298"/>
      <c r="AI30" s="123">
        <f t="shared" si="15"/>
        <v>0</v>
      </c>
      <c r="AJ30" s="118">
        <v>0</v>
      </c>
      <c r="AK30" s="119">
        <f t="shared" si="16"/>
        <v>0</v>
      </c>
      <c r="AL30" s="298"/>
      <c r="AM30" s="123">
        <f t="shared" si="17"/>
        <v>0</v>
      </c>
      <c r="AN30" s="118">
        <f t="shared" si="18"/>
        <v>0</v>
      </c>
      <c r="AO30" s="51">
        <v>0</v>
      </c>
      <c r="AP30" s="118">
        <v>0</v>
      </c>
      <c r="AQ30" s="118">
        <v>0</v>
      </c>
      <c r="AR30" s="118">
        <v>0</v>
      </c>
      <c r="AS30" s="118">
        <v>0</v>
      </c>
      <c r="AT30" s="118">
        <v>0</v>
      </c>
      <c r="AU30" s="118">
        <v>0</v>
      </c>
      <c r="AV30" s="118">
        <v>0</v>
      </c>
      <c r="AW30" s="118">
        <v>0</v>
      </c>
      <c r="AX30" s="118">
        <v>0</v>
      </c>
    </row>
    <row r="31" spans="1:50" x14ac:dyDescent="0.25">
      <c r="A31" s="279">
        <v>26</v>
      </c>
      <c r="B31" s="279" t="s">
        <v>55</v>
      </c>
      <c r="C31" s="115">
        <v>12180844</v>
      </c>
      <c r="D31" s="116">
        <f t="shared" si="0"/>
        <v>356.61340281640662</v>
      </c>
      <c r="F31" s="243">
        <f t="shared" si="1"/>
        <v>128.58417021986429</v>
      </c>
      <c r="G31" s="115">
        <v>4991765</v>
      </c>
      <c r="H31" s="116">
        <f t="shared" si="2"/>
        <v>146.14178645665604</v>
      </c>
      <c r="J31" s="116">
        <f t="shared" si="3"/>
        <v>141.17680692191655</v>
      </c>
      <c r="K31" s="115">
        <v>33589275</v>
      </c>
      <c r="L31" s="116">
        <f t="shared" si="4"/>
        <v>983.37895599730655</v>
      </c>
      <c r="N31" s="116">
        <f t="shared" si="5"/>
        <v>99.587955536050671</v>
      </c>
      <c r="O31" s="115">
        <v>19530633</v>
      </c>
      <c r="P31" s="116">
        <f t="shared" si="6"/>
        <v>571.79005767485432</v>
      </c>
      <c r="R31" s="116">
        <f t="shared" si="7"/>
        <v>118.14753481333651</v>
      </c>
      <c r="S31" s="115">
        <v>19410760</v>
      </c>
      <c r="T31" s="116">
        <f t="shared" si="8"/>
        <v>568.28058670257928</v>
      </c>
      <c r="V31" s="116">
        <f t="shared" si="9"/>
        <v>101.61491979094809</v>
      </c>
      <c r="W31" s="115">
        <v>80273381</v>
      </c>
      <c r="Y31" s="116">
        <f t="shared" si="10"/>
        <v>2350.1297245074215</v>
      </c>
      <c r="AA31" s="116">
        <f t="shared" si="11"/>
        <v>96.268777598413081</v>
      </c>
      <c r="AB31" s="115">
        <v>4774833</v>
      </c>
      <c r="AC31" s="116">
        <f t="shared" si="12"/>
        <v>139.79076031267383</v>
      </c>
      <c r="AE31" s="116">
        <f t="shared" si="13"/>
        <v>62.115785267800483</v>
      </c>
      <c r="AF31" s="115">
        <v>2091002</v>
      </c>
      <c r="AG31" s="116">
        <f t="shared" si="14"/>
        <v>61.217378575401824</v>
      </c>
      <c r="AI31" s="243">
        <f t="shared" si="15"/>
        <v>25.950394441353442</v>
      </c>
      <c r="AJ31" s="115">
        <v>0</v>
      </c>
      <c r="AK31" s="116">
        <f t="shared" si="16"/>
        <v>0</v>
      </c>
      <c r="AM31" s="243">
        <f t="shared" si="17"/>
        <v>0</v>
      </c>
      <c r="AN31" s="115">
        <f t="shared" si="18"/>
        <v>176842493</v>
      </c>
      <c r="AO31" s="43">
        <v>34157</v>
      </c>
      <c r="AP31" s="115">
        <v>34157</v>
      </c>
      <c r="AQ31" s="115">
        <v>34157</v>
      </c>
      <c r="AR31" s="115">
        <v>34157</v>
      </c>
      <c r="AS31" s="115">
        <v>34157</v>
      </c>
      <c r="AT31" s="115">
        <v>34157</v>
      </c>
      <c r="AU31" s="115">
        <v>34157</v>
      </c>
      <c r="AV31" s="115">
        <v>34157</v>
      </c>
      <c r="AW31" s="115">
        <v>34157</v>
      </c>
      <c r="AX31" s="115">
        <v>0</v>
      </c>
    </row>
    <row r="32" spans="1:50" x14ac:dyDescent="0.25">
      <c r="A32" s="280">
        <v>27</v>
      </c>
      <c r="B32" s="280" t="s">
        <v>57</v>
      </c>
      <c r="C32" s="118">
        <v>3639272</v>
      </c>
      <c r="D32" s="119">
        <f t="shared" si="0"/>
        <v>287.7349778621126</v>
      </c>
      <c r="E32" s="298"/>
      <c r="F32" s="123">
        <f t="shared" si="1"/>
        <v>103.74866193876156</v>
      </c>
      <c r="G32" s="118">
        <v>647574</v>
      </c>
      <c r="H32" s="119">
        <f t="shared" si="2"/>
        <v>51.199715370018978</v>
      </c>
      <c r="I32" s="298"/>
      <c r="J32" s="119">
        <f t="shared" si="3"/>
        <v>49.460270785687008</v>
      </c>
      <c r="K32" s="118">
        <v>10121945</v>
      </c>
      <c r="L32" s="119">
        <f t="shared" si="4"/>
        <v>800.28028146742565</v>
      </c>
      <c r="M32" s="298"/>
      <c r="N32" s="119">
        <f t="shared" si="5"/>
        <v>81.045335169216685</v>
      </c>
      <c r="O32" s="118">
        <v>4040864</v>
      </c>
      <c r="P32" s="119">
        <f t="shared" si="6"/>
        <v>319.48640101201772</v>
      </c>
      <c r="Q32" s="298"/>
      <c r="R32" s="119">
        <f t="shared" si="7"/>
        <v>66.014667760136774</v>
      </c>
      <c r="S32" s="118">
        <v>2393808</v>
      </c>
      <c r="T32" s="119">
        <f t="shared" si="8"/>
        <v>189.26375711574951</v>
      </c>
      <c r="U32" s="298"/>
      <c r="V32" s="119">
        <f t="shared" si="9"/>
        <v>33.842474912337316</v>
      </c>
      <c r="W32" s="118">
        <v>31059782</v>
      </c>
      <c r="X32" s="298"/>
      <c r="Y32" s="119">
        <f t="shared" si="10"/>
        <v>2455.7069892473119</v>
      </c>
      <c r="Z32" s="298"/>
      <c r="AA32" s="119">
        <f t="shared" si="11"/>
        <v>100.59355767872272</v>
      </c>
      <c r="AB32" s="118">
        <v>2296267</v>
      </c>
      <c r="AC32" s="119">
        <f t="shared" si="12"/>
        <v>181.55178684376978</v>
      </c>
      <c r="AD32" s="298"/>
      <c r="AE32" s="119">
        <f t="shared" si="13"/>
        <v>80.672225985100837</v>
      </c>
      <c r="AF32" s="118">
        <v>790741</v>
      </c>
      <c r="AG32" s="119">
        <f t="shared" si="14"/>
        <v>62.519054395951926</v>
      </c>
      <c r="AH32" s="298"/>
      <c r="AI32" s="123">
        <f t="shared" si="15"/>
        <v>26.502182214108881</v>
      </c>
      <c r="AJ32" s="118">
        <v>0</v>
      </c>
      <c r="AK32" s="119">
        <f t="shared" si="16"/>
        <v>0</v>
      </c>
      <c r="AL32" s="298"/>
      <c r="AM32" s="123">
        <f t="shared" si="17"/>
        <v>0</v>
      </c>
      <c r="AN32" s="118">
        <f t="shared" si="18"/>
        <v>54990253</v>
      </c>
      <c r="AO32" s="51">
        <v>12648</v>
      </c>
      <c r="AP32" s="118">
        <v>12648</v>
      </c>
      <c r="AQ32" s="118">
        <v>12648</v>
      </c>
      <c r="AR32" s="118">
        <v>12648</v>
      </c>
      <c r="AS32" s="118">
        <v>12648</v>
      </c>
      <c r="AT32" s="118">
        <v>12648</v>
      </c>
      <c r="AU32" s="118">
        <v>12648</v>
      </c>
      <c r="AV32" s="118">
        <v>12648</v>
      </c>
      <c r="AW32" s="118">
        <v>12648</v>
      </c>
      <c r="AX32" s="118">
        <v>0</v>
      </c>
    </row>
    <row r="33" spans="1:50" x14ac:dyDescent="0.25">
      <c r="A33" s="279">
        <v>28</v>
      </c>
      <c r="B33" s="279" t="s">
        <v>59</v>
      </c>
      <c r="C33" s="115">
        <v>36819279</v>
      </c>
      <c r="D33" s="116">
        <f t="shared" si="0"/>
        <v>383.19486912629441</v>
      </c>
      <c r="F33" s="243">
        <f t="shared" si="1"/>
        <v>138.16865515983119</v>
      </c>
      <c r="G33" s="115">
        <v>12934224</v>
      </c>
      <c r="H33" s="116">
        <f t="shared" si="2"/>
        <v>134.61231201540303</v>
      </c>
      <c r="J33" s="116">
        <f t="shared" si="3"/>
        <v>130.03903156984981</v>
      </c>
      <c r="K33" s="115">
        <v>112196922</v>
      </c>
      <c r="L33" s="116">
        <f t="shared" si="4"/>
        <v>1167.6840505802154</v>
      </c>
      <c r="N33" s="116">
        <f t="shared" si="5"/>
        <v>118.25275149538234</v>
      </c>
      <c r="O33" s="115">
        <v>44229778</v>
      </c>
      <c r="P33" s="116">
        <f t="shared" si="6"/>
        <v>460.31927980433989</v>
      </c>
      <c r="R33" s="116">
        <f t="shared" si="7"/>
        <v>95.114609647269063</v>
      </c>
      <c r="S33" s="115">
        <v>39245878</v>
      </c>
      <c r="T33" s="116">
        <f t="shared" si="8"/>
        <v>408.44958110006763</v>
      </c>
      <c r="V33" s="116">
        <f t="shared" si="9"/>
        <v>73.035349778457146</v>
      </c>
      <c r="W33" s="115">
        <v>235291159</v>
      </c>
      <c r="Y33" s="116">
        <f t="shared" si="10"/>
        <v>2448.7813810688453</v>
      </c>
      <c r="AA33" s="116">
        <f t="shared" si="11"/>
        <v>100.30986277179315</v>
      </c>
      <c r="AB33" s="115">
        <v>21283269</v>
      </c>
      <c r="AC33" s="116">
        <f t="shared" si="12"/>
        <v>221.50459488994119</v>
      </c>
      <c r="AE33" s="116">
        <f t="shared" si="13"/>
        <v>98.425187911130479</v>
      </c>
      <c r="AF33" s="115">
        <v>5093471</v>
      </c>
      <c r="AG33" s="116">
        <f t="shared" si="14"/>
        <v>53.010053598376437</v>
      </c>
      <c r="AI33" s="243">
        <f t="shared" si="15"/>
        <v>22.47126277288698</v>
      </c>
      <c r="AJ33" s="115">
        <v>0</v>
      </c>
      <c r="AK33" s="116">
        <f t="shared" si="16"/>
        <v>0</v>
      </c>
      <c r="AM33" s="243">
        <f t="shared" si="17"/>
        <v>0</v>
      </c>
      <c r="AN33" s="115">
        <f t="shared" si="18"/>
        <v>507093980</v>
      </c>
      <c r="AO33" s="43">
        <v>96085</v>
      </c>
      <c r="AP33" s="115">
        <v>96085</v>
      </c>
      <c r="AQ33" s="115">
        <v>96085</v>
      </c>
      <c r="AR33" s="115">
        <v>96085</v>
      </c>
      <c r="AS33" s="115">
        <v>96085</v>
      </c>
      <c r="AT33" s="115">
        <v>96085</v>
      </c>
      <c r="AU33" s="115">
        <v>96085</v>
      </c>
      <c r="AV33" s="115">
        <v>96085</v>
      </c>
      <c r="AW33" s="115">
        <v>96085</v>
      </c>
      <c r="AX33" s="115">
        <v>0</v>
      </c>
    </row>
    <row r="34" spans="1:50" x14ac:dyDescent="0.25">
      <c r="A34" s="280">
        <v>29</v>
      </c>
      <c r="B34" s="280" t="s">
        <v>61</v>
      </c>
      <c r="C34" s="118">
        <v>4127211</v>
      </c>
      <c r="D34" s="119">
        <f t="shared" si="0"/>
        <v>244.88020647917409</v>
      </c>
      <c r="E34" s="298"/>
      <c r="F34" s="123">
        <f t="shared" si="1"/>
        <v>88.296507940292685</v>
      </c>
      <c r="G34" s="118">
        <v>1922452</v>
      </c>
      <c r="H34" s="119">
        <f t="shared" si="2"/>
        <v>114.06502907321705</v>
      </c>
      <c r="I34" s="298"/>
      <c r="J34" s="119">
        <f t="shared" si="3"/>
        <v>110.18981618093487</v>
      </c>
      <c r="K34" s="118">
        <v>12945677</v>
      </c>
      <c r="L34" s="119">
        <f t="shared" si="4"/>
        <v>768.10709623828177</v>
      </c>
      <c r="M34" s="298"/>
      <c r="N34" s="119">
        <f t="shared" si="5"/>
        <v>77.787118465968589</v>
      </c>
      <c r="O34" s="118">
        <v>4904366</v>
      </c>
      <c r="P34" s="119">
        <f t="shared" si="6"/>
        <v>290.99121870179187</v>
      </c>
      <c r="Q34" s="298"/>
      <c r="R34" s="119">
        <f t="shared" si="7"/>
        <v>60.126780241245704</v>
      </c>
      <c r="S34" s="118">
        <v>16457673</v>
      </c>
      <c r="T34" s="119">
        <f t="shared" si="8"/>
        <v>976.48469206123173</v>
      </c>
      <c r="U34" s="298"/>
      <c r="V34" s="119">
        <f t="shared" si="9"/>
        <v>174.60637576349635</v>
      </c>
      <c r="W34" s="118">
        <v>36594334</v>
      </c>
      <c r="X34" s="298"/>
      <c r="Y34" s="119">
        <f t="shared" si="10"/>
        <v>2171.2551323128041</v>
      </c>
      <c r="Z34" s="298"/>
      <c r="AA34" s="119">
        <f t="shared" si="11"/>
        <v>88.941506191044397</v>
      </c>
      <c r="AB34" s="118">
        <v>2722837</v>
      </c>
      <c r="AC34" s="119">
        <f t="shared" si="12"/>
        <v>161.55434911593687</v>
      </c>
      <c r="AD34" s="298"/>
      <c r="AE34" s="119">
        <f t="shared" si="13"/>
        <v>71.786398731354481</v>
      </c>
      <c r="AF34" s="118">
        <v>1133800</v>
      </c>
      <c r="AG34" s="119">
        <f t="shared" si="14"/>
        <v>67.271864245876344</v>
      </c>
      <c r="AH34" s="298"/>
      <c r="AI34" s="123">
        <f t="shared" si="15"/>
        <v>28.516925301455775</v>
      </c>
      <c r="AJ34" s="118">
        <v>0</v>
      </c>
      <c r="AK34" s="119">
        <f t="shared" si="16"/>
        <v>0</v>
      </c>
      <c r="AL34" s="298"/>
      <c r="AM34" s="123">
        <f t="shared" si="17"/>
        <v>0</v>
      </c>
      <c r="AN34" s="118">
        <f t="shared" si="18"/>
        <v>80808350</v>
      </c>
      <c r="AO34" s="51">
        <v>16854</v>
      </c>
      <c r="AP34" s="118">
        <v>16854</v>
      </c>
      <c r="AQ34" s="118">
        <v>16854</v>
      </c>
      <c r="AR34" s="118">
        <v>16854</v>
      </c>
      <c r="AS34" s="118">
        <v>16854</v>
      </c>
      <c r="AT34" s="118">
        <v>16854</v>
      </c>
      <c r="AU34" s="118">
        <v>16854</v>
      </c>
      <c r="AV34" s="118">
        <v>16854</v>
      </c>
      <c r="AW34" s="118">
        <v>16854</v>
      </c>
      <c r="AX34" s="118">
        <v>0</v>
      </c>
    </row>
    <row r="35" spans="1:50" x14ac:dyDescent="0.25">
      <c r="A35" s="279">
        <v>30</v>
      </c>
      <c r="B35" s="279" t="s">
        <v>63</v>
      </c>
      <c r="C35" s="115">
        <v>91430868</v>
      </c>
      <c r="D35" s="116">
        <f t="shared" si="0"/>
        <v>399.20041914991157</v>
      </c>
      <c r="F35" s="243">
        <f t="shared" si="1"/>
        <v>143.93977972342165</v>
      </c>
      <c r="G35" s="115">
        <v>26173140</v>
      </c>
      <c r="H35" s="116">
        <f t="shared" si="2"/>
        <v>114.27572205121488</v>
      </c>
      <c r="J35" s="116">
        <f t="shared" si="3"/>
        <v>110.39335113555528</v>
      </c>
      <c r="K35" s="115">
        <v>378564681</v>
      </c>
      <c r="L35" s="116">
        <f t="shared" si="4"/>
        <v>1652.8682559434149</v>
      </c>
      <c r="N35" s="116">
        <f t="shared" si="5"/>
        <v>167.38793257265235</v>
      </c>
      <c r="O35" s="115">
        <v>187703827</v>
      </c>
      <c r="P35" s="116">
        <f t="shared" si="6"/>
        <v>819.54210928460714</v>
      </c>
      <c r="R35" s="116">
        <f t="shared" si="7"/>
        <v>169.33991521545221</v>
      </c>
      <c r="S35" s="115">
        <v>192143110</v>
      </c>
      <c r="T35" s="116">
        <f t="shared" si="8"/>
        <v>838.92466216953744</v>
      </c>
      <c r="V35" s="116">
        <f t="shared" si="9"/>
        <v>150.00910510008606</v>
      </c>
      <c r="W35" s="115">
        <v>526568050</v>
      </c>
      <c r="Y35" s="116">
        <f t="shared" si="10"/>
        <v>2299.0724125133711</v>
      </c>
      <c r="AA35" s="116">
        <f t="shared" si="11"/>
        <v>94.17730793958043</v>
      </c>
      <c r="AB35" s="115">
        <v>74201937</v>
      </c>
      <c r="AC35" s="116">
        <f t="shared" si="12"/>
        <v>323.9764097190386</v>
      </c>
      <c r="AE35" s="116">
        <f t="shared" si="13"/>
        <v>143.95836357802719</v>
      </c>
      <c r="AF35" s="115">
        <v>130165343</v>
      </c>
      <c r="AG35" s="116">
        <f t="shared" si="14"/>
        <v>568.3207501036959</v>
      </c>
      <c r="AI35" s="243">
        <f t="shared" si="15"/>
        <v>240.91439355299059</v>
      </c>
      <c r="AJ35" s="115">
        <v>0</v>
      </c>
      <c r="AK35" s="116">
        <f t="shared" si="16"/>
        <v>0</v>
      </c>
      <c r="AM35" s="243">
        <f t="shared" si="17"/>
        <v>0</v>
      </c>
      <c r="AN35" s="115">
        <f t="shared" si="18"/>
        <v>1606950956</v>
      </c>
      <c r="AO35" s="43">
        <v>229035</v>
      </c>
      <c r="AP35" s="115">
        <v>229035</v>
      </c>
      <c r="AQ35" s="115">
        <v>229035</v>
      </c>
      <c r="AR35" s="115">
        <v>229035</v>
      </c>
      <c r="AS35" s="115">
        <v>229035</v>
      </c>
      <c r="AT35" s="115">
        <v>229035</v>
      </c>
      <c r="AU35" s="115">
        <v>229035</v>
      </c>
      <c r="AV35" s="115">
        <v>229035</v>
      </c>
      <c r="AW35" s="115">
        <v>229035</v>
      </c>
      <c r="AX35" s="115">
        <v>0</v>
      </c>
    </row>
    <row r="36" spans="1:50" x14ac:dyDescent="0.25">
      <c r="A36" s="280">
        <v>31</v>
      </c>
      <c r="B36" s="280" t="s">
        <v>65</v>
      </c>
      <c r="C36" s="118">
        <v>28641774</v>
      </c>
      <c r="D36" s="119">
        <f t="shared" si="0"/>
        <v>289.17940330152959</v>
      </c>
      <c r="E36" s="298"/>
      <c r="F36" s="123">
        <f t="shared" si="1"/>
        <v>104.26947872552579</v>
      </c>
      <c r="G36" s="118">
        <v>8595879</v>
      </c>
      <c r="H36" s="119">
        <f t="shared" si="2"/>
        <v>86.787611691655314</v>
      </c>
      <c r="I36" s="298"/>
      <c r="J36" s="119">
        <f t="shared" si="3"/>
        <v>83.839114028081298</v>
      </c>
      <c r="K36" s="118">
        <v>99971925</v>
      </c>
      <c r="L36" s="119">
        <f t="shared" si="4"/>
        <v>1009.3586248674844</v>
      </c>
      <c r="M36" s="298"/>
      <c r="N36" s="119">
        <f t="shared" si="5"/>
        <v>102.21894747715913</v>
      </c>
      <c r="O36" s="118">
        <v>39679987</v>
      </c>
      <c r="P36" s="119">
        <f t="shared" si="6"/>
        <v>400.62584683729619</v>
      </c>
      <c r="Q36" s="298"/>
      <c r="R36" s="119">
        <f t="shared" si="7"/>
        <v>82.780306427166877</v>
      </c>
      <c r="S36" s="118">
        <v>82691548</v>
      </c>
      <c r="T36" s="119">
        <f t="shared" si="8"/>
        <v>834.88866676763087</v>
      </c>
      <c r="U36" s="298"/>
      <c r="V36" s="119">
        <f t="shared" si="9"/>
        <v>149.2874240174697</v>
      </c>
      <c r="W36" s="118">
        <v>294418692</v>
      </c>
      <c r="X36" s="298"/>
      <c r="Y36" s="119">
        <f t="shared" si="10"/>
        <v>2972.5750113584736</v>
      </c>
      <c r="Z36" s="298"/>
      <c r="AA36" s="119">
        <f t="shared" si="11"/>
        <v>121.76611345275781</v>
      </c>
      <c r="AB36" s="118">
        <v>16942047</v>
      </c>
      <c r="AC36" s="119">
        <f t="shared" si="12"/>
        <v>171.05403604422233</v>
      </c>
      <c r="AD36" s="298"/>
      <c r="AE36" s="119">
        <f t="shared" si="13"/>
        <v>76.007568371099353</v>
      </c>
      <c r="AF36" s="118">
        <v>31378407</v>
      </c>
      <c r="AG36" s="119">
        <f t="shared" si="14"/>
        <v>316.80960169619868</v>
      </c>
      <c r="AH36" s="298"/>
      <c r="AI36" s="123">
        <f t="shared" si="15"/>
        <v>134.29738937119245</v>
      </c>
      <c r="AJ36" s="118">
        <v>0</v>
      </c>
      <c r="AK36" s="119">
        <f t="shared" si="16"/>
        <v>0</v>
      </c>
      <c r="AL36" s="298"/>
      <c r="AM36" s="123">
        <f t="shared" si="17"/>
        <v>0</v>
      </c>
      <c r="AN36" s="118">
        <f t="shared" si="18"/>
        <v>602320259</v>
      </c>
      <c r="AO36" s="51">
        <v>99045</v>
      </c>
      <c r="AP36" s="118">
        <v>99045</v>
      </c>
      <c r="AQ36" s="118">
        <v>99045</v>
      </c>
      <c r="AR36" s="118">
        <v>99045</v>
      </c>
      <c r="AS36" s="118">
        <v>99045</v>
      </c>
      <c r="AT36" s="118">
        <v>99045</v>
      </c>
      <c r="AU36" s="118">
        <v>99045</v>
      </c>
      <c r="AV36" s="118">
        <v>99045</v>
      </c>
      <c r="AW36" s="118">
        <v>99045</v>
      </c>
      <c r="AX36" s="118">
        <v>0</v>
      </c>
    </row>
    <row r="37" spans="1:50" x14ac:dyDescent="0.25">
      <c r="A37" s="279">
        <v>32</v>
      </c>
      <c r="B37" s="279" t="s">
        <v>67</v>
      </c>
      <c r="C37" s="115">
        <v>6465016</v>
      </c>
      <c r="D37" s="116">
        <f t="shared" si="0"/>
        <v>258.75589353612168</v>
      </c>
      <c r="F37" s="243">
        <f t="shared" si="1"/>
        <v>93.299667362673276</v>
      </c>
      <c r="G37" s="115">
        <v>3435282</v>
      </c>
      <c r="H37" s="116">
        <f t="shared" si="2"/>
        <v>137.49377626575946</v>
      </c>
      <c r="J37" s="116">
        <f t="shared" si="3"/>
        <v>132.82260177237794</v>
      </c>
      <c r="K37" s="115">
        <v>27278696</v>
      </c>
      <c r="L37" s="116">
        <f t="shared" si="4"/>
        <v>1091.8029217530518</v>
      </c>
      <c r="N37" s="116">
        <f t="shared" si="5"/>
        <v>110.56817940079138</v>
      </c>
      <c r="O37" s="115">
        <v>13752171</v>
      </c>
      <c r="P37" s="116">
        <f t="shared" si="6"/>
        <v>550.41709025415253</v>
      </c>
      <c r="R37" s="116">
        <f t="shared" si="7"/>
        <v>113.73129256059416</v>
      </c>
      <c r="S37" s="115">
        <v>10715069</v>
      </c>
      <c r="T37" s="116">
        <f t="shared" si="8"/>
        <v>428.86007604562735</v>
      </c>
      <c r="V37" s="116">
        <f t="shared" si="9"/>
        <v>76.684974374681616</v>
      </c>
      <c r="W37" s="115">
        <v>62040905</v>
      </c>
      <c r="Y37" s="116">
        <f t="shared" si="10"/>
        <v>2483.1260756453871</v>
      </c>
      <c r="AA37" s="116">
        <f t="shared" si="11"/>
        <v>101.7167305414298</v>
      </c>
      <c r="AB37" s="115">
        <v>9328290</v>
      </c>
      <c r="AC37" s="116">
        <f t="shared" si="12"/>
        <v>373.35561336802084</v>
      </c>
      <c r="AE37" s="116">
        <f t="shared" si="13"/>
        <v>165.89992826867353</v>
      </c>
      <c r="AF37" s="115">
        <v>2058605</v>
      </c>
      <c r="AG37" s="116">
        <f t="shared" si="14"/>
        <v>82.393636181709027</v>
      </c>
      <c r="AI37" s="243">
        <f t="shared" si="15"/>
        <v>34.927130304005921</v>
      </c>
      <c r="AJ37" s="115">
        <v>0</v>
      </c>
      <c r="AK37" s="116">
        <f t="shared" si="16"/>
        <v>0</v>
      </c>
      <c r="AM37" s="243">
        <f t="shared" si="17"/>
        <v>0</v>
      </c>
      <c r="AN37" s="115">
        <f t="shared" si="18"/>
        <v>135074034</v>
      </c>
      <c r="AO37" s="43">
        <v>24985</v>
      </c>
      <c r="AP37" s="115">
        <v>24985</v>
      </c>
      <c r="AQ37" s="115">
        <v>24985</v>
      </c>
      <c r="AR37" s="115">
        <v>24985</v>
      </c>
      <c r="AS37" s="115">
        <v>24985</v>
      </c>
      <c r="AT37" s="115">
        <v>24985</v>
      </c>
      <c r="AU37" s="115">
        <v>24985</v>
      </c>
      <c r="AV37" s="115">
        <v>24985</v>
      </c>
      <c r="AW37" s="115">
        <v>24985</v>
      </c>
      <c r="AX37" s="115">
        <v>0</v>
      </c>
    </row>
    <row r="38" spans="1:50" x14ac:dyDescent="0.25">
      <c r="A38" s="280">
        <v>33</v>
      </c>
      <c r="B38" s="280" t="s">
        <v>69</v>
      </c>
      <c r="C38" s="118">
        <v>4794671</v>
      </c>
      <c r="D38" s="119">
        <f t="shared" si="0"/>
        <v>186.78838287428417</v>
      </c>
      <c r="E38" s="298"/>
      <c r="F38" s="123">
        <f t="shared" si="1"/>
        <v>67.350326793424571</v>
      </c>
      <c r="G38" s="118">
        <v>3328371</v>
      </c>
      <c r="H38" s="119">
        <f t="shared" si="2"/>
        <v>129.6650044801122</v>
      </c>
      <c r="I38" s="298"/>
      <c r="J38" s="119">
        <f t="shared" si="3"/>
        <v>125.25980245525126</v>
      </c>
      <c r="K38" s="118">
        <v>21931924</v>
      </c>
      <c r="L38" s="119">
        <f t="shared" si="4"/>
        <v>854.41287155713121</v>
      </c>
      <c r="M38" s="298"/>
      <c r="N38" s="119">
        <f t="shared" si="5"/>
        <v>86.527406899577784</v>
      </c>
      <c r="O38" s="118">
        <v>12477262</v>
      </c>
      <c r="P38" s="119">
        <f t="shared" si="6"/>
        <v>486.08290155440415</v>
      </c>
      <c r="Q38" s="298"/>
      <c r="R38" s="119">
        <f t="shared" si="7"/>
        <v>100.43808170974458</v>
      </c>
      <c r="S38" s="118">
        <v>14815436</v>
      </c>
      <c r="T38" s="119">
        <f t="shared" si="8"/>
        <v>577.17230901086918</v>
      </c>
      <c r="U38" s="298"/>
      <c r="V38" s="119">
        <f t="shared" si="9"/>
        <v>103.20485911018994</v>
      </c>
      <c r="W38" s="118">
        <v>49288901</v>
      </c>
      <c r="X38" s="298"/>
      <c r="Y38" s="119">
        <f t="shared" si="10"/>
        <v>1920.1722310958744</v>
      </c>
      <c r="Z38" s="298"/>
      <c r="AA38" s="119">
        <f t="shared" si="11"/>
        <v>78.656353110363639</v>
      </c>
      <c r="AB38" s="118">
        <v>4882139</v>
      </c>
      <c r="AC38" s="119">
        <f t="shared" si="12"/>
        <v>190.1959172542756</v>
      </c>
      <c r="AD38" s="298"/>
      <c r="AE38" s="119">
        <f t="shared" si="13"/>
        <v>84.513230549385781</v>
      </c>
      <c r="AF38" s="118">
        <v>3769955</v>
      </c>
      <c r="AG38" s="119">
        <f t="shared" si="14"/>
        <v>146.8680119989092</v>
      </c>
      <c r="AH38" s="298"/>
      <c r="AI38" s="123">
        <f t="shared" si="15"/>
        <v>62.25818437316363</v>
      </c>
      <c r="AJ38" s="118">
        <v>0</v>
      </c>
      <c r="AK38" s="119">
        <f t="shared" si="16"/>
        <v>0</v>
      </c>
      <c r="AL38" s="298"/>
      <c r="AM38" s="123">
        <f t="shared" si="17"/>
        <v>0</v>
      </c>
      <c r="AN38" s="118">
        <f t="shared" si="18"/>
        <v>115288659</v>
      </c>
      <c r="AO38" s="51">
        <v>25669</v>
      </c>
      <c r="AP38" s="118">
        <v>25669</v>
      </c>
      <c r="AQ38" s="118">
        <v>25669</v>
      </c>
      <c r="AR38" s="118">
        <v>25669</v>
      </c>
      <c r="AS38" s="118">
        <v>25669</v>
      </c>
      <c r="AT38" s="118">
        <v>25669</v>
      </c>
      <c r="AU38" s="118">
        <v>25669</v>
      </c>
      <c r="AV38" s="118">
        <v>25669</v>
      </c>
      <c r="AW38" s="118">
        <v>25669</v>
      </c>
      <c r="AX38" s="118">
        <v>0</v>
      </c>
    </row>
    <row r="39" spans="1:50" x14ac:dyDescent="0.25">
      <c r="A39" s="279">
        <v>34</v>
      </c>
      <c r="B39" s="279" t="s">
        <v>71</v>
      </c>
      <c r="C39" s="115">
        <v>15477584</v>
      </c>
      <c r="D39" s="116">
        <f t="shared" si="0"/>
        <v>153.71520508491409</v>
      </c>
      <c r="F39" s="243">
        <f t="shared" si="1"/>
        <v>55.425124069707579</v>
      </c>
      <c r="G39" s="115">
        <v>12750454</v>
      </c>
      <c r="H39" s="116">
        <f t="shared" si="2"/>
        <v>126.63078756579601</v>
      </c>
      <c r="J39" s="116">
        <f t="shared" si="3"/>
        <v>122.32866916437229</v>
      </c>
      <c r="K39" s="115">
        <v>100157416</v>
      </c>
      <c r="L39" s="116">
        <f t="shared" si="4"/>
        <v>994.71065647035459</v>
      </c>
      <c r="N39" s="116">
        <f t="shared" si="5"/>
        <v>100.73553030971792</v>
      </c>
      <c r="O39" s="115">
        <v>57331598</v>
      </c>
      <c r="P39" s="116">
        <f t="shared" si="6"/>
        <v>569.38720826298538</v>
      </c>
      <c r="R39" s="116">
        <f t="shared" si="7"/>
        <v>117.6510401109025</v>
      </c>
      <c r="S39" s="115">
        <v>62384743</v>
      </c>
      <c r="T39" s="116">
        <f t="shared" si="8"/>
        <v>619.57238057403913</v>
      </c>
      <c r="V39" s="116">
        <f t="shared" si="9"/>
        <v>110.78646575282001</v>
      </c>
      <c r="W39" s="115">
        <v>237223216</v>
      </c>
      <c r="Y39" s="116">
        <f t="shared" si="10"/>
        <v>2355.975926109842</v>
      </c>
      <c r="AA39" s="116">
        <f t="shared" si="11"/>
        <v>96.508256583760101</v>
      </c>
      <c r="AB39" s="115">
        <v>16040206</v>
      </c>
      <c r="AC39" s="116">
        <f t="shared" si="12"/>
        <v>159.30287019565</v>
      </c>
      <c r="AE39" s="116">
        <f t="shared" si="13"/>
        <v>70.785957923716651</v>
      </c>
      <c r="AF39" s="115">
        <v>16127225</v>
      </c>
      <c r="AG39" s="116">
        <f t="shared" si="14"/>
        <v>160.16709703048963</v>
      </c>
      <c r="AI39" s="243">
        <f t="shared" si="15"/>
        <v>67.895742045672094</v>
      </c>
      <c r="AJ39" s="115">
        <v>0</v>
      </c>
      <c r="AK39" s="116">
        <f t="shared" si="16"/>
        <v>0</v>
      </c>
      <c r="AM39" s="243">
        <f t="shared" si="17"/>
        <v>0</v>
      </c>
      <c r="AN39" s="115">
        <f t="shared" si="18"/>
        <v>517492442</v>
      </c>
      <c r="AO39" s="43">
        <v>100690</v>
      </c>
      <c r="AP39" s="115">
        <v>100690</v>
      </c>
      <c r="AQ39" s="115">
        <v>100690</v>
      </c>
      <c r="AR39" s="115">
        <v>100690</v>
      </c>
      <c r="AS39" s="115">
        <v>100690</v>
      </c>
      <c r="AT39" s="115">
        <v>100690</v>
      </c>
      <c r="AU39" s="115">
        <v>100690</v>
      </c>
      <c r="AV39" s="115">
        <v>100690</v>
      </c>
      <c r="AW39" s="115">
        <v>100690</v>
      </c>
      <c r="AX39" s="115">
        <v>0</v>
      </c>
    </row>
    <row r="40" spans="1:50" x14ac:dyDescent="0.25">
      <c r="A40" s="280">
        <v>35</v>
      </c>
      <c r="B40" s="280" t="s">
        <v>73</v>
      </c>
      <c r="C40" s="118">
        <v>118331222</v>
      </c>
      <c r="D40" s="119">
        <f t="shared" si="0"/>
        <v>260.8684251716802</v>
      </c>
      <c r="E40" s="298"/>
      <c r="F40" s="123">
        <f t="shared" si="1"/>
        <v>94.061383342151913</v>
      </c>
      <c r="G40" s="118">
        <v>27793401</v>
      </c>
      <c r="H40" s="119">
        <f t="shared" si="2"/>
        <v>61.272254494549223</v>
      </c>
      <c r="I40" s="298"/>
      <c r="J40" s="119">
        <f t="shared" si="3"/>
        <v>59.190608327571439</v>
      </c>
      <c r="K40" s="118">
        <v>307586691</v>
      </c>
      <c r="L40" s="119">
        <f t="shared" si="4"/>
        <v>678.09369605714221</v>
      </c>
      <c r="M40" s="298"/>
      <c r="N40" s="119">
        <f t="shared" si="5"/>
        <v>68.671354456358628</v>
      </c>
      <c r="O40" s="118">
        <v>149523316</v>
      </c>
      <c r="P40" s="119">
        <f t="shared" si="6"/>
        <v>329.63330651117161</v>
      </c>
      <c r="Q40" s="298"/>
      <c r="R40" s="119">
        <f t="shared" si="7"/>
        <v>68.111297204139149</v>
      </c>
      <c r="S40" s="118">
        <v>167107118</v>
      </c>
      <c r="T40" s="119">
        <f t="shared" si="8"/>
        <v>368.39787480296735</v>
      </c>
      <c r="U40" s="298"/>
      <c r="V40" s="119">
        <f t="shared" si="9"/>
        <v>65.873657089840833</v>
      </c>
      <c r="W40" s="118">
        <v>1074966505</v>
      </c>
      <c r="X40" s="298"/>
      <c r="Y40" s="119">
        <f t="shared" si="10"/>
        <v>2369.8294882111086</v>
      </c>
      <c r="Z40" s="298"/>
      <c r="AA40" s="119">
        <f t="shared" si="11"/>
        <v>97.075742486757292</v>
      </c>
      <c r="AB40" s="118">
        <v>101599829</v>
      </c>
      <c r="AC40" s="119">
        <f t="shared" si="12"/>
        <v>223.98304471952468</v>
      </c>
      <c r="AD40" s="298"/>
      <c r="AE40" s="119">
        <f t="shared" si="13"/>
        <v>99.526482854137299</v>
      </c>
      <c r="AF40" s="118">
        <v>134983447</v>
      </c>
      <c r="AG40" s="119">
        <f t="shared" si="14"/>
        <v>297.57927491980911</v>
      </c>
      <c r="AH40" s="298"/>
      <c r="AI40" s="123">
        <f t="shared" si="15"/>
        <v>126.14554463859307</v>
      </c>
      <c r="AJ40" s="118">
        <v>0</v>
      </c>
      <c r="AK40" s="119">
        <f t="shared" si="16"/>
        <v>0</v>
      </c>
      <c r="AL40" s="298"/>
      <c r="AM40" s="123">
        <f t="shared" si="17"/>
        <v>0</v>
      </c>
      <c r="AN40" s="118">
        <f t="shared" si="18"/>
        <v>2081891529</v>
      </c>
      <c r="AO40" s="51">
        <v>453605</v>
      </c>
      <c r="AP40" s="118">
        <v>453605</v>
      </c>
      <c r="AQ40" s="118">
        <v>453605</v>
      </c>
      <c r="AR40" s="118">
        <v>453605</v>
      </c>
      <c r="AS40" s="118">
        <v>453605</v>
      </c>
      <c r="AT40" s="118">
        <v>453605</v>
      </c>
      <c r="AU40" s="118">
        <v>453605</v>
      </c>
      <c r="AV40" s="118">
        <v>453605</v>
      </c>
      <c r="AW40" s="118">
        <v>453605</v>
      </c>
      <c r="AX40" s="118">
        <v>0</v>
      </c>
    </row>
    <row r="41" spans="1:50" x14ac:dyDescent="0.25">
      <c r="A41" s="279">
        <v>36</v>
      </c>
      <c r="B41" s="279" t="s">
        <v>75</v>
      </c>
      <c r="C41" s="115">
        <v>3823690</v>
      </c>
      <c r="D41" s="116">
        <f t="shared" si="0"/>
        <v>168.80888261003929</v>
      </c>
      <c r="F41" s="243">
        <f t="shared" si="1"/>
        <v>60.867454573291077</v>
      </c>
      <c r="G41" s="115">
        <v>2394256</v>
      </c>
      <c r="H41" s="116">
        <f t="shared" si="2"/>
        <v>105.70199991170368</v>
      </c>
      <c r="J41" s="116">
        <f t="shared" si="3"/>
        <v>102.11091019624921</v>
      </c>
      <c r="K41" s="115">
        <v>18923257</v>
      </c>
      <c r="L41" s="116">
        <f t="shared" si="4"/>
        <v>835.42700101540765</v>
      </c>
      <c r="N41" s="116">
        <f t="shared" si="5"/>
        <v>84.604685226726005</v>
      </c>
      <c r="O41" s="115">
        <v>14700920</v>
      </c>
      <c r="P41" s="116">
        <f t="shared" si="6"/>
        <v>649.01858637587748</v>
      </c>
      <c r="R41" s="116">
        <f t="shared" si="7"/>
        <v>134.10507055712065</v>
      </c>
      <c r="S41" s="115">
        <v>13857432</v>
      </c>
      <c r="T41" s="116">
        <f t="shared" si="8"/>
        <v>611.78014215707913</v>
      </c>
      <c r="V41" s="116">
        <f t="shared" si="9"/>
        <v>109.39312644076334</v>
      </c>
      <c r="W41" s="115">
        <v>53282473</v>
      </c>
      <c r="Y41" s="116">
        <f t="shared" si="10"/>
        <v>2352.3232086883581</v>
      </c>
      <c r="AA41" s="116">
        <f t="shared" si="11"/>
        <v>96.358629677035879</v>
      </c>
      <c r="AB41" s="115">
        <v>3873016</v>
      </c>
      <c r="AC41" s="116">
        <f t="shared" si="12"/>
        <v>170.98653481082513</v>
      </c>
      <c r="AE41" s="116">
        <f t="shared" si="13"/>
        <v>75.977574313483288</v>
      </c>
      <c r="AF41" s="115">
        <v>1859098</v>
      </c>
      <c r="AG41" s="116">
        <f t="shared" si="14"/>
        <v>82.075758244669103</v>
      </c>
      <c r="AI41" s="243">
        <f t="shared" si="15"/>
        <v>34.792380041215274</v>
      </c>
      <c r="AJ41" s="115">
        <v>0</v>
      </c>
      <c r="AK41" s="116">
        <f t="shared" si="16"/>
        <v>0</v>
      </c>
      <c r="AM41" s="243">
        <f t="shared" si="17"/>
        <v>0</v>
      </c>
      <c r="AN41" s="115">
        <f t="shared" si="18"/>
        <v>112714142</v>
      </c>
      <c r="AO41" s="43">
        <v>22651</v>
      </c>
      <c r="AP41" s="115">
        <v>22651</v>
      </c>
      <c r="AQ41" s="115">
        <v>22651</v>
      </c>
      <c r="AR41" s="115">
        <v>22651</v>
      </c>
      <c r="AS41" s="115">
        <v>22651</v>
      </c>
      <c r="AT41" s="115">
        <v>22651</v>
      </c>
      <c r="AU41" s="115">
        <v>22651</v>
      </c>
      <c r="AV41" s="115">
        <v>22651</v>
      </c>
      <c r="AW41" s="115">
        <v>22651</v>
      </c>
      <c r="AX41" s="115">
        <v>0</v>
      </c>
    </row>
    <row r="42" spans="1:50" x14ac:dyDescent="0.25">
      <c r="A42" s="280">
        <v>37</v>
      </c>
      <c r="B42" s="280" t="s">
        <v>77</v>
      </c>
      <c r="C42" s="118">
        <v>7385147</v>
      </c>
      <c r="D42" s="119">
        <f t="shared" si="0"/>
        <v>471.14175438596493</v>
      </c>
      <c r="E42" s="298"/>
      <c r="F42" s="123">
        <f t="shared" si="1"/>
        <v>169.87968221384881</v>
      </c>
      <c r="G42" s="118">
        <v>658537</v>
      </c>
      <c r="H42" s="119">
        <f t="shared" si="2"/>
        <v>42.011929824561406</v>
      </c>
      <c r="I42" s="298"/>
      <c r="J42" s="119">
        <f t="shared" si="3"/>
        <v>40.58462845613505</v>
      </c>
      <c r="K42" s="118">
        <v>17179176</v>
      </c>
      <c r="L42" s="119">
        <f t="shared" si="4"/>
        <v>1095.9601913875599</v>
      </c>
      <c r="M42" s="298"/>
      <c r="N42" s="119">
        <f t="shared" si="5"/>
        <v>110.98919103723918</v>
      </c>
      <c r="O42" s="118">
        <v>5218309</v>
      </c>
      <c r="P42" s="119">
        <f t="shared" si="6"/>
        <v>332.90647527910687</v>
      </c>
      <c r="Q42" s="298"/>
      <c r="R42" s="119">
        <f t="shared" si="7"/>
        <v>68.787623795986718</v>
      </c>
      <c r="S42" s="118">
        <v>5307221</v>
      </c>
      <c r="T42" s="119">
        <f t="shared" si="8"/>
        <v>338.57869218500798</v>
      </c>
      <c r="U42" s="298"/>
      <c r="V42" s="119">
        <f t="shared" si="9"/>
        <v>60.541653989862645</v>
      </c>
      <c r="W42" s="118">
        <v>15736326</v>
      </c>
      <c r="X42" s="298"/>
      <c r="Y42" s="119">
        <f t="shared" si="10"/>
        <v>1003.9123444976077</v>
      </c>
      <c r="Z42" s="298"/>
      <c r="AA42" s="119">
        <f t="shared" si="11"/>
        <v>41.12343808637975</v>
      </c>
      <c r="AB42" s="118">
        <v>3057946</v>
      </c>
      <c r="AC42" s="119">
        <f t="shared" si="12"/>
        <v>195.08427432216905</v>
      </c>
      <c r="AD42" s="298"/>
      <c r="AE42" s="119">
        <f t="shared" si="13"/>
        <v>86.685363652191967</v>
      </c>
      <c r="AF42" s="118">
        <v>8779174</v>
      </c>
      <c r="AG42" s="119">
        <f t="shared" si="14"/>
        <v>560.07489633173839</v>
      </c>
      <c r="AH42" s="298"/>
      <c r="AI42" s="123">
        <f t="shared" si="15"/>
        <v>237.41892930954123</v>
      </c>
      <c r="AJ42" s="118">
        <v>0</v>
      </c>
      <c r="AK42" s="119">
        <f t="shared" si="16"/>
        <v>0</v>
      </c>
      <c r="AL42" s="298"/>
      <c r="AM42" s="123">
        <f t="shared" si="17"/>
        <v>0</v>
      </c>
      <c r="AN42" s="118">
        <f t="shared" si="18"/>
        <v>63321836</v>
      </c>
      <c r="AO42" s="51">
        <v>15675</v>
      </c>
      <c r="AP42" s="118">
        <v>15675</v>
      </c>
      <c r="AQ42" s="118">
        <v>15675</v>
      </c>
      <c r="AR42" s="118">
        <v>15675</v>
      </c>
      <c r="AS42" s="118">
        <v>15675</v>
      </c>
      <c r="AT42" s="118">
        <v>15675</v>
      </c>
      <c r="AU42" s="118">
        <v>15675</v>
      </c>
      <c r="AV42" s="118">
        <v>15675</v>
      </c>
      <c r="AW42" s="118">
        <v>15675</v>
      </c>
      <c r="AX42" s="118">
        <v>0</v>
      </c>
    </row>
    <row r="43" spans="1:50" x14ac:dyDescent="0.25">
      <c r="A43" s="279">
        <v>38</v>
      </c>
      <c r="B43" s="279" t="s">
        <v>79</v>
      </c>
      <c r="C43" s="121">
        <v>7036896</v>
      </c>
      <c r="D43" s="116">
        <f t="shared" si="0"/>
        <v>244.8978910002088</v>
      </c>
      <c r="F43" s="243">
        <f t="shared" si="1"/>
        <v>88.30288445178951</v>
      </c>
      <c r="G43" s="121">
        <v>5470203</v>
      </c>
      <c r="H43" s="116">
        <f t="shared" si="2"/>
        <v>190.37387763624974</v>
      </c>
      <c r="J43" s="116">
        <f t="shared" si="3"/>
        <v>183.90616960194765</v>
      </c>
      <c r="K43" s="121">
        <v>36210913</v>
      </c>
      <c r="L43" s="116">
        <f t="shared" si="4"/>
        <v>1260.2113524048166</v>
      </c>
      <c r="N43" s="116">
        <f t="shared" si="5"/>
        <v>127.62310131198382</v>
      </c>
      <c r="O43" s="121">
        <v>15174934</v>
      </c>
      <c r="P43" s="116">
        <f t="shared" si="6"/>
        <v>528.11770028537626</v>
      </c>
      <c r="R43" s="116">
        <f t="shared" si="7"/>
        <v>109.12362595763562</v>
      </c>
      <c r="S43" s="121">
        <v>17245331</v>
      </c>
      <c r="T43" s="116">
        <f t="shared" si="8"/>
        <v>600.17160854736551</v>
      </c>
      <c r="V43" s="116">
        <f t="shared" si="9"/>
        <v>107.31739089877314</v>
      </c>
      <c r="W43" s="121">
        <v>89451516</v>
      </c>
      <c r="Y43" s="116">
        <f t="shared" si="10"/>
        <v>3113.0895802881605</v>
      </c>
      <c r="AA43" s="116">
        <f t="shared" si="11"/>
        <v>127.52203647460894</v>
      </c>
      <c r="AB43" s="121">
        <v>6357384</v>
      </c>
      <c r="AC43" s="116">
        <f t="shared" si="12"/>
        <v>221.24953017331384</v>
      </c>
      <c r="AE43" s="116">
        <f t="shared" si="13"/>
        <v>98.311850340521531</v>
      </c>
      <c r="AF43" s="121">
        <v>4352425</v>
      </c>
      <c r="AG43" s="116">
        <f t="shared" si="14"/>
        <v>151.47299366604022</v>
      </c>
      <c r="AI43" s="243">
        <f t="shared" si="15"/>
        <v>64.210262254284615</v>
      </c>
      <c r="AJ43" s="121">
        <v>0</v>
      </c>
      <c r="AK43" s="116">
        <f t="shared" si="16"/>
        <v>0</v>
      </c>
      <c r="AM43" s="243">
        <f t="shared" si="17"/>
        <v>0</v>
      </c>
      <c r="AN43" s="121">
        <f t="shared" si="18"/>
        <v>181299602</v>
      </c>
      <c r="AO43" s="110">
        <v>28734</v>
      </c>
      <c r="AP43" s="121">
        <v>28734</v>
      </c>
      <c r="AQ43" s="121">
        <v>28734</v>
      </c>
      <c r="AR43" s="121">
        <v>28734</v>
      </c>
      <c r="AS43" s="121">
        <v>28734</v>
      </c>
      <c r="AT43" s="121">
        <v>28734</v>
      </c>
      <c r="AU43" s="121">
        <v>28734</v>
      </c>
      <c r="AV43" s="121">
        <v>28734</v>
      </c>
      <c r="AW43" s="121">
        <v>28734</v>
      </c>
      <c r="AX43" s="121">
        <v>0</v>
      </c>
    </row>
    <row r="44" spans="1:50" ht="13.5" thickBot="1" x14ac:dyDescent="0.3">
      <c r="A44" s="284">
        <f>A43</f>
        <v>38</v>
      </c>
      <c r="B44" s="285" t="s">
        <v>247</v>
      </c>
      <c r="C44" s="131">
        <f>SUM(C6:C43)</f>
        <v>700055611</v>
      </c>
      <c r="D44" s="247">
        <f>IF(C44=0,0,IF(ISNONTEXT(E44),C44/$AO44,C44/AP44))</f>
        <v>277.33849524917281</v>
      </c>
      <c r="E44" s="300"/>
      <c r="F44" s="248">
        <f t="shared" si="1"/>
        <v>100</v>
      </c>
      <c r="G44" s="131">
        <f>SUM(G6:G43)</f>
        <v>261296410</v>
      </c>
      <c r="H44" s="247">
        <f>IF(G44=0,0,IF(ISNONTEXT(I44),G44/$AO44,G44/AQ44))</f>
        <v>103.51685212535338</v>
      </c>
      <c r="I44" s="300"/>
      <c r="J44" s="248">
        <f t="shared" si="3"/>
        <v>100</v>
      </c>
      <c r="K44" s="131">
        <f>SUM(K6:K43)</f>
        <v>2492507533</v>
      </c>
      <c r="L44" s="247">
        <f>IF(K44=0,0,IF(ISNONTEXT(M44),K44/$AO44,K44/AR44))</f>
        <v>987.44767949506218</v>
      </c>
      <c r="M44" s="300"/>
      <c r="N44" s="248">
        <f t="shared" si="5"/>
        <v>100</v>
      </c>
      <c r="O44" s="131">
        <f>SUM(O6:O43)</f>
        <v>1221614900</v>
      </c>
      <c r="P44" s="247">
        <f>IF(O44=0,0,IF(ISNONTEXT(Q44),O44/$AO44,O44/AS44))</f>
        <v>483.96274926788453</v>
      </c>
      <c r="Q44" s="300"/>
      <c r="R44" s="248">
        <f t="shared" si="7"/>
        <v>100</v>
      </c>
      <c r="S44" s="131">
        <f>SUM(S6:S43)</f>
        <v>1411652259</v>
      </c>
      <c r="T44" s="247">
        <f>IF(S44=0,0,IF(ISNONTEXT(U44),S44/$AO44,S44/AT44))</f>
        <v>559.24916131577947</v>
      </c>
      <c r="U44" s="300"/>
      <c r="V44" s="248">
        <f t="shared" si="9"/>
        <v>100</v>
      </c>
      <c r="W44" s="131">
        <f>SUM(W6:W43)</f>
        <v>6162100317</v>
      </c>
      <c r="X44" s="300"/>
      <c r="Y44" s="247">
        <f>IF(W44=0,0,IF(ISNONTEXT(Z44),W44/$AO44,W44/AU44))</f>
        <v>2441.2169585356423</v>
      </c>
      <c r="Z44" s="300"/>
      <c r="AA44" s="248">
        <f t="shared" si="11"/>
        <v>100</v>
      </c>
      <c r="AB44" s="131">
        <f>SUM(AB6:AB43)</f>
        <v>568066100</v>
      </c>
      <c r="AC44" s="247">
        <f>IF(AB44=0,0,IF(ISNONTEXT(AD44),AB44/$AO44,AB44/AV44))</f>
        <v>225.04868884775803</v>
      </c>
      <c r="AD44" s="300"/>
      <c r="AE44" s="248">
        <f t="shared" si="13"/>
        <v>100</v>
      </c>
      <c r="AF44" s="131">
        <f>SUM(AF6:AF43)</f>
        <v>595460765</v>
      </c>
      <c r="AG44" s="247">
        <f>IF(AF44=0,0,IF(ISNONTEXT(AH44),AF44/$AO44,AF44/AW44))</f>
        <v>235.90153403544579</v>
      </c>
      <c r="AH44" s="300"/>
      <c r="AI44" s="248">
        <f t="shared" si="15"/>
        <v>100</v>
      </c>
      <c r="AJ44" s="131">
        <f>SUM(AJ6:AJ43)</f>
        <v>282233</v>
      </c>
      <c r="AK44" s="247">
        <f>IF(AJ44=0,0,IF(ISNONTEXT(AL44),AJ44/$AO44,AJ44/AX44))</f>
        <v>1.6426850278211067</v>
      </c>
      <c r="AL44" s="300" t="s">
        <v>343</v>
      </c>
      <c r="AM44" s="248">
        <f t="shared" si="17"/>
        <v>100</v>
      </c>
      <c r="AN44" s="131">
        <f t="shared" ref="AN44:AX44" si="19">SUM(AN6:AN43)</f>
        <v>13413036128</v>
      </c>
      <c r="AO44" s="286">
        <f t="shared" si="19"/>
        <v>2524192</v>
      </c>
      <c r="AP44" s="132">
        <f t="shared" si="19"/>
        <v>2524192</v>
      </c>
      <c r="AQ44" s="132">
        <f t="shared" si="19"/>
        <v>2524192</v>
      </c>
      <c r="AR44" s="132">
        <f t="shared" si="19"/>
        <v>2524192</v>
      </c>
      <c r="AS44" s="132">
        <f t="shared" si="19"/>
        <v>2524192</v>
      </c>
      <c r="AT44" s="132">
        <f t="shared" si="19"/>
        <v>2524192</v>
      </c>
      <c r="AU44" s="132">
        <f t="shared" si="19"/>
        <v>2524192</v>
      </c>
      <c r="AV44" s="132">
        <f t="shared" si="19"/>
        <v>2524192</v>
      </c>
      <c r="AW44" s="132">
        <f t="shared" si="19"/>
        <v>2524192</v>
      </c>
      <c r="AX44" s="132">
        <f t="shared" si="19"/>
        <v>171812</v>
      </c>
    </row>
    <row r="45" spans="1:50" customFormat="1" x14ac:dyDescent="0.3">
      <c r="E45" s="180"/>
      <c r="I45" s="180"/>
      <c r="M45" s="180"/>
      <c r="Q45" s="180"/>
      <c r="U45" s="180"/>
      <c r="X45" s="180"/>
      <c r="Z45" s="180"/>
      <c r="AD45" s="180"/>
      <c r="AH45" s="180"/>
      <c r="AL45" s="180"/>
    </row>
    <row r="46" spans="1:50" customFormat="1" x14ac:dyDescent="0.3">
      <c r="A46" s="338"/>
      <c r="B46" s="338"/>
      <c r="C46" s="338"/>
      <c r="D46" s="338"/>
      <c r="E46" s="338"/>
      <c r="F46" s="338"/>
      <c r="G46" s="338"/>
      <c r="H46" s="338"/>
      <c r="I46" s="338"/>
      <c r="J46" s="338"/>
      <c r="K46" s="338"/>
      <c r="L46" s="338"/>
      <c r="M46" s="338"/>
      <c r="N46" s="338"/>
      <c r="O46" s="338"/>
      <c r="P46" s="338"/>
      <c r="Q46" s="338"/>
      <c r="R46" s="338"/>
      <c r="S46" s="338"/>
      <c r="U46" s="180"/>
      <c r="X46" s="180"/>
      <c r="Z46" s="180"/>
      <c r="AD46" s="180"/>
      <c r="AH46" s="180"/>
      <c r="AL46" s="180"/>
    </row>
    <row r="47" spans="1:50" s="312" customFormat="1" ht="15.5" x14ac:dyDescent="0.35">
      <c r="A47" s="311" t="s">
        <v>547</v>
      </c>
    </row>
    <row r="48" spans="1:50" s="313" customFormat="1" ht="15.5" x14ac:dyDescent="0.25">
      <c r="A48" s="313" t="s">
        <v>430</v>
      </c>
    </row>
    <row r="49" spans="1:50" s="311" customFormat="1" ht="15.5" x14ac:dyDescent="0.25">
      <c r="A49" s="311" t="s">
        <v>531</v>
      </c>
    </row>
    <row r="50" spans="1:50" customFormat="1" x14ac:dyDescent="0.3">
      <c r="E50" s="180"/>
      <c r="I50" s="180"/>
      <c r="M50" s="180"/>
      <c r="Q50" s="180"/>
      <c r="U50" s="180"/>
      <c r="X50" s="180"/>
      <c r="Z50" s="180"/>
      <c r="AD50" s="180"/>
      <c r="AH50" s="180"/>
      <c r="AL50" s="180"/>
    </row>
    <row r="51" spans="1:50" ht="58.5" thickBot="1" x14ac:dyDescent="0.4">
      <c r="A51" s="288" t="s">
        <v>0</v>
      </c>
      <c r="B51" s="289" t="s">
        <v>332</v>
      </c>
      <c r="C51" s="266" t="s">
        <v>429</v>
      </c>
      <c r="D51" s="266" t="s">
        <v>348</v>
      </c>
      <c r="E51" s="290"/>
      <c r="F51" s="266" t="s">
        <v>349</v>
      </c>
      <c r="G51" s="266" t="s">
        <v>428</v>
      </c>
      <c r="H51" s="266" t="s">
        <v>348</v>
      </c>
      <c r="I51" s="290"/>
      <c r="J51" s="266" t="s">
        <v>349</v>
      </c>
      <c r="K51" s="266" t="s">
        <v>427</v>
      </c>
      <c r="L51" s="266" t="s">
        <v>348</v>
      </c>
      <c r="M51" s="290"/>
      <c r="N51" s="266" t="s">
        <v>349</v>
      </c>
      <c r="O51" s="266" t="s">
        <v>426</v>
      </c>
      <c r="P51" s="266" t="s">
        <v>348</v>
      </c>
      <c r="Q51" s="290"/>
      <c r="R51" s="266" t="s">
        <v>349</v>
      </c>
      <c r="S51" s="266" t="s">
        <v>425</v>
      </c>
      <c r="T51" s="266" t="s">
        <v>348</v>
      </c>
      <c r="U51" s="290"/>
      <c r="V51" s="266" t="s">
        <v>349</v>
      </c>
      <c r="W51" s="266" t="s">
        <v>424</v>
      </c>
      <c r="X51" s="290"/>
      <c r="Y51" s="266" t="s">
        <v>348</v>
      </c>
      <c r="Z51" s="290"/>
      <c r="AA51" s="266" t="s">
        <v>349</v>
      </c>
      <c r="AB51" s="266" t="s">
        <v>423</v>
      </c>
      <c r="AC51" s="266" t="s">
        <v>348</v>
      </c>
      <c r="AD51" s="290"/>
      <c r="AE51" s="266" t="s">
        <v>349</v>
      </c>
      <c r="AF51" s="266" t="s">
        <v>422</v>
      </c>
      <c r="AG51" s="266" t="s">
        <v>348</v>
      </c>
      <c r="AH51" s="290"/>
      <c r="AI51" s="266" t="s">
        <v>349</v>
      </c>
      <c r="AJ51" s="266" t="s">
        <v>487</v>
      </c>
      <c r="AK51" s="266" t="s">
        <v>348</v>
      </c>
      <c r="AL51" s="290"/>
      <c r="AM51" s="266" t="s">
        <v>349</v>
      </c>
      <c r="AN51" s="266" t="s">
        <v>421</v>
      </c>
      <c r="AO51" s="140" t="s">
        <v>345</v>
      </c>
      <c r="AP51" s="291" t="s">
        <v>345</v>
      </c>
      <c r="AQ51" s="291" t="s">
        <v>345</v>
      </c>
      <c r="AR51" s="291" t="s">
        <v>345</v>
      </c>
      <c r="AS51" s="291" t="s">
        <v>345</v>
      </c>
      <c r="AT51" s="291" t="s">
        <v>345</v>
      </c>
      <c r="AU51" s="291" t="s">
        <v>345</v>
      </c>
      <c r="AV51" s="291" t="s">
        <v>345</v>
      </c>
      <c r="AW51" s="291" t="s">
        <v>345</v>
      </c>
      <c r="AX51" s="291" t="s">
        <v>345</v>
      </c>
    </row>
    <row r="52" spans="1:50" x14ac:dyDescent="0.25">
      <c r="A52" s="280">
        <v>1</v>
      </c>
      <c r="B52" s="280" t="s">
        <v>81</v>
      </c>
      <c r="C52" s="137">
        <v>5782681</v>
      </c>
      <c r="D52" s="119">
        <f t="shared" ref="D52:D83" si="20">IFERROR(C52/$AO52,0)</f>
        <v>173.98847635094475</v>
      </c>
      <c r="E52" s="298"/>
      <c r="F52" s="119">
        <f t="shared" ref="F52:F83" si="21">IF(D52,D52/D$147*100,0)</f>
        <v>102.1772264564778</v>
      </c>
      <c r="G52" s="137">
        <v>2453723</v>
      </c>
      <c r="H52" s="119">
        <f t="shared" ref="H52:H83" si="22">IFERROR(G52/$AO52,0)</f>
        <v>73.82726561559754</v>
      </c>
      <c r="I52" s="298"/>
      <c r="J52" s="119">
        <f t="shared" ref="J52:J83" si="23">IF(H52,H52/H$147*100,0)</f>
        <v>90.522657902811915</v>
      </c>
      <c r="K52" s="137">
        <v>19566808</v>
      </c>
      <c r="L52" s="119">
        <f t="shared" ref="L52:L83" si="24">IFERROR(K52/$AO52,0)</f>
        <v>588.72331207124807</v>
      </c>
      <c r="M52" s="298"/>
      <c r="N52" s="119">
        <f t="shared" ref="N52:N83" si="25">IF(L52,L52/L$147*100,0)</f>
        <v>80.440207281485172</v>
      </c>
      <c r="O52" s="137">
        <v>10397430</v>
      </c>
      <c r="P52" s="119">
        <f t="shared" ref="P52:P83" si="26">IFERROR(O52/$AO52,0)</f>
        <v>312.83638223612951</v>
      </c>
      <c r="Q52" s="298"/>
      <c r="R52" s="119">
        <f t="shared" ref="R52:R83" si="27">IF(P52,P52/P$147*100,0)</f>
        <v>153.35295742911154</v>
      </c>
      <c r="S52" s="137">
        <v>16901903</v>
      </c>
      <c r="T52" s="119">
        <f t="shared" ref="T52:T83" si="28">IFERROR(S52/$AO52,0)</f>
        <v>508.5420327355879</v>
      </c>
      <c r="U52" s="298"/>
      <c r="V52" s="119">
        <f t="shared" ref="V52:V83" si="29">IF(T52,T52/T$147*100,0)</f>
        <v>100.71412660592469</v>
      </c>
      <c r="W52" s="137">
        <v>79460165</v>
      </c>
      <c r="X52" s="298"/>
      <c r="Y52" s="119">
        <f t="shared" ref="Y52:Y83" si="30">IFERROR(W52/$AO52,0)</f>
        <v>2390.7860452521363</v>
      </c>
      <c r="Z52" s="298"/>
      <c r="AA52" s="119">
        <f t="shared" ref="AA52:AA83" si="31">IF(Y52,Y52/Y$147*100,0)</f>
        <v>89.623070133811282</v>
      </c>
      <c r="AB52" s="137">
        <v>1911534</v>
      </c>
      <c r="AC52" s="119">
        <f t="shared" ref="AC52:AC83" si="32">IFERROR(AB52/$AO52,0)</f>
        <v>57.513960765435073</v>
      </c>
      <c r="AD52" s="298"/>
      <c r="AE52" s="119">
        <f t="shared" ref="AE52:AE83" si="33">IF(AC52,AC52/AC$147*100,0)</f>
        <v>44.385092823137768</v>
      </c>
      <c r="AF52" s="137">
        <v>5013626</v>
      </c>
      <c r="AG52" s="119">
        <f t="shared" ref="AG52:AG83" si="34">IFERROR(AF52/$AO52,0)</f>
        <v>150.8492598387291</v>
      </c>
      <c r="AH52" s="298"/>
      <c r="AI52" s="119">
        <f t="shared" ref="AI52:AI83" si="35">IF(AG52,AG52/AG$147*100,0)</f>
        <v>83.589534684692239</v>
      </c>
      <c r="AJ52" s="137">
        <v>0</v>
      </c>
      <c r="AK52" s="119">
        <f t="shared" ref="AK52:AK83" si="36">IFERROR(AJ52/$AO52,0)</f>
        <v>0</v>
      </c>
      <c r="AL52" s="298"/>
      <c r="AM52" s="119">
        <f t="shared" ref="AM52:AM83" si="37">IF(AK52,AK52/AK$147*100,0)</f>
        <v>0</v>
      </c>
      <c r="AN52" s="137">
        <f t="shared" ref="AN52:AN83" si="38">(C52+G52+K52+O52+S52+W52+AB52+AF52+AJ52)</f>
        <v>141487870</v>
      </c>
      <c r="AO52" s="122">
        <v>33236</v>
      </c>
      <c r="AP52" s="122">
        <v>33236</v>
      </c>
      <c r="AQ52" s="122">
        <v>33236</v>
      </c>
      <c r="AR52" s="122">
        <v>33236</v>
      </c>
      <c r="AS52" s="122">
        <v>33236</v>
      </c>
      <c r="AT52" s="122">
        <v>33236</v>
      </c>
      <c r="AU52" s="122">
        <v>33236</v>
      </c>
      <c r="AV52" s="122">
        <v>33236</v>
      </c>
      <c r="AW52" s="122">
        <v>33236</v>
      </c>
      <c r="AX52" s="122">
        <v>0</v>
      </c>
    </row>
    <row r="53" spans="1:50" x14ac:dyDescent="0.25">
      <c r="A53" s="279">
        <v>2</v>
      </c>
      <c r="B53" s="279" t="s">
        <v>82</v>
      </c>
      <c r="C53" s="115">
        <v>24791981</v>
      </c>
      <c r="D53" s="116">
        <f t="shared" si="20"/>
        <v>213.45163928780522</v>
      </c>
      <c r="F53" s="116">
        <f t="shared" si="21"/>
        <v>125.35253450363386</v>
      </c>
      <c r="G53" s="115">
        <v>7904564</v>
      </c>
      <c r="H53" s="116">
        <f t="shared" si="22"/>
        <v>68.05596308158556</v>
      </c>
      <c r="J53" s="116">
        <f t="shared" si="23"/>
        <v>83.446225631025015</v>
      </c>
      <c r="K53" s="115">
        <v>76617924</v>
      </c>
      <c r="L53" s="116">
        <f t="shared" si="24"/>
        <v>659.65771257361303</v>
      </c>
      <c r="N53" s="116">
        <f t="shared" si="25"/>
        <v>90.132328797318024</v>
      </c>
      <c r="O53" s="115">
        <v>10672829</v>
      </c>
      <c r="P53" s="116">
        <f t="shared" si="26"/>
        <v>91.889907703963914</v>
      </c>
      <c r="R53" s="116">
        <f t="shared" si="27"/>
        <v>45.044598085316714</v>
      </c>
      <c r="S53" s="115">
        <v>68413673</v>
      </c>
      <c r="T53" s="116">
        <f t="shared" si="28"/>
        <v>589.0215328718532</v>
      </c>
      <c r="V53" s="116">
        <f t="shared" si="29"/>
        <v>116.65267650769793</v>
      </c>
      <c r="W53" s="115">
        <v>283078213</v>
      </c>
      <c r="Y53" s="116">
        <f t="shared" si="30"/>
        <v>2437.2198660329923</v>
      </c>
      <c r="AA53" s="116">
        <f t="shared" si="31"/>
        <v>91.363728435162813</v>
      </c>
      <c r="AB53" s="115">
        <v>12490745</v>
      </c>
      <c r="AC53" s="116">
        <f t="shared" si="32"/>
        <v>107.54162792299481</v>
      </c>
      <c r="AE53" s="116">
        <f t="shared" si="33"/>
        <v>82.992808601387608</v>
      </c>
      <c r="AF53" s="115">
        <v>37496636</v>
      </c>
      <c r="AG53" s="116">
        <f t="shared" si="34"/>
        <v>322.8349691772566</v>
      </c>
      <c r="AI53" s="116">
        <f t="shared" si="35"/>
        <v>178.89133087112134</v>
      </c>
      <c r="AJ53" s="115">
        <v>0</v>
      </c>
      <c r="AK53" s="116">
        <f t="shared" si="36"/>
        <v>0</v>
      </c>
      <c r="AM53" s="116">
        <f t="shared" si="37"/>
        <v>0</v>
      </c>
      <c r="AN53" s="115">
        <f t="shared" si="38"/>
        <v>521466565</v>
      </c>
      <c r="AO53" s="115">
        <v>116148</v>
      </c>
      <c r="AP53" s="115">
        <v>116148</v>
      </c>
      <c r="AQ53" s="115">
        <v>116148</v>
      </c>
      <c r="AR53" s="115">
        <v>116148</v>
      </c>
      <c r="AS53" s="115">
        <v>116148</v>
      </c>
      <c r="AT53" s="115">
        <v>116148</v>
      </c>
      <c r="AU53" s="115">
        <v>116148</v>
      </c>
      <c r="AV53" s="115">
        <v>116148</v>
      </c>
      <c r="AW53" s="115">
        <v>116148</v>
      </c>
      <c r="AX53" s="115">
        <v>0</v>
      </c>
    </row>
    <row r="54" spans="1:50" x14ac:dyDescent="0.25">
      <c r="A54" s="280">
        <v>3</v>
      </c>
      <c r="B54" s="280" t="s">
        <v>248</v>
      </c>
      <c r="C54" s="118">
        <v>2104164</v>
      </c>
      <c r="D54" s="119">
        <f t="shared" si="20"/>
        <v>140.81268821521783</v>
      </c>
      <c r="E54" s="298"/>
      <c r="F54" s="119">
        <f t="shared" si="21"/>
        <v>82.694269376154523</v>
      </c>
      <c r="G54" s="118">
        <v>2107332</v>
      </c>
      <c r="H54" s="119">
        <f t="shared" si="22"/>
        <v>141.02469383657899</v>
      </c>
      <c r="I54" s="298"/>
      <c r="J54" s="119">
        <f t="shared" si="23"/>
        <v>172.91619850160563</v>
      </c>
      <c r="K54" s="118">
        <v>9929189</v>
      </c>
      <c r="L54" s="119">
        <f t="shared" si="24"/>
        <v>664.47092284012581</v>
      </c>
      <c r="M54" s="298"/>
      <c r="N54" s="119">
        <f t="shared" si="25"/>
        <v>90.789981761943267</v>
      </c>
      <c r="O54" s="118">
        <v>6531743</v>
      </c>
      <c r="P54" s="119">
        <f t="shared" si="26"/>
        <v>437.11055343639163</v>
      </c>
      <c r="Q54" s="298"/>
      <c r="R54" s="119">
        <f t="shared" si="27"/>
        <v>214.27237974626087</v>
      </c>
      <c r="S54" s="118">
        <v>12490361</v>
      </c>
      <c r="T54" s="119">
        <f t="shared" si="28"/>
        <v>835.86702803988487</v>
      </c>
      <c r="U54" s="298"/>
      <c r="V54" s="119">
        <f t="shared" si="29"/>
        <v>165.53915363668185</v>
      </c>
      <c r="W54" s="118">
        <v>46575660</v>
      </c>
      <c r="X54" s="339" t="s">
        <v>368</v>
      </c>
      <c r="Y54" s="119">
        <f t="shared" si="30"/>
        <v>3116.8881750652481</v>
      </c>
      <c r="Z54" s="298"/>
      <c r="AA54" s="119">
        <f t="shared" si="31"/>
        <v>116.8423615604882</v>
      </c>
      <c r="AB54" s="118">
        <v>966476</v>
      </c>
      <c r="AC54" s="119">
        <f t="shared" si="32"/>
        <v>64.677507863213549</v>
      </c>
      <c r="AD54" s="298"/>
      <c r="AE54" s="119">
        <f t="shared" si="33"/>
        <v>49.913397579865673</v>
      </c>
      <c r="AF54" s="118">
        <v>6284181</v>
      </c>
      <c r="AG54" s="119">
        <f t="shared" si="34"/>
        <v>420.54346516763701</v>
      </c>
      <c r="AH54" s="298"/>
      <c r="AI54" s="119">
        <f t="shared" si="35"/>
        <v>233.03417335711484</v>
      </c>
      <c r="AJ54" s="118">
        <v>0</v>
      </c>
      <c r="AK54" s="119">
        <f t="shared" si="36"/>
        <v>0</v>
      </c>
      <c r="AL54" s="298"/>
      <c r="AM54" s="119">
        <f t="shared" si="37"/>
        <v>0</v>
      </c>
      <c r="AN54" s="118">
        <f t="shared" si="38"/>
        <v>86989106</v>
      </c>
      <c r="AO54" s="118">
        <v>14943</v>
      </c>
      <c r="AP54" s="118">
        <v>14943</v>
      </c>
      <c r="AQ54" s="118">
        <v>14943</v>
      </c>
      <c r="AR54" s="118">
        <v>14943</v>
      </c>
      <c r="AS54" s="118">
        <v>14943</v>
      </c>
      <c r="AT54" s="118">
        <v>14943</v>
      </c>
      <c r="AU54" s="118">
        <v>14943</v>
      </c>
      <c r="AV54" s="118">
        <v>14943</v>
      </c>
      <c r="AW54" s="118">
        <v>14943</v>
      </c>
      <c r="AX54" s="118">
        <v>0</v>
      </c>
    </row>
    <row r="55" spans="1:50" x14ac:dyDescent="0.25">
      <c r="A55" s="279">
        <v>4</v>
      </c>
      <c r="B55" s="279" t="s">
        <v>84</v>
      </c>
      <c r="C55" s="115">
        <v>3328363</v>
      </c>
      <c r="D55" s="116">
        <f t="shared" si="20"/>
        <v>246.30822171242508</v>
      </c>
      <c r="F55" s="116">
        <f t="shared" si="21"/>
        <v>144.64803345503947</v>
      </c>
      <c r="G55" s="115">
        <v>987759</v>
      </c>
      <c r="H55" s="116">
        <f t="shared" si="22"/>
        <v>73.09694368385999</v>
      </c>
      <c r="J55" s="116">
        <f t="shared" si="23"/>
        <v>89.627180035192893</v>
      </c>
      <c r="K55" s="115">
        <v>10927789</v>
      </c>
      <c r="L55" s="116">
        <f t="shared" si="24"/>
        <v>808.68711611041215</v>
      </c>
      <c r="N55" s="116">
        <f t="shared" si="25"/>
        <v>110.49496072599119</v>
      </c>
      <c r="O55" s="115">
        <v>1774718</v>
      </c>
      <c r="P55" s="116">
        <f t="shared" si="26"/>
        <v>131.33412269666246</v>
      </c>
      <c r="R55" s="116">
        <f t="shared" si="27"/>
        <v>64.380223242988791</v>
      </c>
      <c r="S55" s="115">
        <v>4396636</v>
      </c>
      <c r="T55" s="116">
        <f t="shared" si="28"/>
        <v>325.36342781025678</v>
      </c>
      <c r="V55" s="116">
        <f t="shared" si="29"/>
        <v>64.436548706009617</v>
      </c>
      <c r="W55" s="115">
        <v>26018881</v>
      </c>
      <c r="Y55" s="116">
        <f t="shared" si="30"/>
        <v>1925.4703618737512</v>
      </c>
      <c r="AA55" s="116">
        <f t="shared" si="31"/>
        <v>72.179844627036488</v>
      </c>
      <c r="AB55" s="115">
        <v>1162995</v>
      </c>
      <c r="AC55" s="116">
        <f t="shared" si="32"/>
        <v>86.064900466217722</v>
      </c>
      <c r="AE55" s="116">
        <f t="shared" si="33"/>
        <v>66.418632018522743</v>
      </c>
      <c r="AF55" s="115">
        <v>322680</v>
      </c>
      <c r="AG55" s="116">
        <f t="shared" si="34"/>
        <v>23.879227410641604</v>
      </c>
      <c r="AI55" s="116">
        <f t="shared" si="35"/>
        <v>13.232106740327623</v>
      </c>
      <c r="AJ55" s="115">
        <v>0</v>
      </c>
      <c r="AK55" s="116">
        <f t="shared" si="36"/>
        <v>0</v>
      </c>
      <c r="AM55" s="116">
        <f t="shared" si="37"/>
        <v>0</v>
      </c>
      <c r="AN55" s="115">
        <f t="shared" si="38"/>
        <v>48919821</v>
      </c>
      <c r="AO55" s="115">
        <v>13513</v>
      </c>
      <c r="AP55" s="115">
        <v>13513</v>
      </c>
      <c r="AQ55" s="115">
        <v>13513</v>
      </c>
      <c r="AR55" s="115">
        <v>13513</v>
      </c>
      <c r="AS55" s="115">
        <v>13513</v>
      </c>
      <c r="AT55" s="115">
        <v>13513</v>
      </c>
      <c r="AU55" s="115">
        <v>13513</v>
      </c>
      <c r="AV55" s="115">
        <v>13513</v>
      </c>
      <c r="AW55" s="115">
        <v>13513</v>
      </c>
      <c r="AX55" s="115">
        <v>0</v>
      </c>
    </row>
    <row r="56" spans="1:50" x14ac:dyDescent="0.25">
      <c r="A56" s="280">
        <v>5</v>
      </c>
      <c r="B56" s="280" t="s">
        <v>85</v>
      </c>
      <c r="C56" s="118">
        <v>4495008</v>
      </c>
      <c r="D56" s="119">
        <f t="shared" si="20"/>
        <v>143.96464145021298</v>
      </c>
      <c r="E56" s="298"/>
      <c r="F56" s="119">
        <f t="shared" si="21"/>
        <v>84.545299089310447</v>
      </c>
      <c r="G56" s="118">
        <v>2739536</v>
      </c>
      <c r="H56" s="119">
        <f t="shared" si="22"/>
        <v>87.740960189603811</v>
      </c>
      <c r="I56" s="298"/>
      <c r="J56" s="119">
        <f t="shared" si="23"/>
        <v>107.58281316638278</v>
      </c>
      <c r="K56" s="118">
        <v>19447875</v>
      </c>
      <c r="L56" s="119">
        <f t="shared" si="24"/>
        <v>622.87015981808281</v>
      </c>
      <c r="M56" s="298"/>
      <c r="N56" s="119">
        <f t="shared" si="25"/>
        <v>85.105861680494726</v>
      </c>
      <c r="O56" s="118">
        <v>5769723</v>
      </c>
      <c r="P56" s="119">
        <f t="shared" si="26"/>
        <v>184.79079524709348</v>
      </c>
      <c r="Q56" s="298"/>
      <c r="R56" s="119">
        <f t="shared" si="27"/>
        <v>90.58478030675299</v>
      </c>
      <c r="S56" s="118">
        <v>13598997</v>
      </c>
      <c r="T56" s="119">
        <f t="shared" si="28"/>
        <v>435.54421420106974</v>
      </c>
      <c r="U56" s="298"/>
      <c r="V56" s="119">
        <f t="shared" si="29"/>
        <v>86.257285156076762</v>
      </c>
      <c r="W56" s="118">
        <v>63894067</v>
      </c>
      <c r="X56" s="298"/>
      <c r="Y56" s="119">
        <f t="shared" si="30"/>
        <v>2046.3782147775678</v>
      </c>
      <c r="Z56" s="298"/>
      <c r="AA56" s="119">
        <f t="shared" si="31"/>
        <v>76.712300804805622</v>
      </c>
      <c r="AB56" s="118">
        <v>1952928</v>
      </c>
      <c r="AC56" s="119">
        <f t="shared" si="32"/>
        <v>62.547737244979665</v>
      </c>
      <c r="AD56" s="298"/>
      <c r="AE56" s="119">
        <f t="shared" si="33"/>
        <v>48.269795481797104</v>
      </c>
      <c r="AF56" s="118">
        <v>1542990</v>
      </c>
      <c r="AG56" s="119">
        <f t="shared" si="34"/>
        <v>49.418377478141117</v>
      </c>
      <c r="AH56" s="298"/>
      <c r="AI56" s="119">
        <f t="shared" si="35"/>
        <v>27.384020197954811</v>
      </c>
      <c r="AJ56" s="118">
        <v>0</v>
      </c>
      <c r="AK56" s="119">
        <f t="shared" si="36"/>
        <v>0</v>
      </c>
      <c r="AL56" s="298"/>
      <c r="AM56" s="123">
        <f t="shared" si="37"/>
        <v>0</v>
      </c>
      <c r="AN56" s="118">
        <f t="shared" si="38"/>
        <v>113441124</v>
      </c>
      <c r="AO56" s="118">
        <v>31223</v>
      </c>
      <c r="AP56" s="118">
        <v>31223</v>
      </c>
      <c r="AQ56" s="118">
        <v>31223</v>
      </c>
      <c r="AR56" s="118">
        <v>31223</v>
      </c>
      <c r="AS56" s="118">
        <v>31223</v>
      </c>
      <c r="AT56" s="118">
        <v>31223</v>
      </c>
      <c r="AU56" s="118">
        <v>31223</v>
      </c>
      <c r="AV56" s="118">
        <v>31223</v>
      </c>
      <c r="AW56" s="118">
        <v>31223</v>
      </c>
      <c r="AX56" s="118">
        <v>0</v>
      </c>
    </row>
    <row r="57" spans="1:50" x14ac:dyDescent="0.25">
      <c r="A57" s="279">
        <v>6</v>
      </c>
      <c r="B57" s="279" t="s">
        <v>86</v>
      </c>
      <c r="C57" s="115">
        <v>2905380</v>
      </c>
      <c r="D57" s="116">
        <f t="shared" si="20"/>
        <v>173.68364418938307</v>
      </c>
      <c r="F57" s="116">
        <f t="shared" si="21"/>
        <v>101.99820940054198</v>
      </c>
      <c r="G57" s="115">
        <v>1493339</v>
      </c>
      <c r="H57" s="116">
        <f t="shared" si="22"/>
        <v>89.271819703491147</v>
      </c>
      <c r="J57" s="116">
        <f t="shared" si="23"/>
        <v>109.45986320903816</v>
      </c>
      <c r="K57" s="115">
        <v>7611262</v>
      </c>
      <c r="L57" s="116">
        <f t="shared" si="24"/>
        <v>455.00131516021042</v>
      </c>
      <c r="N57" s="116">
        <f t="shared" si="25"/>
        <v>62.169102793072774</v>
      </c>
      <c r="O57" s="115">
        <v>2566178</v>
      </c>
      <c r="P57" s="116">
        <f t="shared" si="26"/>
        <v>153.40614538498326</v>
      </c>
      <c r="R57" s="116">
        <f t="shared" si="27"/>
        <v>75.199968476909774</v>
      </c>
      <c r="S57" s="115">
        <v>6914066</v>
      </c>
      <c r="T57" s="116">
        <f t="shared" si="28"/>
        <v>413.32293161166905</v>
      </c>
      <c r="V57" s="116">
        <f t="shared" si="29"/>
        <v>81.856474753018958</v>
      </c>
      <c r="W57" s="115">
        <v>30640445</v>
      </c>
      <c r="Y57" s="116">
        <f t="shared" si="30"/>
        <v>1831.6860951697752</v>
      </c>
      <c r="AA57" s="116">
        <f t="shared" si="31"/>
        <v>68.664166622745597</v>
      </c>
      <c r="AB57" s="115">
        <v>531351</v>
      </c>
      <c r="AC57" s="116">
        <f t="shared" si="32"/>
        <v>31.764167862266859</v>
      </c>
      <c r="AE57" s="116">
        <f t="shared" si="33"/>
        <v>24.513275042322309</v>
      </c>
      <c r="AF57" s="115">
        <v>422605</v>
      </c>
      <c r="AG57" s="116">
        <f t="shared" si="34"/>
        <v>25.263330942132949</v>
      </c>
      <c r="AI57" s="116">
        <f t="shared" si="35"/>
        <v>13.999074839982143</v>
      </c>
      <c r="AJ57" s="115">
        <v>0</v>
      </c>
      <c r="AK57" s="116">
        <f t="shared" si="36"/>
        <v>0</v>
      </c>
      <c r="AM57" s="116">
        <f t="shared" si="37"/>
        <v>0</v>
      </c>
      <c r="AN57" s="115">
        <f t="shared" si="38"/>
        <v>53084626</v>
      </c>
      <c r="AO57" s="115">
        <v>16728</v>
      </c>
      <c r="AP57" s="115">
        <v>16728</v>
      </c>
      <c r="AQ57" s="115">
        <v>16728</v>
      </c>
      <c r="AR57" s="115">
        <v>16728</v>
      </c>
      <c r="AS57" s="115">
        <v>16728</v>
      </c>
      <c r="AT57" s="115">
        <v>16728</v>
      </c>
      <c r="AU57" s="115">
        <v>16728</v>
      </c>
      <c r="AV57" s="115">
        <v>16728</v>
      </c>
      <c r="AW57" s="115">
        <v>16728</v>
      </c>
      <c r="AX57" s="115">
        <v>0</v>
      </c>
    </row>
    <row r="58" spans="1:50" x14ac:dyDescent="0.25">
      <c r="A58" s="280">
        <v>7</v>
      </c>
      <c r="B58" s="280" t="s">
        <v>87</v>
      </c>
      <c r="C58" s="118">
        <v>62410364</v>
      </c>
      <c r="D58" s="119">
        <f t="shared" si="20"/>
        <v>257.38461475014333</v>
      </c>
      <c r="E58" s="298"/>
      <c r="F58" s="119">
        <f t="shared" si="21"/>
        <v>151.15280402072381</v>
      </c>
      <c r="G58" s="118">
        <v>24482349</v>
      </c>
      <c r="H58" s="119">
        <f t="shared" si="22"/>
        <v>100.96688373013745</v>
      </c>
      <c r="I58" s="298"/>
      <c r="J58" s="119">
        <f t="shared" si="23"/>
        <v>123.79966397516486</v>
      </c>
      <c r="K58" s="118">
        <v>281391065</v>
      </c>
      <c r="L58" s="119">
        <f t="shared" si="24"/>
        <v>1160.4760206038461</v>
      </c>
      <c r="M58" s="298"/>
      <c r="N58" s="119">
        <f t="shared" si="25"/>
        <v>158.56163621947624</v>
      </c>
      <c r="O58" s="118">
        <v>139613584</v>
      </c>
      <c r="P58" s="119">
        <f t="shared" si="26"/>
        <v>575.7759806003819</v>
      </c>
      <c r="Q58" s="298"/>
      <c r="R58" s="119">
        <f t="shared" si="27"/>
        <v>282.24642162965756</v>
      </c>
      <c r="S58" s="118">
        <v>253794548</v>
      </c>
      <c r="T58" s="119">
        <f t="shared" si="28"/>
        <v>1046.666094795838</v>
      </c>
      <c r="U58" s="298"/>
      <c r="V58" s="119">
        <f t="shared" si="29"/>
        <v>207.28682154028743</v>
      </c>
      <c r="W58" s="118">
        <v>705504475</v>
      </c>
      <c r="X58" s="298"/>
      <c r="Y58" s="119">
        <f t="shared" si="30"/>
        <v>2909.5487650476948</v>
      </c>
      <c r="Z58" s="298"/>
      <c r="AA58" s="119">
        <f t="shared" si="31"/>
        <v>109.06985739918569</v>
      </c>
      <c r="AB58" s="118">
        <v>88231356</v>
      </c>
      <c r="AC58" s="119">
        <f t="shared" si="32"/>
        <v>363.87215387724297</v>
      </c>
      <c r="AD58" s="298"/>
      <c r="AE58" s="119">
        <f t="shared" si="33"/>
        <v>280.81006960144322</v>
      </c>
      <c r="AF58" s="118">
        <v>60767051</v>
      </c>
      <c r="AG58" s="119">
        <f t="shared" si="34"/>
        <v>250.60747941058813</v>
      </c>
      <c r="AH58" s="298"/>
      <c r="AI58" s="119">
        <f t="shared" si="35"/>
        <v>138.86818281263064</v>
      </c>
      <c r="AJ58" s="118">
        <v>0</v>
      </c>
      <c r="AK58" s="119">
        <f t="shared" si="36"/>
        <v>0</v>
      </c>
      <c r="AL58" s="298"/>
      <c r="AM58" s="119">
        <f t="shared" si="37"/>
        <v>0</v>
      </c>
      <c r="AN58" s="118">
        <f t="shared" si="38"/>
        <v>1616194792</v>
      </c>
      <c r="AO58" s="118">
        <v>242479</v>
      </c>
      <c r="AP58" s="118">
        <v>242479</v>
      </c>
      <c r="AQ58" s="118">
        <v>242479</v>
      </c>
      <c r="AR58" s="118">
        <v>242479</v>
      </c>
      <c r="AS58" s="118">
        <v>242479</v>
      </c>
      <c r="AT58" s="118">
        <v>242479</v>
      </c>
      <c r="AU58" s="118">
        <v>242479</v>
      </c>
      <c r="AV58" s="118">
        <v>242479</v>
      </c>
      <c r="AW58" s="118">
        <v>242479</v>
      </c>
      <c r="AX58" s="118">
        <v>0</v>
      </c>
    </row>
    <row r="59" spans="1:50" x14ac:dyDescent="0.25">
      <c r="A59" s="279">
        <v>8</v>
      </c>
      <c r="B59" s="279" t="s">
        <v>88</v>
      </c>
      <c r="C59" s="115">
        <v>14419726</v>
      </c>
      <c r="D59" s="116">
        <f t="shared" si="20"/>
        <v>185.07471153722742</v>
      </c>
      <c r="F59" s="116">
        <f t="shared" si="21"/>
        <v>108.68777696497085</v>
      </c>
      <c r="G59" s="115">
        <v>3456622</v>
      </c>
      <c r="H59" s="116">
        <f t="shared" si="22"/>
        <v>44.365150873410087</v>
      </c>
      <c r="J59" s="116">
        <f t="shared" si="23"/>
        <v>54.397942844464019</v>
      </c>
      <c r="K59" s="115">
        <v>41037033</v>
      </c>
      <c r="L59" s="116">
        <f t="shared" si="24"/>
        <v>526.70328443263645</v>
      </c>
      <c r="N59" s="116">
        <f t="shared" si="25"/>
        <v>71.966101064591214</v>
      </c>
      <c r="O59" s="115">
        <v>5498951</v>
      </c>
      <c r="P59" s="116">
        <f t="shared" si="26"/>
        <v>70.578093514561118</v>
      </c>
      <c r="R59" s="116">
        <f t="shared" si="27"/>
        <v>34.597508425336706</v>
      </c>
      <c r="S59" s="115">
        <v>28820540</v>
      </c>
      <c r="T59" s="116">
        <f t="shared" si="28"/>
        <v>369.9066907961444</v>
      </c>
      <c r="V59" s="116">
        <f t="shared" si="29"/>
        <v>73.258112193435664</v>
      </c>
      <c r="W59" s="115">
        <v>152575550</v>
      </c>
      <c r="Y59" s="116">
        <f t="shared" si="30"/>
        <v>1958.2810314068256</v>
      </c>
      <c r="AA59" s="116">
        <f t="shared" si="31"/>
        <v>73.409813717135435</v>
      </c>
      <c r="AB59" s="115">
        <v>2787918</v>
      </c>
      <c r="AC59" s="116">
        <f t="shared" si="32"/>
        <v>35.782449655384852</v>
      </c>
      <c r="AE59" s="116">
        <f t="shared" si="33"/>
        <v>27.61429274312815</v>
      </c>
      <c r="AF59" s="115">
        <v>2622457</v>
      </c>
      <c r="AG59" s="116">
        <f t="shared" si="34"/>
        <v>33.658786081911877</v>
      </c>
      <c r="AI59" s="116">
        <f t="shared" si="35"/>
        <v>18.651216914464865</v>
      </c>
      <c r="AJ59" s="115">
        <v>0</v>
      </c>
      <c r="AK59" s="116">
        <f t="shared" si="36"/>
        <v>0</v>
      </c>
      <c r="AM59" s="116">
        <f t="shared" si="37"/>
        <v>0</v>
      </c>
      <c r="AN59" s="115">
        <f t="shared" si="38"/>
        <v>251218797</v>
      </c>
      <c r="AO59" s="115">
        <v>77913</v>
      </c>
      <c r="AP59" s="115">
        <v>77913</v>
      </c>
      <c r="AQ59" s="115">
        <v>77913</v>
      </c>
      <c r="AR59" s="115">
        <v>77913</v>
      </c>
      <c r="AS59" s="115">
        <v>77913</v>
      </c>
      <c r="AT59" s="115">
        <v>77913</v>
      </c>
      <c r="AU59" s="115">
        <v>77913</v>
      </c>
      <c r="AV59" s="115">
        <v>77913</v>
      </c>
      <c r="AW59" s="115">
        <v>77913</v>
      </c>
      <c r="AX59" s="115">
        <v>0</v>
      </c>
    </row>
    <row r="60" spans="1:50" x14ac:dyDescent="0.25">
      <c r="A60" s="280">
        <v>9</v>
      </c>
      <c r="B60" s="280" t="s">
        <v>89</v>
      </c>
      <c r="C60" s="118">
        <v>1414401</v>
      </c>
      <c r="D60" s="119">
        <f t="shared" si="20"/>
        <v>334.37375886524825</v>
      </c>
      <c r="E60" s="298"/>
      <c r="F60" s="119">
        <f t="shared" si="21"/>
        <v>196.36578236230216</v>
      </c>
      <c r="G60" s="118">
        <v>749240</v>
      </c>
      <c r="H60" s="119">
        <f t="shared" si="22"/>
        <v>177.12529550827423</v>
      </c>
      <c r="I60" s="298"/>
      <c r="J60" s="119">
        <f t="shared" si="23"/>
        <v>217.18063641574847</v>
      </c>
      <c r="K60" s="118">
        <v>3780261</v>
      </c>
      <c r="L60" s="119">
        <f t="shared" si="24"/>
        <v>893.67872340425527</v>
      </c>
      <c r="M60" s="298"/>
      <c r="N60" s="119">
        <f t="shared" si="25"/>
        <v>122.1077886329587</v>
      </c>
      <c r="O60" s="118">
        <v>1810589</v>
      </c>
      <c r="P60" s="119">
        <f t="shared" si="26"/>
        <v>428.03522458628839</v>
      </c>
      <c r="Q60" s="298"/>
      <c r="R60" s="119">
        <f t="shared" si="27"/>
        <v>209.82363721555805</v>
      </c>
      <c r="S60" s="118">
        <v>2284690</v>
      </c>
      <c r="T60" s="119">
        <f t="shared" si="28"/>
        <v>540.11583924349884</v>
      </c>
      <c r="U60" s="298"/>
      <c r="V60" s="119">
        <f t="shared" si="29"/>
        <v>106.96715613224133</v>
      </c>
      <c r="W60" s="118">
        <v>12874334</v>
      </c>
      <c r="X60" s="298"/>
      <c r="Y60" s="119">
        <f t="shared" si="30"/>
        <v>3043.5777777777776</v>
      </c>
      <c r="Z60" s="298"/>
      <c r="AA60" s="119">
        <f t="shared" si="31"/>
        <v>114.09418470431135</v>
      </c>
      <c r="AB60" s="118">
        <v>664446</v>
      </c>
      <c r="AC60" s="119">
        <f t="shared" si="32"/>
        <v>157.07943262411348</v>
      </c>
      <c r="AD60" s="298"/>
      <c r="AE60" s="119">
        <f t="shared" si="33"/>
        <v>121.22248415583192</v>
      </c>
      <c r="AF60" s="118">
        <v>2164584</v>
      </c>
      <c r="AG60" s="119">
        <f t="shared" si="34"/>
        <v>511.72198581560286</v>
      </c>
      <c r="AH60" s="298"/>
      <c r="AI60" s="119">
        <f t="shared" si="35"/>
        <v>283.5585850933752</v>
      </c>
      <c r="AJ60" s="118">
        <v>0</v>
      </c>
      <c r="AK60" s="119">
        <f t="shared" si="36"/>
        <v>0</v>
      </c>
      <c r="AL60" s="298"/>
      <c r="AM60" s="119">
        <f t="shared" si="37"/>
        <v>0</v>
      </c>
      <c r="AN60" s="118">
        <f t="shared" si="38"/>
        <v>25742545</v>
      </c>
      <c r="AO60" s="118">
        <v>4230</v>
      </c>
      <c r="AP60" s="118">
        <v>4230</v>
      </c>
      <c r="AQ60" s="118">
        <v>4230</v>
      </c>
      <c r="AR60" s="118">
        <v>4230</v>
      </c>
      <c r="AS60" s="118">
        <v>4230</v>
      </c>
      <c r="AT60" s="118">
        <v>4230</v>
      </c>
      <c r="AU60" s="118">
        <v>4230</v>
      </c>
      <c r="AV60" s="118">
        <v>4230</v>
      </c>
      <c r="AW60" s="118">
        <v>4230</v>
      </c>
      <c r="AX60" s="118">
        <v>0</v>
      </c>
    </row>
    <row r="61" spans="1:50" x14ac:dyDescent="0.25">
      <c r="A61" s="279">
        <v>10</v>
      </c>
      <c r="B61" s="279" t="s">
        <v>90</v>
      </c>
      <c r="C61" s="115">
        <v>6783146</v>
      </c>
      <c r="D61" s="116">
        <f t="shared" si="20"/>
        <v>83.992446662291513</v>
      </c>
      <c r="F61" s="116">
        <f t="shared" si="21"/>
        <v>49.325768138436786</v>
      </c>
      <c r="G61" s="115">
        <v>4453664</v>
      </c>
      <c r="H61" s="116">
        <f t="shared" si="22"/>
        <v>55.147587265815574</v>
      </c>
      <c r="J61" s="116">
        <f t="shared" si="23"/>
        <v>67.618733195696251</v>
      </c>
      <c r="K61" s="115">
        <v>33252548</v>
      </c>
      <c r="L61" s="116">
        <f t="shared" si="24"/>
        <v>411.75036837999482</v>
      </c>
      <c r="N61" s="116">
        <f t="shared" si="25"/>
        <v>56.259509860731107</v>
      </c>
      <c r="O61" s="115">
        <v>12349246</v>
      </c>
      <c r="P61" s="116">
        <f t="shared" si="26"/>
        <v>152.91479587414406</v>
      </c>
      <c r="R61" s="116">
        <f t="shared" si="27"/>
        <v>74.95910806265762</v>
      </c>
      <c r="S61" s="115">
        <v>22536167</v>
      </c>
      <c r="T61" s="116">
        <f t="shared" si="28"/>
        <v>279.05455738679279</v>
      </c>
      <c r="V61" s="116">
        <f t="shared" si="29"/>
        <v>55.265315772288481</v>
      </c>
      <c r="W61" s="115">
        <v>136471263</v>
      </c>
      <c r="Y61" s="116">
        <f t="shared" si="30"/>
        <v>1689.8582572840178</v>
      </c>
      <c r="AA61" s="116">
        <f t="shared" si="31"/>
        <v>63.347485823556184</v>
      </c>
      <c r="AB61" s="115">
        <v>4061600</v>
      </c>
      <c r="AC61" s="116">
        <f t="shared" si="32"/>
        <v>50.292846617714432</v>
      </c>
      <c r="AE61" s="116">
        <f t="shared" si="33"/>
        <v>38.812362003220471</v>
      </c>
      <c r="AF61" s="115">
        <v>4746977</v>
      </c>
      <c r="AG61" s="116">
        <f t="shared" si="34"/>
        <v>58.77954159907874</v>
      </c>
      <c r="AI61" s="116">
        <f t="shared" si="35"/>
        <v>32.571286968854238</v>
      </c>
      <c r="AJ61" s="115">
        <v>0</v>
      </c>
      <c r="AK61" s="116">
        <f t="shared" si="36"/>
        <v>0</v>
      </c>
      <c r="AM61" s="116">
        <f t="shared" si="37"/>
        <v>0</v>
      </c>
      <c r="AN61" s="115">
        <f t="shared" si="38"/>
        <v>224654611</v>
      </c>
      <c r="AO61" s="115">
        <v>80759</v>
      </c>
      <c r="AP61" s="115">
        <v>80759</v>
      </c>
      <c r="AQ61" s="115">
        <v>80759</v>
      </c>
      <c r="AR61" s="115">
        <v>80759</v>
      </c>
      <c r="AS61" s="115">
        <v>80759</v>
      </c>
      <c r="AT61" s="115">
        <v>80759</v>
      </c>
      <c r="AU61" s="115">
        <v>80759</v>
      </c>
      <c r="AV61" s="115">
        <v>80759</v>
      </c>
      <c r="AW61" s="115">
        <v>80759</v>
      </c>
      <c r="AX61" s="115">
        <v>0</v>
      </c>
    </row>
    <row r="62" spans="1:50" x14ac:dyDescent="0.25">
      <c r="A62" s="280">
        <v>11</v>
      </c>
      <c r="B62" s="280" t="s">
        <v>249</v>
      </c>
      <c r="C62" s="118">
        <v>1303786</v>
      </c>
      <c r="D62" s="119">
        <f t="shared" si="20"/>
        <v>209.71304487695031</v>
      </c>
      <c r="E62" s="298"/>
      <c r="F62" s="119">
        <f t="shared" si="21"/>
        <v>123.15699135182001</v>
      </c>
      <c r="G62" s="118">
        <v>895125</v>
      </c>
      <c r="H62" s="119">
        <f t="shared" si="22"/>
        <v>143.98021553804085</v>
      </c>
      <c r="I62" s="298"/>
      <c r="J62" s="119">
        <f t="shared" si="23"/>
        <v>176.54008566138205</v>
      </c>
      <c r="K62" s="118">
        <v>2372503</v>
      </c>
      <c r="L62" s="119">
        <f t="shared" si="24"/>
        <v>381.61540936142836</v>
      </c>
      <c r="M62" s="298"/>
      <c r="N62" s="119">
        <f t="shared" si="25"/>
        <v>52.1420198613217</v>
      </c>
      <c r="O62" s="118">
        <v>2149376</v>
      </c>
      <c r="P62" s="119">
        <f t="shared" si="26"/>
        <v>345.72559112111952</v>
      </c>
      <c r="Q62" s="298"/>
      <c r="R62" s="119">
        <f t="shared" si="27"/>
        <v>169.47530679898142</v>
      </c>
      <c r="S62" s="118">
        <v>7799931</v>
      </c>
      <c r="T62" s="119">
        <f t="shared" si="28"/>
        <v>1254.6133183207335</v>
      </c>
      <c r="U62" s="298"/>
      <c r="V62" s="119">
        <f t="shared" si="29"/>
        <v>248.46969660132709</v>
      </c>
      <c r="W62" s="118">
        <v>11872608</v>
      </c>
      <c r="X62" s="298"/>
      <c r="Y62" s="119">
        <f t="shared" si="30"/>
        <v>1909.7004986327811</v>
      </c>
      <c r="Z62" s="298"/>
      <c r="AA62" s="119">
        <f t="shared" si="31"/>
        <v>71.58868191632348</v>
      </c>
      <c r="AB62" s="118">
        <v>608452</v>
      </c>
      <c r="AC62" s="119">
        <f t="shared" si="32"/>
        <v>97.869068682644368</v>
      </c>
      <c r="AD62" s="298"/>
      <c r="AE62" s="119">
        <f t="shared" si="33"/>
        <v>75.528230714443225</v>
      </c>
      <c r="AF62" s="118">
        <v>1234925</v>
      </c>
      <c r="AG62" s="119">
        <f t="shared" si="34"/>
        <v>198.6368023162297</v>
      </c>
      <c r="AH62" s="298"/>
      <c r="AI62" s="119">
        <f t="shared" si="35"/>
        <v>110.06986639921141</v>
      </c>
      <c r="AJ62" s="118">
        <v>0</v>
      </c>
      <c r="AK62" s="119">
        <f t="shared" si="36"/>
        <v>0</v>
      </c>
      <c r="AL62" s="298"/>
      <c r="AM62" s="119">
        <f t="shared" si="37"/>
        <v>0</v>
      </c>
      <c r="AN62" s="118">
        <f t="shared" si="38"/>
        <v>28236706</v>
      </c>
      <c r="AO62" s="118">
        <v>6217</v>
      </c>
      <c r="AP62" s="118">
        <v>6217</v>
      </c>
      <c r="AQ62" s="118">
        <v>6217</v>
      </c>
      <c r="AR62" s="118">
        <v>6217</v>
      </c>
      <c r="AS62" s="118">
        <v>6217</v>
      </c>
      <c r="AT62" s="118">
        <v>6217</v>
      </c>
      <c r="AU62" s="118">
        <v>6217</v>
      </c>
      <c r="AV62" s="118">
        <v>6217</v>
      </c>
      <c r="AW62" s="118">
        <v>6217</v>
      </c>
      <c r="AX62" s="118">
        <v>0</v>
      </c>
    </row>
    <row r="63" spans="1:50" x14ac:dyDescent="0.25">
      <c r="A63" s="279">
        <v>12</v>
      </c>
      <c r="B63" s="279" t="s">
        <v>92</v>
      </c>
      <c r="C63" s="115">
        <v>6070487</v>
      </c>
      <c r="D63" s="116">
        <f t="shared" si="20"/>
        <v>181.39266718460527</v>
      </c>
      <c r="F63" s="116">
        <f t="shared" si="21"/>
        <v>106.52544364536752</v>
      </c>
      <c r="G63" s="115">
        <v>3708221</v>
      </c>
      <c r="H63" s="116">
        <f t="shared" si="22"/>
        <v>110.80562361800035</v>
      </c>
      <c r="J63" s="116">
        <f t="shared" si="23"/>
        <v>135.86334908712706</v>
      </c>
      <c r="K63" s="115">
        <v>24100706</v>
      </c>
      <c r="L63" s="116">
        <f t="shared" si="24"/>
        <v>720.15496324627986</v>
      </c>
      <c r="N63" s="116">
        <f t="shared" si="25"/>
        <v>98.398370389841787</v>
      </c>
      <c r="O63" s="115">
        <v>3840370</v>
      </c>
      <c r="P63" s="116">
        <f t="shared" si="26"/>
        <v>114.75437757724258</v>
      </c>
      <c r="R63" s="116">
        <f t="shared" si="27"/>
        <v>56.252802355079425</v>
      </c>
      <c r="S63" s="115">
        <v>6364991</v>
      </c>
      <c r="T63" s="116">
        <f t="shared" si="28"/>
        <v>190.19276280403992</v>
      </c>
      <c r="V63" s="116">
        <f t="shared" si="29"/>
        <v>37.666695689904181</v>
      </c>
      <c r="W63" s="115">
        <v>73723080</v>
      </c>
      <c r="Y63" s="116">
        <f t="shared" si="30"/>
        <v>2202.9247594573599</v>
      </c>
      <c r="AA63" s="116">
        <f t="shared" si="31"/>
        <v>82.580739756465633</v>
      </c>
      <c r="AB63" s="115">
        <v>3161773</v>
      </c>
      <c r="AC63" s="116">
        <f t="shared" si="32"/>
        <v>94.477170859977292</v>
      </c>
      <c r="AE63" s="116">
        <f t="shared" si="33"/>
        <v>72.910610614869853</v>
      </c>
      <c r="AF63" s="115">
        <v>6268012</v>
      </c>
      <c r="AG63" s="116">
        <f t="shared" si="34"/>
        <v>187.29492619374889</v>
      </c>
      <c r="AI63" s="116">
        <f t="shared" si="35"/>
        <v>103.78503511437016</v>
      </c>
      <c r="AJ63" s="115">
        <v>0</v>
      </c>
      <c r="AK63" s="116">
        <f t="shared" si="36"/>
        <v>0</v>
      </c>
      <c r="AM63" s="116">
        <f t="shared" si="37"/>
        <v>0</v>
      </c>
      <c r="AN63" s="115">
        <f t="shared" si="38"/>
        <v>127237640</v>
      </c>
      <c r="AO63" s="115">
        <v>33466</v>
      </c>
      <c r="AP63" s="115">
        <v>33466</v>
      </c>
      <c r="AQ63" s="115">
        <v>33466</v>
      </c>
      <c r="AR63" s="115">
        <v>33466</v>
      </c>
      <c r="AS63" s="115">
        <v>33466</v>
      </c>
      <c r="AT63" s="115">
        <v>33466</v>
      </c>
      <c r="AU63" s="115">
        <v>33466</v>
      </c>
      <c r="AV63" s="115">
        <v>33466</v>
      </c>
      <c r="AW63" s="115">
        <v>33466</v>
      </c>
      <c r="AX63" s="115">
        <v>0</v>
      </c>
    </row>
    <row r="64" spans="1:50" x14ac:dyDescent="0.25">
      <c r="A64" s="280">
        <v>13</v>
      </c>
      <c r="B64" s="280" t="s">
        <v>93</v>
      </c>
      <c r="C64" s="118">
        <v>1938068</v>
      </c>
      <c r="D64" s="119">
        <f t="shared" si="20"/>
        <v>128.71541475725576</v>
      </c>
      <c r="E64" s="298"/>
      <c r="F64" s="119">
        <f t="shared" si="21"/>
        <v>75.58997215174</v>
      </c>
      <c r="G64" s="118">
        <v>2197179</v>
      </c>
      <c r="H64" s="119">
        <f t="shared" si="22"/>
        <v>145.92408846383742</v>
      </c>
      <c r="I64" s="298"/>
      <c r="J64" s="119">
        <f t="shared" si="23"/>
        <v>178.92354849724856</v>
      </c>
      <c r="K64" s="118">
        <v>14109042</v>
      </c>
      <c r="L64" s="119">
        <f t="shared" si="24"/>
        <v>937.04204024706121</v>
      </c>
      <c r="M64" s="298"/>
      <c r="N64" s="119">
        <f t="shared" si="25"/>
        <v>128.03273524833222</v>
      </c>
      <c r="O64" s="118">
        <v>3617730</v>
      </c>
      <c r="P64" s="119">
        <f t="shared" si="26"/>
        <v>240.26897788404065</v>
      </c>
      <c r="Q64" s="298"/>
      <c r="R64" s="119">
        <f t="shared" si="27"/>
        <v>117.7802852520396</v>
      </c>
      <c r="S64" s="118">
        <v>7133517</v>
      </c>
      <c r="T64" s="119">
        <f t="shared" si="28"/>
        <v>473.76748356246264</v>
      </c>
      <c r="U64" s="298"/>
      <c r="V64" s="119">
        <f t="shared" si="29"/>
        <v>93.82720650367412</v>
      </c>
      <c r="W64" s="118">
        <v>30270795</v>
      </c>
      <c r="X64" s="298"/>
      <c r="Y64" s="119">
        <f t="shared" si="30"/>
        <v>2010.4134289699143</v>
      </c>
      <c r="Z64" s="298"/>
      <c r="AA64" s="119">
        <f t="shared" si="31"/>
        <v>75.364093788461389</v>
      </c>
      <c r="AB64" s="118">
        <v>756501</v>
      </c>
      <c r="AC64" s="119">
        <f t="shared" si="32"/>
        <v>50.242478581390714</v>
      </c>
      <c r="AD64" s="298"/>
      <c r="AE64" s="119">
        <f t="shared" si="33"/>
        <v>38.773491615269542</v>
      </c>
      <c r="AF64" s="118">
        <v>2778524</v>
      </c>
      <c r="AG64" s="119">
        <f t="shared" si="34"/>
        <v>184.53370525337053</v>
      </c>
      <c r="AH64" s="298"/>
      <c r="AI64" s="119">
        <f t="shared" si="35"/>
        <v>102.25497010898259</v>
      </c>
      <c r="AJ64" s="118">
        <v>0</v>
      </c>
      <c r="AK64" s="119">
        <f t="shared" si="36"/>
        <v>0</v>
      </c>
      <c r="AL64" s="298"/>
      <c r="AM64" s="119">
        <f t="shared" si="37"/>
        <v>0</v>
      </c>
      <c r="AN64" s="118">
        <f t="shared" si="38"/>
        <v>62801356</v>
      </c>
      <c r="AO64" s="118">
        <v>15057</v>
      </c>
      <c r="AP64" s="118">
        <v>15057</v>
      </c>
      <c r="AQ64" s="118">
        <v>15057</v>
      </c>
      <c r="AR64" s="118">
        <v>15057</v>
      </c>
      <c r="AS64" s="118">
        <v>15057</v>
      </c>
      <c r="AT64" s="118">
        <v>15057</v>
      </c>
      <c r="AU64" s="118">
        <v>15057</v>
      </c>
      <c r="AV64" s="118">
        <v>15057</v>
      </c>
      <c r="AW64" s="118">
        <v>15057</v>
      </c>
      <c r="AX64" s="118">
        <v>0</v>
      </c>
    </row>
    <row r="65" spans="1:50" x14ac:dyDescent="0.25">
      <c r="A65" s="279">
        <v>14</v>
      </c>
      <c r="B65" s="279" t="s">
        <v>94</v>
      </c>
      <c r="C65" s="115">
        <v>3468550</v>
      </c>
      <c r="D65" s="116">
        <f t="shared" si="20"/>
        <v>180.73836694283779</v>
      </c>
      <c r="F65" s="116">
        <f t="shared" si="21"/>
        <v>106.1411964505202</v>
      </c>
      <c r="G65" s="115">
        <v>3081869</v>
      </c>
      <c r="H65" s="116">
        <f t="shared" si="22"/>
        <v>160.5892866447814</v>
      </c>
      <c r="J65" s="116">
        <f t="shared" si="23"/>
        <v>196.90515335476425</v>
      </c>
      <c r="K65" s="115">
        <v>11773275</v>
      </c>
      <c r="L65" s="116">
        <f t="shared" si="24"/>
        <v>613.47897451930589</v>
      </c>
      <c r="N65" s="116">
        <f t="shared" si="25"/>
        <v>83.822697116491483</v>
      </c>
      <c r="O65" s="115">
        <v>14389878</v>
      </c>
      <c r="P65" s="116">
        <f t="shared" si="26"/>
        <v>749.8242926371737</v>
      </c>
      <c r="R65" s="116">
        <f t="shared" si="27"/>
        <v>367.56521733878503</v>
      </c>
      <c r="S65" s="115">
        <v>22682528</v>
      </c>
      <c r="T65" s="116">
        <f t="shared" si="28"/>
        <v>1181.9356990255849</v>
      </c>
      <c r="V65" s="116">
        <f t="shared" si="29"/>
        <v>234.07626895930048</v>
      </c>
      <c r="W65" s="115">
        <v>44279807</v>
      </c>
      <c r="Y65" s="116">
        <f t="shared" si="30"/>
        <v>2307.3215048720754</v>
      </c>
      <c r="AA65" s="116">
        <f t="shared" si="31"/>
        <v>86.494246301572616</v>
      </c>
      <c r="AB65" s="115">
        <v>1825700</v>
      </c>
      <c r="AC65" s="116">
        <f t="shared" si="32"/>
        <v>95.133135323849714</v>
      </c>
      <c r="AE65" s="116">
        <f t="shared" si="33"/>
        <v>73.416836289995928</v>
      </c>
      <c r="AF65" s="115">
        <v>3813538</v>
      </c>
      <c r="AG65" s="116">
        <f t="shared" si="34"/>
        <v>198.71491845135742</v>
      </c>
      <c r="AI65" s="116">
        <f t="shared" si="35"/>
        <v>110.11315260024199</v>
      </c>
      <c r="AJ65" s="115">
        <v>0</v>
      </c>
      <c r="AK65" s="116">
        <f t="shared" si="36"/>
        <v>0</v>
      </c>
      <c r="AM65" s="116">
        <f t="shared" si="37"/>
        <v>0</v>
      </c>
      <c r="AN65" s="115">
        <f t="shared" si="38"/>
        <v>105315145</v>
      </c>
      <c r="AO65" s="115">
        <v>19191</v>
      </c>
      <c r="AP65" s="115">
        <v>19191</v>
      </c>
      <c r="AQ65" s="115">
        <v>19191</v>
      </c>
      <c r="AR65" s="115">
        <v>19191</v>
      </c>
      <c r="AS65" s="115">
        <v>19191</v>
      </c>
      <c r="AT65" s="115">
        <v>19191</v>
      </c>
      <c r="AU65" s="115">
        <v>19191</v>
      </c>
      <c r="AV65" s="115">
        <v>19191</v>
      </c>
      <c r="AW65" s="115">
        <v>19191</v>
      </c>
      <c r="AX65" s="115">
        <v>0</v>
      </c>
    </row>
    <row r="66" spans="1:50" x14ac:dyDescent="0.25">
      <c r="A66" s="280">
        <v>15</v>
      </c>
      <c r="B66" s="280" t="s">
        <v>95</v>
      </c>
      <c r="C66" s="118">
        <v>2363562</v>
      </c>
      <c r="D66" s="119">
        <f t="shared" si="20"/>
        <v>141.75985125652252</v>
      </c>
      <c r="E66" s="298"/>
      <c r="F66" s="119">
        <f t="shared" si="21"/>
        <v>83.250504447535846</v>
      </c>
      <c r="G66" s="118">
        <v>1481012</v>
      </c>
      <c r="H66" s="119">
        <f t="shared" si="22"/>
        <v>88.826965753013852</v>
      </c>
      <c r="I66" s="298"/>
      <c r="J66" s="119">
        <f t="shared" si="23"/>
        <v>108.91440941713635</v>
      </c>
      <c r="K66" s="118">
        <v>7592475</v>
      </c>
      <c r="L66" s="119">
        <f t="shared" si="24"/>
        <v>455.37545732621606</v>
      </c>
      <c r="M66" s="298"/>
      <c r="N66" s="119">
        <f t="shared" si="25"/>
        <v>62.220223706359448</v>
      </c>
      <c r="O66" s="118">
        <v>2270725</v>
      </c>
      <c r="P66" s="119">
        <f t="shared" si="26"/>
        <v>136.19174713608828</v>
      </c>
      <c r="Q66" s="298"/>
      <c r="R66" s="119">
        <f t="shared" si="27"/>
        <v>66.761439483060272</v>
      </c>
      <c r="S66" s="118">
        <v>7296453</v>
      </c>
      <c r="T66" s="119">
        <f t="shared" si="28"/>
        <v>437.62088406405564</v>
      </c>
      <c r="U66" s="298"/>
      <c r="V66" s="119">
        <f t="shared" si="29"/>
        <v>86.668558911314634</v>
      </c>
      <c r="W66" s="118">
        <v>34317090</v>
      </c>
      <c r="X66" s="298"/>
      <c r="Y66" s="119">
        <f t="shared" si="30"/>
        <v>2058.2432675583277</v>
      </c>
      <c r="Z66" s="298"/>
      <c r="AA66" s="119">
        <f t="shared" si="31"/>
        <v>77.157084418807045</v>
      </c>
      <c r="AB66" s="118">
        <v>962673</v>
      </c>
      <c r="AC66" s="119">
        <f t="shared" si="32"/>
        <v>57.738439393030646</v>
      </c>
      <c r="AD66" s="298"/>
      <c r="AE66" s="119">
        <f t="shared" si="33"/>
        <v>44.558329105077647</v>
      </c>
      <c r="AF66" s="118">
        <v>473240</v>
      </c>
      <c r="AG66" s="119">
        <f t="shared" si="34"/>
        <v>28.383614226593895</v>
      </c>
      <c r="AH66" s="298"/>
      <c r="AI66" s="119">
        <f t="shared" si="35"/>
        <v>15.728105715648063</v>
      </c>
      <c r="AJ66" s="118">
        <v>0</v>
      </c>
      <c r="AK66" s="119">
        <f t="shared" si="36"/>
        <v>0</v>
      </c>
      <c r="AL66" s="298"/>
      <c r="AM66" s="119">
        <f t="shared" si="37"/>
        <v>0</v>
      </c>
      <c r="AN66" s="118">
        <f t="shared" si="38"/>
        <v>56757230</v>
      </c>
      <c r="AO66" s="118">
        <v>16673</v>
      </c>
      <c r="AP66" s="118">
        <v>16673</v>
      </c>
      <c r="AQ66" s="118">
        <v>16673</v>
      </c>
      <c r="AR66" s="118">
        <v>16673</v>
      </c>
      <c r="AS66" s="118">
        <v>16673</v>
      </c>
      <c r="AT66" s="118">
        <v>16673</v>
      </c>
      <c r="AU66" s="118">
        <v>16673</v>
      </c>
      <c r="AV66" s="118">
        <v>16673</v>
      </c>
      <c r="AW66" s="118">
        <v>16673</v>
      </c>
      <c r="AX66" s="118">
        <v>0</v>
      </c>
    </row>
    <row r="67" spans="1:50" x14ac:dyDescent="0.25">
      <c r="A67" s="279">
        <v>16</v>
      </c>
      <c r="B67" s="279" t="s">
        <v>96</v>
      </c>
      <c r="C67" s="115">
        <v>6261204</v>
      </c>
      <c r="D67" s="116">
        <f t="shared" si="20"/>
        <v>111.75133861640609</v>
      </c>
      <c r="F67" s="116">
        <f t="shared" si="21"/>
        <v>65.627575297523748</v>
      </c>
      <c r="G67" s="115">
        <v>3527081</v>
      </c>
      <c r="H67" s="116">
        <f t="shared" si="22"/>
        <v>62.952113229099737</v>
      </c>
      <c r="J67" s="116">
        <f t="shared" si="23"/>
        <v>77.188184643979696</v>
      </c>
      <c r="K67" s="115">
        <v>26425508</v>
      </c>
      <c r="L67" s="116">
        <f t="shared" si="24"/>
        <v>471.64824730491898</v>
      </c>
      <c r="N67" s="116">
        <f t="shared" si="25"/>
        <v>64.44365629700998</v>
      </c>
      <c r="O67" s="115">
        <v>7073302</v>
      </c>
      <c r="P67" s="116">
        <f t="shared" si="26"/>
        <v>126.24584136503177</v>
      </c>
      <c r="R67" s="116">
        <f t="shared" si="27"/>
        <v>61.885938579359326</v>
      </c>
      <c r="S67" s="115">
        <v>23859893</v>
      </c>
      <c r="T67" s="116">
        <f t="shared" si="28"/>
        <v>425.85658956236165</v>
      </c>
      <c r="V67" s="116">
        <f t="shared" si="29"/>
        <v>84.338701063577915</v>
      </c>
      <c r="W67" s="115">
        <v>116317893</v>
      </c>
      <c r="Y67" s="116">
        <f t="shared" si="30"/>
        <v>2076.0671985435852</v>
      </c>
      <c r="AA67" s="116">
        <f t="shared" si="31"/>
        <v>77.825247686667964</v>
      </c>
      <c r="AB67" s="115">
        <v>2297492</v>
      </c>
      <c r="AC67" s="116">
        <f t="shared" si="32"/>
        <v>41.006139787249232</v>
      </c>
      <c r="AE67" s="116">
        <f t="shared" si="33"/>
        <v>31.645556949182442</v>
      </c>
      <c r="AF67" s="115">
        <v>2276559</v>
      </c>
      <c r="AG67" s="116">
        <f t="shared" si="34"/>
        <v>40.632523024202186</v>
      </c>
      <c r="AI67" s="116">
        <f t="shared" si="35"/>
        <v>22.515547615475263</v>
      </c>
      <c r="AJ67" s="115">
        <v>0</v>
      </c>
      <c r="AK67" s="116">
        <f t="shared" si="36"/>
        <v>0</v>
      </c>
      <c r="AM67" s="116">
        <f t="shared" si="37"/>
        <v>0</v>
      </c>
      <c r="AN67" s="115">
        <f t="shared" si="38"/>
        <v>188038932</v>
      </c>
      <c r="AO67" s="115">
        <v>56028</v>
      </c>
      <c r="AP67" s="115">
        <v>56028</v>
      </c>
      <c r="AQ67" s="115">
        <v>56028</v>
      </c>
      <c r="AR67" s="115">
        <v>56028</v>
      </c>
      <c r="AS67" s="115">
        <v>56028</v>
      </c>
      <c r="AT67" s="115">
        <v>56028</v>
      </c>
      <c r="AU67" s="115">
        <v>56028</v>
      </c>
      <c r="AV67" s="115">
        <v>56028</v>
      </c>
      <c r="AW67" s="115">
        <v>56028</v>
      </c>
      <c r="AX67" s="115">
        <v>0</v>
      </c>
    </row>
    <row r="68" spans="1:50" x14ac:dyDescent="0.25">
      <c r="A68" s="280">
        <v>17</v>
      </c>
      <c r="B68" s="280" t="s">
        <v>97</v>
      </c>
      <c r="C68" s="118">
        <v>6237212</v>
      </c>
      <c r="D68" s="119">
        <f t="shared" si="20"/>
        <v>188.64628134168103</v>
      </c>
      <c r="E68" s="298"/>
      <c r="F68" s="119">
        <f t="shared" si="21"/>
        <v>110.78523252276702</v>
      </c>
      <c r="G68" s="118">
        <v>2898329</v>
      </c>
      <c r="H68" s="119">
        <f t="shared" si="22"/>
        <v>87.6607990805432</v>
      </c>
      <c r="I68" s="298"/>
      <c r="J68" s="119">
        <f t="shared" si="23"/>
        <v>107.48452432157596</v>
      </c>
      <c r="K68" s="118">
        <v>24178605</v>
      </c>
      <c r="L68" s="119">
        <f t="shared" si="24"/>
        <v>731.28890300335718</v>
      </c>
      <c r="M68" s="298"/>
      <c r="N68" s="119">
        <f t="shared" si="25"/>
        <v>99.919656201962766</v>
      </c>
      <c r="O68" s="118">
        <v>6297324</v>
      </c>
      <c r="P68" s="119">
        <f t="shared" si="26"/>
        <v>190.46438617185373</v>
      </c>
      <c r="Q68" s="298"/>
      <c r="R68" s="119">
        <f t="shared" si="27"/>
        <v>93.365984786026843</v>
      </c>
      <c r="S68" s="118">
        <v>10927776</v>
      </c>
      <c r="T68" s="119">
        <f t="shared" si="28"/>
        <v>330.51374648398513</v>
      </c>
      <c r="U68" s="298"/>
      <c r="V68" s="119">
        <f t="shared" si="29"/>
        <v>65.456542754832782</v>
      </c>
      <c r="W68" s="118">
        <v>69677834</v>
      </c>
      <c r="X68" s="298"/>
      <c r="Y68" s="119">
        <f t="shared" si="30"/>
        <v>2107.4262468620514</v>
      </c>
      <c r="Z68" s="298"/>
      <c r="AA68" s="119">
        <f t="shared" si="31"/>
        <v>79.00080005044255</v>
      </c>
      <c r="AB68" s="118">
        <v>1724246</v>
      </c>
      <c r="AC68" s="119">
        <f t="shared" si="32"/>
        <v>52.150319087802075</v>
      </c>
      <c r="AD68" s="298"/>
      <c r="AE68" s="119">
        <f t="shared" si="33"/>
        <v>40.245824190557961</v>
      </c>
      <c r="AF68" s="118">
        <v>1773200</v>
      </c>
      <c r="AG68" s="119">
        <f t="shared" si="34"/>
        <v>53.630946980007863</v>
      </c>
      <c r="AH68" s="298"/>
      <c r="AI68" s="119">
        <f t="shared" si="35"/>
        <v>29.718315539306971</v>
      </c>
      <c r="AJ68" s="118">
        <v>0</v>
      </c>
      <c r="AK68" s="119">
        <f t="shared" si="36"/>
        <v>0</v>
      </c>
      <c r="AL68" s="298"/>
      <c r="AM68" s="119">
        <f t="shared" si="37"/>
        <v>0</v>
      </c>
      <c r="AN68" s="118">
        <f t="shared" si="38"/>
        <v>123714526</v>
      </c>
      <c r="AO68" s="118">
        <v>33063</v>
      </c>
      <c r="AP68" s="118">
        <v>33063</v>
      </c>
      <c r="AQ68" s="118">
        <v>33063</v>
      </c>
      <c r="AR68" s="118">
        <v>33063</v>
      </c>
      <c r="AS68" s="118">
        <v>33063</v>
      </c>
      <c r="AT68" s="118">
        <v>33063</v>
      </c>
      <c r="AU68" s="118">
        <v>33063</v>
      </c>
      <c r="AV68" s="118">
        <v>33063</v>
      </c>
      <c r="AW68" s="118">
        <v>33063</v>
      </c>
      <c r="AX68" s="118">
        <v>0</v>
      </c>
    </row>
    <row r="69" spans="1:50" x14ac:dyDescent="0.25">
      <c r="A69" s="279">
        <v>18</v>
      </c>
      <c r="B69" s="279" t="s">
        <v>98</v>
      </c>
      <c r="C69" s="115">
        <v>3167788</v>
      </c>
      <c r="D69" s="116">
        <f t="shared" si="20"/>
        <v>109.80962285080422</v>
      </c>
      <c r="F69" s="116">
        <f t="shared" si="21"/>
        <v>64.487274884203089</v>
      </c>
      <c r="G69" s="115">
        <v>2156417</v>
      </c>
      <c r="H69" s="116">
        <f t="shared" si="22"/>
        <v>74.751005268996124</v>
      </c>
      <c r="J69" s="116">
        <f t="shared" si="23"/>
        <v>91.655293223091149</v>
      </c>
      <c r="K69" s="115">
        <v>14995478</v>
      </c>
      <c r="L69" s="116">
        <f t="shared" si="24"/>
        <v>519.8099694952856</v>
      </c>
      <c r="N69" s="116">
        <f t="shared" si="25"/>
        <v>71.024233006969681</v>
      </c>
      <c r="O69" s="115">
        <v>2143479</v>
      </c>
      <c r="P69" s="116">
        <f t="shared" si="26"/>
        <v>74.302516638935103</v>
      </c>
      <c r="R69" s="116">
        <f t="shared" si="27"/>
        <v>36.423227341907655</v>
      </c>
      <c r="S69" s="115">
        <v>24616009</v>
      </c>
      <c r="T69" s="116">
        <f t="shared" si="28"/>
        <v>853.30036744315032</v>
      </c>
      <c r="V69" s="116">
        <f t="shared" si="29"/>
        <v>168.99173658716026</v>
      </c>
      <c r="W69" s="115">
        <v>71547943</v>
      </c>
      <c r="Y69" s="116">
        <f t="shared" si="30"/>
        <v>2480.1699597892402</v>
      </c>
      <c r="AA69" s="116">
        <f t="shared" si="31"/>
        <v>92.973792737074874</v>
      </c>
      <c r="AB69" s="115">
        <v>1348615</v>
      </c>
      <c r="AC69" s="116">
        <f t="shared" si="32"/>
        <v>46.748994731003883</v>
      </c>
      <c r="AE69" s="116">
        <f t="shared" si="33"/>
        <v>36.077474806273493</v>
      </c>
      <c r="AF69" s="115">
        <v>1772351</v>
      </c>
      <c r="AG69" s="116">
        <f t="shared" si="34"/>
        <v>61.437569328896281</v>
      </c>
      <c r="AI69" s="116">
        <f t="shared" si="35"/>
        <v>34.044169907438025</v>
      </c>
      <c r="AJ69" s="115">
        <v>0</v>
      </c>
      <c r="AK69" s="116">
        <f t="shared" si="36"/>
        <v>0</v>
      </c>
      <c r="AM69" s="116">
        <f t="shared" si="37"/>
        <v>0</v>
      </c>
      <c r="AN69" s="115">
        <f t="shared" si="38"/>
        <v>121748080</v>
      </c>
      <c r="AO69" s="115">
        <v>28848</v>
      </c>
      <c r="AP69" s="115">
        <v>28848</v>
      </c>
      <c r="AQ69" s="115">
        <v>28848</v>
      </c>
      <c r="AR69" s="115">
        <v>28848</v>
      </c>
      <c r="AS69" s="115">
        <v>28848</v>
      </c>
      <c r="AT69" s="115">
        <v>28848</v>
      </c>
      <c r="AU69" s="115">
        <v>28848</v>
      </c>
      <c r="AV69" s="115">
        <v>28848</v>
      </c>
      <c r="AW69" s="115">
        <v>28848</v>
      </c>
      <c r="AX69" s="115">
        <v>0</v>
      </c>
    </row>
    <row r="70" spans="1:50" x14ac:dyDescent="0.25">
      <c r="A70" s="280">
        <v>19</v>
      </c>
      <c r="B70" s="280" t="s">
        <v>99</v>
      </c>
      <c r="C70" s="118">
        <v>4318238</v>
      </c>
      <c r="D70" s="119">
        <f t="shared" si="20"/>
        <v>671.78562538892345</v>
      </c>
      <c r="E70" s="298"/>
      <c r="F70" s="119">
        <f t="shared" si="21"/>
        <v>394.51573699120945</v>
      </c>
      <c r="G70" s="118">
        <v>1135893</v>
      </c>
      <c r="H70" s="119">
        <f t="shared" si="22"/>
        <v>176.71017423771002</v>
      </c>
      <c r="I70" s="298"/>
      <c r="J70" s="119">
        <f t="shared" si="23"/>
        <v>216.67163909002971</v>
      </c>
      <c r="K70" s="118">
        <v>5399817</v>
      </c>
      <c r="L70" s="119">
        <f t="shared" si="24"/>
        <v>840.04620410703171</v>
      </c>
      <c r="M70" s="298"/>
      <c r="N70" s="119">
        <f t="shared" si="25"/>
        <v>114.77970958319482</v>
      </c>
      <c r="O70" s="118">
        <v>2100369</v>
      </c>
      <c r="P70" s="119">
        <f t="shared" si="26"/>
        <v>326.75311138767893</v>
      </c>
      <c r="Q70" s="298"/>
      <c r="R70" s="119">
        <f t="shared" si="27"/>
        <v>160.17496309825765</v>
      </c>
      <c r="S70" s="118">
        <v>2461991</v>
      </c>
      <c r="T70" s="119">
        <f t="shared" si="28"/>
        <v>383.01042314872433</v>
      </c>
      <c r="U70" s="298"/>
      <c r="V70" s="119">
        <f t="shared" si="29"/>
        <v>75.853238798937056</v>
      </c>
      <c r="W70" s="118">
        <v>13288800</v>
      </c>
      <c r="X70" s="298"/>
      <c r="Y70" s="119">
        <f t="shared" si="30"/>
        <v>2067.3304293714996</v>
      </c>
      <c r="Z70" s="298"/>
      <c r="AA70" s="119">
        <f t="shared" si="31"/>
        <v>77.497733613291246</v>
      </c>
      <c r="AB70" s="118">
        <v>1035166</v>
      </c>
      <c r="AC70" s="119">
        <f t="shared" si="32"/>
        <v>161.04013690105788</v>
      </c>
      <c r="AD70" s="298"/>
      <c r="AE70" s="119">
        <f t="shared" si="33"/>
        <v>124.279067716372</v>
      </c>
      <c r="AF70" s="118">
        <v>1063129</v>
      </c>
      <c r="AG70" s="119">
        <f t="shared" si="34"/>
        <v>165.39032358431859</v>
      </c>
      <c r="AH70" s="298"/>
      <c r="AI70" s="119">
        <f t="shared" si="35"/>
        <v>91.647119810490864</v>
      </c>
      <c r="AJ70" s="118">
        <v>0</v>
      </c>
      <c r="AK70" s="119">
        <f t="shared" si="36"/>
        <v>0</v>
      </c>
      <c r="AL70" s="298"/>
      <c r="AM70" s="119">
        <f t="shared" si="37"/>
        <v>0</v>
      </c>
      <c r="AN70" s="118">
        <f t="shared" si="38"/>
        <v>30803403</v>
      </c>
      <c r="AO70" s="118">
        <v>6428</v>
      </c>
      <c r="AP70" s="118">
        <v>6428</v>
      </c>
      <c r="AQ70" s="118">
        <v>6428</v>
      </c>
      <c r="AR70" s="118">
        <v>6428</v>
      </c>
      <c r="AS70" s="118">
        <v>6428</v>
      </c>
      <c r="AT70" s="118">
        <v>6428</v>
      </c>
      <c r="AU70" s="118">
        <v>6428</v>
      </c>
      <c r="AV70" s="118">
        <v>6428</v>
      </c>
      <c r="AW70" s="118">
        <v>6428</v>
      </c>
      <c r="AX70" s="118">
        <v>0</v>
      </c>
    </row>
    <row r="71" spans="1:50" x14ac:dyDescent="0.25">
      <c r="A71" s="279">
        <v>20</v>
      </c>
      <c r="B71" s="279" t="s">
        <v>100</v>
      </c>
      <c r="C71" s="115">
        <v>3458496</v>
      </c>
      <c r="D71" s="116">
        <f t="shared" si="20"/>
        <v>302.10482180293502</v>
      </c>
      <c r="F71" s="116">
        <f t="shared" si="21"/>
        <v>177.41538657243808</v>
      </c>
      <c r="G71" s="115">
        <v>1565737</v>
      </c>
      <c r="H71" s="116">
        <f t="shared" si="22"/>
        <v>136.76947938504543</v>
      </c>
      <c r="J71" s="116">
        <f t="shared" si="23"/>
        <v>167.69870441067056</v>
      </c>
      <c r="K71" s="115">
        <v>6712268</v>
      </c>
      <c r="L71" s="116">
        <f t="shared" si="24"/>
        <v>586.32669461914747</v>
      </c>
      <c r="N71" s="116">
        <f t="shared" si="25"/>
        <v>80.112745465945451</v>
      </c>
      <c r="O71" s="115">
        <v>1803445</v>
      </c>
      <c r="P71" s="116">
        <f t="shared" si="26"/>
        <v>157.53363032844166</v>
      </c>
      <c r="R71" s="116">
        <f t="shared" si="27"/>
        <v>77.223269022386958</v>
      </c>
      <c r="S71" s="115">
        <v>7577694</v>
      </c>
      <c r="T71" s="116">
        <f t="shared" si="28"/>
        <v>661.92295597484281</v>
      </c>
      <c r="V71" s="116">
        <f t="shared" si="29"/>
        <v>131.09042733952364</v>
      </c>
      <c r="W71" s="115">
        <v>29918938</v>
      </c>
      <c r="Y71" s="116">
        <f t="shared" si="30"/>
        <v>2613.4641858839973</v>
      </c>
      <c r="AA71" s="116">
        <f t="shared" si="31"/>
        <v>97.970575195901134</v>
      </c>
      <c r="AB71" s="115">
        <v>465588</v>
      </c>
      <c r="AC71" s="116">
        <f t="shared" si="32"/>
        <v>40.669811320754718</v>
      </c>
      <c r="AE71" s="116">
        <f t="shared" si="33"/>
        <v>31.386003094679101</v>
      </c>
      <c r="AF71" s="115">
        <v>559966</v>
      </c>
      <c r="AG71" s="116">
        <f t="shared" si="34"/>
        <v>48.9138714185884</v>
      </c>
      <c r="AI71" s="116">
        <f t="shared" si="35"/>
        <v>27.104460147022486</v>
      </c>
      <c r="AJ71" s="115">
        <v>0</v>
      </c>
      <c r="AK71" s="116">
        <f t="shared" si="36"/>
        <v>0</v>
      </c>
      <c r="AM71" s="116">
        <f t="shared" si="37"/>
        <v>0</v>
      </c>
      <c r="AN71" s="115">
        <f t="shared" si="38"/>
        <v>52062132</v>
      </c>
      <c r="AO71" s="115">
        <v>11448</v>
      </c>
      <c r="AP71" s="115">
        <v>11448</v>
      </c>
      <c r="AQ71" s="115">
        <v>11448</v>
      </c>
      <c r="AR71" s="115">
        <v>11448</v>
      </c>
      <c r="AS71" s="115">
        <v>11448</v>
      </c>
      <c r="AT71" s="115">
        <v>11448</v>
      </c>
      <c r="AU71" s="115">
        <v>11448</v>
      </c>
      <c r="AV71" s="115">
        <v>11448</v>
      </c>
      <c r="AW71" s="115">
        <v>11448</v>
      </c>
      <c r="AX71" s="115">
        <v>0</v>
      </c>
    </row>
    <row r="72" spans="1:50" x14ac:dyDescent="0.25">
      <c r="A72" s="280">
        <v>21</v>
      </c>
      <c r="B72" s="280" t="s">
        <v>101</v>
      </c>
      <c r="C72" s="118">
        <v>55059468</v>
      </c>
      <c r="D72" s="119">
        <f t="shared" si="20"/>
        <v>142.01455237643248</v>
      </c>
      <c r="E72" s="298"/>
      <c r="F72" s="119">
        <f t="shared" si="21"/>
        <v>83.400081330750027</v>
      </c>
      <c r="G72" s="118">
        <v>31487974</v>
      </c>
      <c r="H72" s="119">
        <f t="shared" si="22"/>
        <v>81.216740649414632</v>
      </c>
      <c r="I72" s="298"/>
      <c r="J72" s="119">
        <f t="shared" si="23"/>
        <v>99.583198273499463</v>
      </c>
      <c r="K72" s="118">
        <v>282737683</v>
      </c>
      <c r="L72" s="119">
        <f t="shared" si="24"/>
        <v>729.26359352390875</v>
      </c>
      <c r="M72" s="298"/>
      <c r="N72" s="119">
        <f t="shared" si="25"/>
        <v>99.642928049712751</v>
      </c>
      <c r="O72" s="118">
        <v>58578421</v>
      </c>
      <c r="P72" s="119">
        <f t="shared" si="26"/>
        <v>151.09096653881966</v>
      </c>
      <c r="Q72" s="298"/>
      <c r="R72" s="119">
        <f t="shared" si="27"/>
        <v>74.065063641037696</v>
      </c>
      <c r="S72" s="118">
        <v>132916565</v>
      </c>
      <c r="T72" s="119">
        <f t="shared" si="28"/>
        <v>342.83089117185062</v>
      </c>
      <c r="U72" s="298"/>
      <c r="V72" s="119">
        <f t="shared" si="29"/>
        <v>67.895889730429133</v>
      </c>
      <c r="W72" s="118">
        <v>930779217</v>
      </c>
      <c r="X72" s="298"/>
      <c r="Y72" s="119">
        <f t="shared" si="30"/>
        <v>2400.7531976796672</v>
      </c>
      <c r="Z72" s="298"/>
      <c r="AA72" s="119">
        <f t="shared" si="31"/>
        <v>89.996707416336406</v>
      </c>
      <c r="AB72" s="118">
        <v>38589783</v>
      </c>
      <c r="AC72" s="119">
        <f t="shared" si="32"/>
        <v>99.534393595097285</v>
      </c>
      <c r="AD72" s="298"/>
      <c r="AE72" s="119">
        <f t="shared" si="33"/>
        <v>76.813407388700867</v>
      </c>
      <c r="AF72" s="118">
        <v>46250228</v>
      </c>
      <c r="AG72" s="119">
        <f t="shared" si="34"/>
        <v>119.29293299252262</v>
      </c>
      <c r="AH72" s="298"/>
      <c r="AI72" s="119">
        <f t="shared" si="35"/>
        <v>66.103345622495496</v>
      </c>
      <c r="AJ72" s="118">
        <v>0</v>
      </c>
      <c r="AK72" s="119">
        <f t="shared" si="36"/>
        <v>0</v>
      </c>
      <c r="AL72" s="298"/>
      <c r="AM72" s="119">
        <f t="shared" si="37"/>
        <v>0</v>
      </c>
      <c r="AN72" s="118">
        <f t="shared" si="38"/>
        <v>1576399339</v>
      </c>
      <c r="AO72" s="118">
        <v>387703</v>
      </c>
      <c r="AP72" s="118">
        <v>387703</v>
      </c>
      <c r="AQ72" s="118">
        <v>387703</v>
      </c>
      <c r="AR72" s="118">
        <v>387703</v>
      </c>
      <c r="AS72" s="118">
        <v>387703</v>
      </c>
      <c r="AT72" s="118">
        <v>387703</v>
      </c>
      <c r="AU72" s="118">
        <v>387703</v>
      </c>
      <c r="AV72" s="118">
        <v>387703</v>
      </c>
      <c r="AW72" s="118">
        <v>387703</v>
      </c>
      <c r="AX72" s="118">
        <v>0</v>
      </c>
    </row>
    <row r="73" spans="1:50" x14ac:dyDescent="0.25">
      <c r="A73" s="279">
        <v>22</v>
      </c>
      <c r="B73" s="279" t="s">
        <v>102</v>
      </c>
      <c r="C73" s="115">
        <v>5519753</v>
      </c>
      <c r="D73" s="116">
        <f t="shared" si="20"/>
        <v>357.45065406035485</v>
      </c>
      <c r="F73" s="116">
        <f t="shared" si="21"/>
        <v>209.91801981914801</v>
      </c>
      <c r="G73" s="115">
        <v>1326233</v>
      </c>
      <c r="H73" s="116">
        <f t="shared" si="22"/>
        <v>85.884794715710399</v>
      </c>
      <c r="J73" s="116">
        <f t="shared" si="23"/>
        <v>105.30689205778944</v>
      </c>
      <c r="K73" s="115">
        <v>8702801</v>
      </c>
      <c r="L73" s="116">
        <f t="shared" si="24"/>
        <v>563.5799119285067</v>
      </c>
      <c r="N73" s="116">
        <f t="shared" si="25"/>
        <v>77.004738908188159</v>
      </c>
      <c r="O73" s="115">
        <v>1615050</v>
      </c>
      <c r="P73" s="116">
        <f t="shared" si="26"/>
        <v>104.58813625178085</v>
      </c>
      <c r="R73" s="116">
        <f t="shared" si="27"/>
        <v>51.269292566180091</v>
      </c>
      <c r="S73" s="115">
        <v>4578928</v>
      </c>
      <c r="T73" s="116">
        <f t="shared" si="28"/>
        <v>296.52428441911667</v>
      </c>
      <c r="V73" s="116">
        <f t="shared" si="29"/>
        <v>58.72510510502044</v>
      </c>
      <c r="W73" s="115">
        <v>30611326</v>
      </c>
      <c r="Y73" s="116">
        <f t="shared" si="30"/>
        <v>1982.3420541380651</v>
      </c>
      <c r="AA73" s="116">
        <f t="shared" si="31"/>
        <v>74.311785991909048</v>
      </c>
      <c r="AB73" s="115">
        <v>1510849</v>
      </c>
      <c r="AC73" s="116">
        <f t="shared" si="32"/>
        <v>97.840240901437639</v>
      </c>
      <c r="AE73" s="116">
        <f t="shared" si="33"/>
        <v>75.505983529103929</v>
      </c>
      <c r="AF73" s="115">
        <v>1026557</v>
      </c>
      <c r="AG73" s="116">
        <f t="shared" si="34"/>
        <v>66.478241160471441</v>
      </c>
      <c r="AI73" s="116">
        <f t="shared" si="35"/>
        <v>36.837338487450019</v>
      </c>
      <c r="AJ73" s="115">
        <v>0</v>
      </c>
      <c r="AK73" s="116">
        <f t="shared" si="36"/>
        <v>0</v>
      </c>
      <c r="AM73" s="116">
        <f t="shared" si="37"/>
        <v>0</v>
      </c>
      <c r="AN73" s="115">
        <f t="shared" si="38"/>
        <v>54891497</v>
      </c>
      <c r="AO73" s="115">
        <v>15442</v>
      </c>
      <c r="AP73" s="115">
        <v>15442</v>
      </c>
      <c r="AQ73" s="115">
        <v>15442</v>
      </c>
      <c r="AR73" s="115">
        <v>15442</v>
      </c>
      <c r="AS73" s="115">
        <v>15442</v>
      </c>
      <c r="AT73" s="115">
        <v>15442</v>
      </c>
      <c r="AU73" s="115">
        <v>15442</v>
      </c>
      <c r="AV73" s="115">
        <v>15442</v>
      </c>
      <c r="AW73" s="115">
        <v>15442</v>
      </c>
      <c r="AX73" s="115">
        <v>0</v>
      </c>
    </row>
    <row r="74" spans="1:50" x14ac:dyDescent="0.25">
      <c r="A74" s="280">
        <v>23</v>
      </c>
      <c r="B74" s="280" t="s">
        <v>103</v>
      </c>
      <c r="C74" s="118">
        <v>1274966</v>
      </c>
      <c r="D74" s="119">
        <f t="shared" si="20"/>
        <v>262.60885684860966</v>
      </c>
      <c r="E74" s="298"/>
      <c r="F74" s="119">
        <f t="shared" si="21"/>
        <v>154.22081507038524</v>
      </c>
      <c r="G74" s="118">
        <v>980494</v>
      </c>
      <c r="H74" s="119">
        <f t="shared" si="22"/>
        <v>201.9555097837281</v>
      </c>
      <c r="I74" s="298"/>
      <c r="J74" s="119">
        <f t="shared" si="23"/>
        <v>247.62598711062176</v>
      </c>
      <c r="K74" s="118">
        <v>2073982</v>
      </c>
      <c r="L74" s="119">
        <f t="shared" si="24"/>
        <v>427.18475798146238</v>
      </c>
      <c r="M74" s="298"/>
      <c r="N74" s="119">
        <f t="shared" si="25"/>
        <v>58.368387619346173</v>
      </c>
      <c r="O74" s="118">
        <v>669870</v>
      </c>
      <c r="P74" s="119">
        <f t="shared" si="26"/>
        <v>137.97528321318228</v>
      </c>
      <c r="Q74" s="298"/>
      <c r="R74" s="119">
        <f t="shared" si="27"/>
        <v>67.635732076999787</v>
      </c>
      <c r="S74" s="118">
        <v>2485687</v>
      </c>
      <c r="T74" s="119">
        <f t="shared" si="28"/>
        <v>511.9849639546859</v>
      </c>
      <c r="U74" s="298"/>
      <c r="V74" s="119">
        <f t="shared" si="29"/>
        <v>101.39598137578601</v>
      </c>
      <c r="W74" s="118">
        <v>8961394</v>
      </c>
      <c r="X74" s="298"/>
      <c r="Y74" s="119">
        <f t="shared" si="30"/>
        <v>1845.8072090628218</v>
      </c>
      <c r="Z74" s="298"/>
      <c r="AA74" s="119">
        <f t="shared" si="31"/>
        <v>69.193522891708852</v>
      </c>
      <c r="AB74" s="118">
        <v>54394</v>
      </c>
      <c r="AC74" s="119">
        <f t="shared" si="32"/>
        <v>11.203707518022657</v>
      </c>
      <c r="AD74" s="298"/>
      <c r="AE74" s="119">
        <f t="shared" si="33"/>
        <v>8.6462067910575477</v>
      </c>
      <c r="AF74" s="118">
        <v>167627</v>
      </c>
      <c r="AG74" s="119">
        <f t="shared" si="34"/>
        <v>34.526673532440782</v>
      </c>
      <c r="AH74" s="298"/>
      <c r="AI74" s="119">
        <f t="shared" si="35"/>
        <v>19.132136132934701</v>
      </c>
      <c r="AJ74" s="118">
        <v>0</v>
      </c>
      <c r="AK74" s="119">
        <f t="shared" si="36"/>
        <v>0</v>
      </c>
      <c r="AL74" s="298"/>
      <c r="AM74" s="119">
        <f t="shared" si="37"/>
        <v>0</v>
      </c>
      <c r="AN74" s="118">
        <f t="shared" si="38"/>
        <v>16668414</v>
      </c>
      <c r="AO74" s="118">
        <v>4855</v>
      </c>
      <c r="AP74" s="118">
        <v>4855</v>
      </c>
      <c r="AQ74" s="118">
        <v>4855</v>
      </c>
      <c r="AR74" s="118">
        <v>4855</v>
      </c>
      <c r="AS74" s="118">
        <v>4855</v>
      </c>
      <c r="AT74" s="118">
        <v>4855</v>
      </c>
      <c r="AU74" s="118">
        <v>4855</v>
      </c>
      <c r="AV74" s="118">
        <v>4855</v>
      </c>
      <c r="AW74" s="118">
        <v>4855</v>
      </c>
      <c r="AX74" s="118">
        <v>0</v>
      </c>
    </row>
    <row r="75" spans="1:50" x14ac:dyDescent="0.25">
      <c r="A75" s="279">
        <v>24</v>
      </c>
      <c r="B75" s="279" t="s">
        <v>104</v>
      </c>
      <c r="C75" s="115">
        <v>7106809</v>
      </c>
      <c r="D75" s="116">
        <f t="shared" si="20"/>
        <v>129.61297441228501</v>
      </c>
      <c r="F75" s="116">
        <f t="shared" si="21"/>
        <v>76.117076923582104</v>
      </c>
      <c r="G75" s="115">
        <v>5462946</v>
      </c>
      <c r="H75" s="116">
        <f t="shared" si="22"/>
        <v>99.632434206926732</v>
      </c>
      <c r="J75" s="116">
        <f t="shared" si="23"/>
        <v>122.16344032972819</v>
      </c>
      <c r="K75" s="115">
        <v>27845776</v>
      </c>
      <c r="L75" s="116">
        <f t="shared" si="24"/>
        <v>507.84731265160218</v>
      </c>
      <c r="N75" s="116">
        <f t="shared" si="25"/>
        <v>69.389715439187839</v>
      </c>
      <c r="O75" s="115">
        <v>6340169</v>
      </c>
      <c r="P75" s="116">
        <f t="shared" si="26"/>
        <v>115.63110284328208</v>
      </c>
      <c r="R75" s="116">
        <f t="shared" si="27"/>
        <v>56.682574657900972</v>
      </c>
      <c r="S75" s="115">
        <v>30927785</v>
      </c>
      <c r="T75" s="116">
        <f t="shared" si="28"/>
        <v>564.05655559811055</v>
      </c>
      <c r="V75" s="116">
        <f t="shared" si="29"/>
        <v>111.70849152393856</v>
      </c>
      <c r="W75" s="115">
        <v>116985358</v>
      </c>
      <c r="Y75" s="116">
        <f t="shared" si="30"/>
        <v>2133.5623643559302</v>
      </c>
      <c r="AA75" s="116">
        <f t="shared" si="31"/>
        <v>79.980561119330844</v>
      </c>
      <c r="AB75" s="115">
        <v>3106759</v>
      </c>
      <c r="AC75" s="116">
        <f t="shared" si="32"/>
        <v>56.660629935620364</v>
      </c>
      <c r="AE75" s="116">
        <f t="shared" si="33"/>
        <v>43.726554138162811</v>
      </c>
      <c r="AF75" s="115">
        <v>4562747</v>
      </c>
      <c r="AG75" s="116">
        <f t="shared" si="34"/>
        <v>83.214732541810292</v>
      </c>
      <c r="AI75" s="116">
        <f t="shared" si="35"/>
        <v>46.111467696410827</v>
      </c>
      <c r="AJ75" s="115">
        <v>0</v>
      </c>
      <c r="AK75" s="116">
        <f t="shared" si="36"/>
        <v>0</v>
      </c>
      <c r="AM75" s="116">
        <f t="shared" si="37"/>
        <v>0</v>
      </c>
      <c r="AN75" s="115">
        <f t="shared" si="38"/>
        <v>202338349</v>
      </c>
      <c r="AO75" s="115">
        <v>54831</v>
      </c>
      <c r="AP75" s="115">
        <v>54831</v>
      </c>
      <c r="AQ75" s="115">
        <v>54831</v>
      </c>
      <c r="AR75" s="115">
        <v>54831</v>
      </c>
      <c r="AS75" s="115">
        <v>54831</v>
      </c>
      <c r="AT75" s="115">
        <v>54831</v>
      </c>
      <c r="AU75" s="115">
        <v>54831</v>
      </c>
      <c r="AV75" s="115">
        <v>54831</v>
      </c>
      <c r="AW75" s="115">
        <v>54831</v>
      </c>
      <c r="AX75" s="115">
        <v>0</v>
      </c>
    </row>
    <row r="76" spans="1:50" x14ac:dyDescent="0.25">
      <c r="A76" s="280">
        <v>25</v>
      </c>
      <c r="B76" s="280" t="s">
        <v>105</v>
      </c>
      <c r="C76" s="118">
        <v>2981938</v>
      </c>
      <c r="D76" s="119">
        <f t="shared" si="20"/>
        <v>303.0732798048582</v>
      </c>
      <c r="E76" s="298"/>
      <c r="F76" s="119">
        <f t="shared" si="21"/>
        <v>177.98412741465626</v>
      </c>
      <c r="G76" s="118">
        <v>1158544</v>
      </c>
      <c r="H76" s="119">
        <f t="shared" si="22"/>
        <v>117.75017786360402</v>
      </c>
      <c r="I76" s="298"/>
      <c r="J76" s="119">
        <f t="shared" si="23"/>
        <v>144.37835371340552</v>
      </c>
      <c r="K76" s="118">
        <v>5703703</v>
      </c>
      <c r="L76" s="119">
        <f t="shared" si="24"/>
        <v>579.70352678117695</v>
      </c>
      <c r="M76" s="298"/>
      <c r="N76" s="119">
        <f t="shared" si="25"/>
        <v>79.207788956117398</v>
      </c>
      <c r="O76" s="118">
        <v>2294260</v>
      </c>
      <c r="P76" s="119">
        <f t="shared" si="26"/>
        <v>233.18020123996342</v>
      </c>
      <c r="Q76" s="298"/>
      <c r="R76" s="119">
        <f t="shared" si="27"/>
        <v>114.30535418694654</v>
      </c>
      <c r="S76" s="118">
        <v>4676426</v>
      </c>
      <c r="T76" s="119">
        <f t="shared" si="28"/>
        <v>475.29484703730054</v>
      </c>
      <c r="U76" s="298"/>
      <c r="V76" s="119">
        <f t="shared" si="29"/>
        <v>94.129692961972594</v>
      </c>
      <c r="W76" s="118">
        <v>23328537</v>
      </c>
      <c r="X76" s="298"/>
      <c r="Y76" s="119">
        <f t="shared" si="30"/>
        <v>2371.0272385405019</v>
      </c>
      <c r="Z76" s="298"/>
      <c r="AA76" s="119">
        <f t="shared" si="31"/>
        <v>88.882374443708045</v>
      </c>
      <c r="AB76" s="118">
        <v>295771</v>
      </c>
      <c r="AC76" s="119">
        <f t="shared" si="32"/>
        <v>30.061083443439372</v>
      </c>
      <c r="AD76" s="298"/>
      <c r="AE76" s="119">
        <f t="shared" si="33"/>
        <v>23.198958326706247</v>
      </c>
      <c r="AF76" s="118">
        <v>417748</v>
      </c>
      <c r="AG76" s="119">
        <f t="shared" si="34"/>
        <v>42.458379916658195</v>
      </c>
      <c r="AH76" s="298"/>
      <c r="AI76" s="119">
        <f t="shared" si="35"/>
        <v>23.527302848509898</v>
      </c>
      <c r="AJ76" s="118">
        <v>0</v>
      </c>
      <c r="AK76" s="119">
        <f t="shared" si="36"/>
        <v>0</v>
      </c>
      <c r="AL76" s="298"/>
      <c r="AM76" s="119">
        <f t="shared" si="37"/>
        <v>0</v>
      </c>
      <c r="AN76" s="118">
        <f t="shared" si="38"/>
        <v>40856927</v>
      </c>
      <c r="AO76" s="118">
        <v>9839</v>
      </c>
      <c r="AP76" s="118">
        <v>9839</v>
      </c>
      <c r="AQ76" s="118">
        <v>9839</v>
      </c>
      <c r="AR76" s="118">
        <v>9839</v>
      </c>
      <c r="AS76" s="118">
        <v>9839</v>
      </c>
      <c r="AT76" s="118">
        <v>9839</v>
      </c>
      <c r="AU76" s="118">
        <v>9839</v>
      </c>
      <c r="AV76" s="118">
        <v>9839</v>
      </c>
      <c r="AW76" s="118">
        <v>9839</v>
      </c>
      <c r="AX76" s="118">
        <v>0</v>
      </c>
    </row>
    <row r="77" spans="1:50" x14ac:dyDescent="0.25">
      <c r="A77" s="279">
        <v>26</v>
      </c>
      <c r="B77" s="279" t="s">
        <v>106</v>
      </c>
      <c r="C77" s="115">
        <v>2491899</v>
      </c>
      <c r="D77" s="116">
        <f t="shared" si="20"/>
        <v>183.18745864882746</v>
      </c>
      <c r="F77" s="116">
        <f t="shared" si="21"/>
        <v>107.57946065688546</v>
      </c>
      <c r="G77" s="115">
        <v>2480922</v>
      </c>
      <c r="H77" s="116">
        <f t="shared" si="22"/>
        <v>182.38050430052195</v>
      </c>
      <c r="J77" s="116">
        <f t="shared" si="23"/>
        <v>223.62426484681396</v>
      </c>
      <c r="K77" s="115">
        <v>7175540</v>
      </c>
      <c r="L77" s="116">
        <f t="shared" si="24"/>
        <v>527.49687568918625</v>
      </c>
      <c r="N77" s="116">
        <f t="shared" si="25"/>
        <v>72.074533402609305</v>
      </c>
      <c r="O77" s="115">
        <v>3917687</v>
      </c>
      <c r="P77" s="116">
        <f t="shared" si="26"/>
        <v>288.00169080349923</v>
      </c>
      <c r="R77" s="116">
        <f t="shared" si="27"/>
        <v>141.17894700612109</v>
      </c>
      <c r="S77" s="115">
        <v>8020959</v>
      </c>
      <c r="T77" s="116">
        <f t="shared" si="28"/>
        <v>589.64632801587879</v>
      </c>
      <c r="V77" s="116">
        <f t="shared" si="29"/>
        <v>116.77641396338012</v>
      </c>
      <c r="W77" s="115">
        <v>36471069</v>
      </c>
      <c r="Y77" s="116">
        <f t="shared" si="30"/>
        <v>2681.1048298169521</v>
      </c>
      <c r="AA77" s="116">
        <f t="shared" si="31"/>
        <v>100.50621078200396</v>
      </c>
      <c r="AB77" s="115">
        <v>547633</v>
      </c>
      <c r="AC77" s="116">
        <f t="shared" si="32"/>
        <v>40.25825185620819</v>
      </c>
      <c r="AE77" s="116">
        <f t="shared" si="33"/>
        <v>31.068391426259335</v>
      </c>
      <c r="AF77" s="115">
        <v>3155462</v>
      </c>
      <c r="AG77" s="116">
        <f t="shared" si="34"/>
        <v>231.96809527310151</v>
      </c>
      <c r="AI77" s="116">
        <f t="shared" si="35"/>
        <v>128.53961077636453</v>
      </c>
      <c r="AJ77" s="115">
        <v>0</v>
      </c>
      <c r="AK77" s="116">
        <f t="shared" si="36"/>
        <v>0</v>
      </c>
      <c r="AM77" s="116">
        <f t="shared" si="37"/>
        <v>0</v>
      </c>
      <c r="AN77" s="115">
        <f t="shared" si="38"/>
        <v>64261171</v>
      </c>
      <c r="AO77" s="115">
        <v>13603</v>
      </c>
      <c r="AP77" s="115">
        <v>13603</v>
      </c>
      <c r="AQ77" s="115">
        <v>13603</v>
      </c>
      <c r="AR77" s="115">
        <v>13603</v>
      </c>
      <c r="AS77" s="115">
        <v>13603</v>
      </c>
      <c r="AT77" s="115">
        <v>13603</v>
      </c>
      <c r="AU77" s="115">
        <v>13603</v>
      </c>
      <c r="AV77" s="115">
        <v>13603</v>
      </c>
      <c r="AW77" s="115">
        <v>13603</v>
      </c>
      <c r="AX77" s="115">
        <v>0</v>
      </c>
    </row>
    <row r="78" spans="1:50" x14ac:dyDescent="0.25">
      <c r="A78" s="280">
        <v>27</v>
      </c>
      <c r="B78" s="280" t="s">
        <v>107</v>
      </c>
      <c r="C78" s="118">
        <v>5676423</v>
      </c>
      <c r="D78" s="119">
        <f t="shared" si="20"/>
        <v>201.45590375128651</v>
      </c>
      <c r="E78" s="298"/>
      <c r="F78" s="119">
        <f t="shared" si="21"/>
        <v>118.30786687889648</v>
      </c>
      <c r="G78" s="118">
        <v>2188374</v>
      </c>
      <c r="H78" s="119">
        <f t="shared" si="22"/>
        <v>77.665258899102099</v>
      </c>
      <c r="I78" s="298"/>
      <c r="J78" s="119">
        <f t="shared" si="23"/>
        <v>95.228579897064563</v>
      </c>
      <c r="K78" s="118">
        <v>21688021</v>
      </c>
      <c r="L78" s="119">
        <f t="shared" si="24"/>
        <v>769.70653369769673</v>
      </c>
      <c r="M78" s="298"/>
      <c r="N78" s="119">
        <f t="shared" si="25"/>
        <v>105.16884901113461</v>
      </c>
      <c r="O78" s="118">
        <v>5528143</v>
      </c>
      <c r="P78" s="119">
        <f t="shared" si="26"/>
        <v>196.19345565532171</v>
      </c>
      <c r="Q78" s="298"/>
      <c r="R78" s="119">
        <f t="shared" si="27"/>
        <v>96.174384954596576</v>
      </c>
      <c r="S78" s="118">
        <v>8984116</v>
      </c>
      <c r="T78" s="119">
        <f t="shared" si="28"/>
        <v>318.84572523689536</v>
      </c>
      <c r="U78" s="298"/>
      <c r="V78" s="119">
        <f t="shared" si="29"/>
        <v>63.145751328608583</v>
      </c>
      <c r="W78" s="118">
        <v>66162655</v>
      </c>
      <c r="X78" s="298"/>
      <c r="Y78" s="119">
        <f t="shared" si="30"/>
        <v>2348.108563722185</v>
      </c>
      <c r="Z78" s="298"/>
      <c r="AA78" s="119">
        <f t="shared" si="31"/>
        <v>88.023225209214587</v>
      </c>
      <c r="AB78" s="118">
        <v>1606602</v>
      </c>
      <c r="AC78" s="119">
        <f t="shared" si="32"/>
        <v>57.018206338503035</v>
      </c>
      <c r="AD78" s="298"/>
      <c r="AE78" s="119">
        <f t="shared" si="33"/>
        <v>44.002505604938669</v>
      </c>
      <c r="AF78" s="118">
        <v>1864044</v>
      </c>
      <c r="AG78" s="119">
        <f t="shared" si="34"/>
        <v>66.15480711218369</v>
      </c>
      <c r="AH78" s="298"/>
      <c r="AI78" s="119">
        <f t="shared" si="35"/>
        <v>36.658115191117886</v>
      </c>
      <c r="AJ78" s="118">
        <v>0</v>
      </c>
      <c r="AK78" s="119">
        <f t="shared" si="36"/>
        <v>0</v>
      </c>
      <c r="AL78" s="298"/>
      <c r="AM78" s="119">
        <f t="shared" si="37"/>
        <v>0</v>
      </c>
      <c r="AN78" s="118">
        <f t="shared" si="38"/>
        <v>113698378</v>
      </c>
      <c r="AO78" s="118">
        <v>28177</v>
      </c>
      <c r="AP78" s="118">
        <v>28177</v>
      </c>
      <c r="AQ78" s="118">
        <v>28177</v>
      </c>
      <c r="AR78" s="118">
        <v>28177</v>
      </c>
      <c r="AS78" s="118">
        <v>28177</v>
      </c>
      <c r="AT78" s="118">
        <v>28177</v>
      </c>
      <c r="AU78" s="118">
        <v>28177</v>
      </c>
      <c r="AV78" s="118">
        <v>28177</v>
      </c>
      <c r="AW78" s="118">
        <v>28177</v>
      </c>
      <c r="AX78" s="118">
        <v>0</v>
      </c>
    </row>
    <row r="79" spans="1:50" x14ac:dyDescent="0.25">
      <c r="A79" s="279">
        <v>28</v>
      </c>
      <c r="B79" s="279" t="s">
        <v>108</v>
      </c>
      <c r="C79" s="115">
        <v>2526902</v>
      </c>
      <c r="D79" s="116">
        <f t="shared" si="20"/>
        <v>241.71628084943563</v>
      </c>
      <c r="F79" s="116">
        <f t="shared" si="21"/>
        <v>141.95135036847665</v>
      </c>
      <c r="G79" s="115">
        <v>1020644</v>
      </c>
      <c r="H79" s="116">
        <f t="shared" si="22"/>
        <v>97.631911230151132</v>
      </c>
      <c r="J79" s="116">
        <f t="shared" si="23"/>
        <v>119.71051652788671</v>
      </c>
      <c r="K79" s="115">
        <v>6737218</v>
      </c>
      <c r="L79" s="116">
        <f t="shared" si="24"/>
        <v>644.46317199158216</v>
      </c>
      <c r="N79" s="116">
        <f t="shared" si="25"/>
        <v>88.056222808470096</v>
      </c>
      <c r="O79" s="115">
        <v>2636565</v>
      </c>
      <c r="P79" s="116">
        <f t="shared" si="26"/>
        <v>252.20633250430458</v>
      </c>
      <c r="R79" s="116">
        <f t="shared" si="27"/>
        <v>123.63199796464788</v>
      </c>
      <c r="S79" s="115">
        <v>6125263</v>
      </c>
      <c r="T79" s="116">
        <f t="shared" si="28"/>
        <v>585.92529175435243</v>
      </c>
      <c r="V79" s="116">
        <f t="shared" si="29"/>
        <v>116.03948192428662</v>
      </c>
      <c r="W79" s="115">
        <v>21170825</v>
      </c>
      <c r="Y79" s="116">
        <f t="shared" si="30"/>
        <v>2025.1410943179644</v>
      </c>
      <c r="AA79" s="116">
        <f t="shared" si="31"/>
        <v>75.916187769023495</v>
      </c>
      <c r="AB79" s="115">
        <v>502344</v>
      </c>
      <c r="AC79" s="116">
        <f t="shared" si="32"/>
        <v>48.052802754926347</v>
      </c>
      <c r="AE79" s="116">
        <f t="shared" si="33"/>
        <v>37.083659033462538</v>
      </c>
      <c r="AF79" s="115">
        <v>165477</v>
      </c>
      <c r="AG79" s="116">
        <f t="shared" si="34"/>
        <v>15.829060646642434</v>
      </c>
      <c r="AI79" s="116">
        <f t="shared" si="35"/>
        <v>8.7712980187186211</v>
      </c>
      <c r="AJ79" s="115">
        <v>0</v>
      </c>
      <c r="AK79" s="116">
        <f t="shared" si="36"/>
        <v>0</v>
      </c>
      <c r="AM79" s="116">
        <f t="shared" si="37"/>
        <v>0</v>
      </c>
      <c r="AN79" s="115">
        <f t="shared" si="38"/>
        <v>40885238</v>
      </c>
      <c r="AO79" s="115">
        <v>10454</v>
      </c>
      <c r="AP79" s="115">
        <v>10454</v>
      </c>
      <c r="AQ79" s="115">
        <v>10454</v>
      </c>
      <c r="AR79" s="115">
        <v>10454</v>
      </c>
      <c r="AS79" s="115">
        <v>10454</v>
      </c>
      <c r="AT79" s="115">
        <v>10454</v>
      </c>
      <c r="AU79" s="115">
        <v>10454</v>
      </c>
      <c r="AV79" s="115">
        <v>10454</v>
      </c>
      <c r="AW79" s="115">
        <v>10454</v>
      </c>
      <c r="AX79" s="115">
        <v>0</v>
      </c>
    </row>
    <row r="80" spans="1:50" x14ac:dyDescent="0.25">
      <c r="A80" s="280">
        <v>29</v>
      </c>
      <c r="B80" s="280" t="s">
        <v>23</v>
      </c>
      <c r="C80" s="118">
        <v>219865679</v>
      </c>
      <c r="D80" s="119">
        <f t="shared" si="20"/>
        <v>192.96653057140702</v>
      </c>
      <c r="E80" s="298"/>
      <c r="F80" s="119">
        <f t="shared" si="21"/>
        <v>113.32236080362938</v>
      </c>
      <c r="G80" s="118">
        <v>81817723</v>
      </c>
      <c r="H80" s="119">
        <f t="shared" si="22"/>
        <v>71.807852041165603</v>
      </c>
      <c r="I80" s="298"/>
      <c r="J80" s="119">
        <f t="shared" si="23"/>
        <v>88.046571559394977</v>
      </c>
      <c r="K80" s="118">
        <v>972840203</v>
      </c>
      <c r="L80" s="119">
        <f t="shared" si="24"/>
        <v>853.81947572314505</v>
      </c>
      <c r="M80" s="298"/>
      <c r="N80" s="119">
        <f t="shared" si="25"/>
        <v>116.66162049283156</v>
      </c>
      <c r="O80" s="118">
        <v>302919362</v>
      </c>
      <c r="P80" s="119">
        <f t="shared" si="26"/>
        <v>265.85913087437399</v>
      </c>
      <c r="Q80" s="298"/>
      <c r="R80" s="119">
        <f t="shared" si="27"/>
        <v>130.32462428984678</v>
      </c>
      <c r="S80" s="118">
        <v>827479978</v>
      </c>
      <c r="T80" s="119">
        <f t="shared" si="28"/>
        <v>726.24313716541542</v>
      </c>
      <c r="U80" s="298"/>
      <c r="V80" s="119">
        <f t="shared" si="29"/>
        <v>143.82870747124977</v>
      </c>
      <c r="W80" s="118">
        <v>3701920196</v>
      </c>
      <c r="X80" s="298"/>
      <c r="Y80" s="119">
        <f t="shared" si="30"/>
        <v>3249.0141250028523</v>
      </c>
      <c r="Z80" s="298"/>
      <c r="AA80" s="119">
        <f t="shared" si="31"/>
        <v>121.79534901048208</v>
      </c>
      <c r="AB80" s="118">
        <v>198034587</v>
      </c>
      <c r="AC80" s="119">
        <f t="shared" si="32"/>
        <v>173.80633194020001</v>
      </c>
      <c r="AD80" s="298"/>
      <c r="AE80" s="119">
        <f t="shared" si="33"/>
        <v>134.13108876081967</v>
      </c>
      <c r="AF80" s="118">
        <v>369590202</v>
      </c>
      <c r="AG80" s="119">
        <f t="shared" si="34"/>
        <v>324.37322340393786</v>
      </c>
      <c r="AH80" s="298"/>
      <c r="AI80" s="119">
        <f t="shared" si="35"/>
        <v>179.74371791745165</v>
      </c>
      <c r="AJ80" s="118">
        <v>0</v>
      </c>
      <c r="AK80" s="119">
        <f t="shared" si="36"/>
        <v>0</v>
      </c>
      <c r="AL80" s="298"/>
      <c r="AM80" s="119">
        <f t="shared" si="37"/>
        <v>0</v>
      </c>
      <c r="AN80" s="118">
        <f t="shared" si="38"/>
        <v>6674467930</v>
      </c>
      <c r="AO80" s="118">
        <v>1139398</v>
      </c>
      <c r="AP80" s="118">
        <v>1139398</v>
      </c>
      <c r="AQ80" s="118">
        <v>1139398</v>
      </c>
      <c r="AR80" s="118">
        <v>1139398</v>
      </c>
      <c r="AS80" s="118">
        <v>1139398</v>
      </c>
      <c r="AT80" s="118">
        <v>1139398</v>
      </c>
      <c r="AU80" s="118">
        <v>1139398</v>
      </c>
      <c r="AV80" s="118">
        <v>1139398</v>
      </c>
      <c r="AW80" s="118">
        <v>1139398</v>
      </c>
      <c r="AX80" s="118">
        <v>0</v>
      </c>
    </row>
    <row r="81" spans="1:50" x14ac:dyDescent="0.25">
      <c r="A81" s="279">
        <v>30</v>
      </c>
      <c r="B81" s="279" t="s">
        <v>109</v>
      </c>
      <c r="C81" s="115">
        <v>15813809</v>
      </c>
      <c r="D81" s="116">
        <f t="shared" si="20"/>
        <v>214.479784622479</v>
      </c>
      <c r="F81" s="116">
        <f t="shared" si="21"/>
        <v>125.95632758748867</v>
      </c>
      <c r="G81" s="115">
        <v>8785687</v>
      </c>
      <c r="H81" s="116">
        <f t="shared" si="22"/>
        <v>119.15865782371051</v>
      </c>
      <c r="J81" s="116">
        <f t="shared" si="23"/>
        <v>146.10534913343838</v>
      </c>
      <c r="K81" s="115">
        <v>62831554</v>
      </c>
      <c r="L81" s="116">
        <f t="shared" si="24"/>
        <v>852.17281740380577</v>
      </c>
      <c r="N81" s="116">
        <f t="shared" si="25"/>
        <v>116.43662934025866</v>
      </c>
      <c r="O81" s="115">
        <v>26252892</v>
      </c>
      <c r="P81" s="116">
        <f t="shared" si="26"/>
        <v>356.06314847214878</v>
      </c>
      <c r="R81" s="116">
        <f t="shared" si="27"/>
        <v>174.54279601184669</v>
      </c>
      <c r="S81" s="115">
        <v>31507828</v>
      </c>
      <c r="T81" s="116">
        <f t="shared" si="28"/>
        <v>427.33487949437819</v>
      </c>
      <c r="V81" s="116">
        <f t="shared" si="29"/>
        <v>84.631468759833979</v>
      </c>
      <c r="W81" s="115">
        <v>184276367</v>
      </c>
      <c r="Y81" s="116">
        <f t="shared" si="30"/>
        <v>2499.306492520107</v>
      </c>
      <c r="AA81" s="116">
        <f t="shared" si="31"/>
        <v>93.691161327402057</v>
      </c>
      <c r="AB81" s="115">
        <v>10773416</v>
      </c>
      <c r="AC81" s="116">
        <f t="shared" si="32"/>
        <v>146.11786087263158</v>
      </c>
      <c r="AE81" s="116">
        <f t="shared" si="33"/>
        <v>112.76314014262312</v>
      </c>
      <c r="AF81" s="115">
        <v>10954778</v>
      </c>
      <c r="AG81" s="116">
        <f t="shared" si="34"/>
        <v>148.57764034124045</v>
      </c>
      <c r="AI81" s="116">
        <f t="shared" si="35"/>
        <v>82.330770690896372</v>
      </c>
      <c r="AJ81" s="115">
        <v>0</v>
      </c>
      <c r="AK81" s="116">
        <f t="shared" si="36"/>
        <v>0</v>
      </c>
      <c r="AM81" s="116">
        <f t="shared" si="37"/>
        <v>0</v>
      </c>
      <c r="AN81" s="115">
        <f t="shared" si="38"/>
        <v>351196331</v>
      </c>
      <c r="AO81" s="115">
        <v>73731</v>
      </c>
      <c r="AP81" s="115">
        <v>73731</v>
      </c>
      <c r="AQ81" s="115">
        <v>73731</v>
      </c>
      <c r="AR81" s="115">
        <v>73731</v>
      </c>
      <c r="AS81" s="115">
        <v>73731</v>
      </c>
      <c r="AT81" s="115">
        <v>73731</v>
      </c>
      <c r="AU81" s="115">
        <v>73731</v>
      </c>
      <c r="AV81" s="115">
        <v>73731</v>
      </c>
      <c r="AW81" s="115">
        <v>73731</v>
      </c>
      <c r="AX81" s="115">
        <v>0</v>
      </c>
    </row>
    <row r="82" spans="1:50" x14ac:dyDescent="0.25">
      <c r="A82" s="280">
        <v>31</v>
      </c>
      <c r="B82" s="280" t="s">
        <v>110</v>
      </c>
      <c r="C82" s="118">
        <v>1549485</v>
      </c>
      <c r="D82" s="119">
        <f t="shared" si="20"/>
        <v>103.12712146422629</v>
      </c>
      <c r="E82" s="298"/>
      <c r="F82" s="119">
        <f t="shared" si="21"/>
        <v>60.562880166849197</v>
      </c>
      <c r="G82" s="118">
        <v>1421227</v>
      </c>
      <c r="H82" s="119">
        <f t="shared" si="22"/>
        <v>94.590815307820293</v>
      </c>
      <c r="I82" s="298"/>
      <c r="J82" s="119">
        <f t="shared" si="23"/>
        <v>115.9817032834662</v>
      </c>
      <c r="K82" s="118">
        <v>5539481</v>
      </c>
      <c r="L82" s="119">
        <f t="shared" si="24"/>
        <v>368.6842595673877</v>
      </c>
      <c r="M82" s="298"/>
      <c r="N82" s="119">
        <f t="shared" si="25"/>
        <v>50.375172263320209</v>
      </c>
      <c r="O82" s="118">
        <v>2481171</v>
      </c>
      <c r="P82" s="119">
        <f t="shared" si="26"/>
        <v>165.13617304492513</v>
      </c>
      <c r="Q82" s="298"/>
      <c r="R82" s="119">
        <f t="shared" si="27"/>
        <v>80.950049140544351</v>
      </c>
      <c r="S82" s="118">
        <v>8409593</v>
      </c>
      <c r="T82" s="119">
        <f t="shared" si="28"/>
        <v>559.70668885191344</v>
      </c>
      <c r="U82" s="298"/>
      <c r="V82" s="119">
        <f t="shared" si="29"/>
        <v>110.84702285076169</v>
      </c>
      <c r="W82" s="118">
        <v>27087120</v>
      </c>
      <c r="X82" s="298"/>
      <c r="Y82" s="119">
        <f t="shared" si="30"/>
        <v>1802.8033277870215</v>
      </c>
      <c r="Z82" s="298"/>
      <c r="AA82" s="119">
        <f t="shared" si="31"/>
        <v>67.581442264393374</v>
      </c>
      <c r="AB82" s="118">
        <v>649523</v>
      </c>
      <c r="AC82" s="119">
        <f t="shared" si="32"/>
        <v>43.22948419301165</v>
      </c>
      <c r="AD82" s="298"/>
      <c r="AE82" s="119">
        <f t="shared" si="33"/>
        <v>33.361372492299687</v>
      </c>
      <c r="AF82" s="118">
        <v>2114955</v>
      </c>
      <c r="AG82" s="119">
        <f t="shared" si="34"/>
        <v>140.76239600665556</v>
      </c>
      <c r="AH82" s="298"/>
      <c r="AI82" s="119">
        <f t="shared" si="35"/>
        <v>78.000138654162924</v>
      </c>
      <c r="AJ82" s="118">
        <v>0</v>
      </c>
      <c r="AK82" s="119">
        <f t="shared" si="36"/>
        <v>0</v>
      </c>
      <c r="AL82" s="298"/>
      <c r="AM82" s="119">
        <f t="shared" si="37"/>
        <v>0</v>
      </c>
      <c r="AN82" s="118">
        <f t="shared" si="38"/>
        <v>49252555</v>
      </c>
      <c r="AO82" s="118">
        <v>15025</v>
      </c>
      <c r="AP82" s="118">
        <v>15025</v>
      </c>
      <c r="AQ82" s="118">
        <v>15025</v>
      </c>
      <c r="AR82" s="118">
        <v>15025</v>
      </c>
      <c r="AS82" s="118">
        <v>15025</v>
      </c>
      <c r="AT82" s="118">
        <v>15025</v>
      </c>
      <c r="AU82" s="118">
        <v>15025</v>
      </c>
      <c r="AV82" s="118">
        <v>15025</v>
      </c>
      <c r="AW82" s="118">
        <v>15025</v>
      </c>
      <c r="AX82" s="118">
        <v>0</v>
      </c>
    </row>
    <row r="83" spans="1:50" x14ac:dyDescent="0.25">
      <c r="A83" s="279">
        <v>32</v>
      </c>
      <c r="B83" s="279" t="s">
        <v>111</v>
      </c>
      <c r="C83" s="115">
        <v>3681510</v>
      </c>
      <c r="D83" s="116">
        <f t="shared" si="20"/>
        <v>130.48522010349473</v>
      </c>
      <c r="F83" s="116">
        <f t="shared" si="21"/>
        <v>76.629315707354522</v>
      </c>
      <c r="G83" s="115">
        <v>4705638</v>
      </c>
      <c r="H83" s="116">
        <f t="shared" si="22"/>
        <v>166.78379527893952</v>
      </c>
      <c r="J83" s="116">
        <f t="shared" si="23"/>
        <v>204.50049609555575</v>
      </c>
      <c r="K83" s="115">
        <v>13085528</v>
      </c>
      <c r="L83" s="116">
        <f t="shared" si="24"/>
        <v>463.79556248670872</v>
      </c>
      <c r="N83" s="116">
        <f t="shared" si="25"/>
        <v>63.37070473973148</v>
      </c>
      <c r="O83" s="115">
        <v>3095126</v>
      </c>
      <c r="P83" s="116">
        <f t="shared" si="26"/>
        <v>109.70177925852414</v>
      </c>
      <c r="R83" s="116">
        <f t="shared" si="27"/>
        <v>53.776009568580619</v>
      </c>
      <c r="S83" s="115">
        <v>11033723</v>
      </c>
      <c r="T83" s="116">
        <f t="shared" si="28"/>
        <v>391.07262352023815</v>
      </c>
      <c r="V83" s="116">
        <f t="shared" si="29"/>
        <v>77.449915998992921</v>
      </c>
      <c r="W83" s="115">
        <v>55750061</v>
      </c>
      <c r="Y83" s="116">
        <f t="shared" si="30"/>
        <v>1975.9715389522933</v>
      </c>
      <c r="AA83" s="116">
        <f t="shared" si="31"/>
        <v>74.072975358721365</v>
      </c>
      <c r="AB83" s="115">
        <v>1331838</v>
      </c>
      <c r="AC83" s="116">
        <f t="shared" si="32"/>
        <v>47.204862834054019</v>
      </c>
      <c r="AE83" s="116">
        <f t="shared" si="33"/>
        <v>36.429280660012367</v>
      </c>
      <c r="AF83" s="115">
        <v>1361992</v>
      </c>
      <c r="AG83" s="116">
        <f t="shared" si="34"/>
        <v>48.27362302403062</v>
      </c>
      <c r="AI83" s="116">
        <f t="shared" si="35"/>
        <v>26.749681705014073</v>
      </c>
      <c r="AJ83" s="115">
        <v>0</v>
      </c>
      <c r="AK83" s="116">
        <f t="shared" si="36"/>
        <v>0</v>
      </c>
      <c r="AM83" s="116">
        <f t="shared" si="37"/>
        <v>0</v>
      </c>
      <c r="AN83" s="115">
        <f t="shared" si="38"/>
        <v>94045416</v>
      </c>
      <c r="AO83" s="115">
        <v>28214</v>
      </c>
      <c r="AP83" s="115">
        <v>28214</v>
      </c>
      <c r="AQ83" s="115">
        <v>28214</v>
      </c>
      <c r="AR83" s="115">
        <v>28214</v>
      </c>
      <c r="AS83" s="115">
        <v>28214</v>
      </c>
      <c r="AT83" s="115">
        <v>28214</v>
      </c>
      <c r="AU83" s="115">
        <v>28214</v>
      </c>
      <c r="AV83" s="115">
        <v>28214</v>
      </c>
      <c r="AW83" s="115">
        <v>28214</v>
      </c>
      <c r="AX83" s="115">
        <v>0</v>
      </c>
    </row>
    <row r="84" spans="1:50" x14ac:dyDescent="0.25">
      <c r="A84" s="280">
        <v>33</v>
      </c>
      <c r="B84" s="280" t="s">
        <v>27</v>
      </c>
      <c r="C84" s="118">
        <v>6506690</v>
      </c>
      <c r="D84" s="119">
        <f t="shared" ref="D84:D115" si="39">IFERROR(C84/$AO84,0)</f>
        <v>120.08951312243919</v>
      </c>
      <c r="E84" s="298"/>
      <c r="F84" s="119">
        <f t="shared" ref="F84:F115" si="40">IF(D84,D84/D$147*100,0)</f>
        <v>70.52428778449385</v>
      </c>
      <c r="G84" s="118">
        <v>3719796</v>
      </c>
      <c r="H84" s="119">
        <f t="shared" ref="H84:H115" si="41">IFERROR(G84/$AO84,0)</f>
        <v>68.653722638514637</v>
      </c>
      <c r="I84" s="298"/>
      <c r="J84" s="119">
        <f t="shared" ref="J84:J115" si="42">IF(H84,H84/H$147*100,0)</f>
        <v>84.179163298820683</v>
      </c>
      <c r="K84" s="118">
        <v>28889014</v>
      </c>
      <c r="L84" s="119">
        <f t="shared" ref="L84:L115" si="43">IFERROR(K84/$AO84,0)</f>
        <v>533.18471078956111</v>
      </c>
      <c r="M84" s="298"/>
      <c r="N84" s="119">
        <f t="shared" ref="N84:N115" si="44">IF(L84,L84/L$147*100,0)</f>
        <v>72.851690727749656</v>
      </c>
      <c r="O84" s="118">
        <v>7679807</v>
      </c>
      <c r="P84" s="119">
        <f t="shared" ref="P84:P115" si="45">IFERROR(O84/$AO84,0)</f>
        <v>141.7409287217157</v>
      </c>
      <c r="Q84" s="298"/>
      <c r="R84" s="119">
        <f t="shared" ref="R84:R115" si="46">IF(P84,P84/P$147*100,0)</f>
        <v>69.481658280453246</v>
      </c>
      <c r="S84" s="118">
        <v>26801238</v>
      </c>
      <c r="T84" s="119">
        <f t="shared" ref="T84:T115" si="47">IFERROR(S84/$AO84,0)</f>
        <v>494.65206157026319</v>
      </c>
      <c r="U84" s="298"/>
      <c r="V84" s="119">
        <f t="shared" ref="V84:V115" si="48">IF(T84,T84/T$147*100,0)</f>
        <v>97.963289458851534</v>
      </c>
      <c r="W84" s="118">
        <v>103148472</v>
      </c>
      <c r="X84" s="298"/>
      <c r="Y84" s="119">
        <f t="shared" ref="Y84:Y115" si="49">IFERROR(W84/$AO84,0)</f>
        <v>1903.7405780517515</v>
      </c>
      <c r="Z84" s="298"/>
      <c r="AA84" s="119">
        <f t="shared" ref="AA84:AA115" si="50">IF(Y84,Y84/Y$147*100,0)</f>
        <v>71.365263187037215</v>
      </c>
      <c r="AB84" s="118">
        <v>3085200</v>
      </c>
      <c r="AC84" s="119">
        <f t="shared" ref="AC84:AC115" si="51">IFERROR(AB84/$AO84,0)</f>
        <v>56.94141965966557</v>
      </c>
      <c r="AD84" s="298"/>
      <c r="AE84" s="119">
        <f t="shared" ref="AE84:AE115" si="52">IF(AC84,AC84/AC$147*100,0)</f>
        <v>43.943247229712497</v>
      </c>
      <c r="AF84" s="118">
        <v>2621803</v>
      </c>
      <c r="AG84" s="119">
        <f t="shared" ref="AG84:AG115" si="53">IFERROR(AF84/$AO84,0)</f>
        <v>48.388819165036359</v>
      </c>
      <c r="AH84" s="298"/>
      <c r="AI84" s="119">
        <f t="shared" ref="AI84:AI115" si="54">IF(AG84,AG84/AG$147*100,0)</f>
        <v>26.813514910655496</v>
      </c>
      <c r="AJ84" s="118">
        <v>0</v>
      </c>
      <c r="AK84" s="119">
        <f t="shared" ref="AK84:AK115" si="55">IFERROR(AJ84/$AO84,0)</f>
        <v>0</v>
      </c>
      <c r="AL84" s="298"/>
      <c r="AM84" s="119">
        <f t="shared" ref="AM84:AM115" si="56">IF(AK84,AK84/AK$147*100,0)</f>
        <v>0</v>
      </c>
      <c r="AN84" s="118">
        <f t="shared" ref="AN84:AN115" si="57">(C84+G84+K84+O84+S84+W84+AB84+AF84+AJ84)</f>
        <v>182452020</v>
      </c>
      <c r="AO84" s="118">
        <v>54182</v>
      </c>
      <c r="AP84" s="118">
        <v>54182</v>
      </c>
      <c r="AQ84" s="118">
        <v>54182</v>
      </c>
      <c r="AR84" s="118">
        <v>54182</v>
      </c>
      <c r="AS84" s="118">
        <v>54182</v>
      </c>
      <c r="AT84" s="118">
        <v>54182</v>
      </c>
      <c r="AU84" s="118">
        <v>54182</v>
      </c>
      <c r="AV84" s="118">
        <v>54182</v>
      </c>
      <c r="AW84" s="118">
        <v>54182</v>
      </c>
      <c r="AX84" s="118">
        <v>0</v>
      </c>
    </row>
    <row r="85" spans="1:50" x14ac:dyDescent="0.25">
      <c r="A85" s="279">
        <v>34</v>
      </c>
      <c r="B85" s="279" t="s">
        <v>112</v>
      </c>
      <c r="C85" s="115">
        <v>11762414</v>
      </c>
      <c r="D85" s="116">
        <f t="shared" si="39"/>
        <v>122.06865990722196</v>
      </c>
      <c r="F85" s="116">
        <f t="shared" si="40"/>
        <v>71.686570100314952</v>
      </c>
      <c r="G85" s="115">
        <v>5159236</v>
      </c>
      <c r="H85" s="116">
        <f t="shared" si="41"/>
        <v>53.541817578015547</v>
      </c>
      <c r="J85" s="116">
        <f t="shared" si="42"/>
        <v>65.649832696573384</v>
      </c>
      <c r="K85" s="115">
        <v>65134016</v>
      </c>
      <c r="L85" s="116">
        <f t="shared" si="43"/>
        <v>675.95155615977751</v>
      </c>
      <c r="N85" s="116">
        <f t="shared" si="44"/>
        <v>92.358638047535962</v>
      </c>
      <c r="O85" s="115">
        <v>15772355</v>
      </c>
      <c r="P85" s="116">
        <f t="shared" si="45"/>
        <v>163.68325740200709</v>
      </c>
      <c r="R85" s="116">
        <f t="shared" si="46"/>
        <v>80.237827278292016</v>
      </c>
      <c r="S85" s="115">
        <v>21883067</v>
      </c>
      <c r="T85" s="116">
        <f t="shared" si="47"/>
        <v>227.09935761060203</v>
      </c>
      <c r="V85" s="116">
        <f t="shared" si="48"/>
        <v>44.975856433111211</v>
      </c>
      <c r="W85" s="115">
        <v>236937967</v>
      </c>
      <c r="Y85" s="116">
        <f t="shared" si="49"/>
        <v>2458.9085295613281</v>
      </c>
      <c r="AA85" s="116">
        <f t="shared" si="50"/>
        <v>92.176768404326452</v>
      </c>
      <c r="AB85" s="115">
        <v>10070993</v>
      </c>
      <c r="AC85" s="116">
        <f t="shared" si="51"/>
        <v>104.51533328490333</v>
      </c>
      <c r="AE85" s="116">
        <f t="shared" si="52"/>
        <v>80.657334455037727</v>
      </c>
      <c r="AF85" s="115">
        <v>4250294</v>
      </c>
      <c r="AG85" s="116">
        <f t="shared" si="53"/>
        <v>44.108946751211612</v>
      </c>
      <c r="AI85" s="116">
        <f t="shared" si="54"/>
        <v>24.44192525907928</v>
      </c>
      <c r="AJ85" s="115">
        <v>0</v>
      </c>
      <c r="AK85" s="116">
        <f t="shared" si="55"/>
        <v>0</v>
      </c>
      <c r="AM85" s="116">
        <f t="shared" si="56"/>
        <v>0</v>
      </c>
      <c r="AN85" s="115">
        <f t="shared" si="57"/>
        <v>370970342</v>
      </c>
      <c r="AO85" s="115">
        <v>96359</v>
      </c>
      <c r="AP85" s="115">
        <v>96359</v>
      </c>
      <c r="AQ85" s="115">
        <v>96359</v>
      </c>
      <c r="AR85" s="115">
        <v>96359</v>
      </c>
      <c r="AS85" s="115">
        <v>96359</v>
      </c>
      <c r="AT85" s="115">
        <v>96359</v>
      </c>
      <c r="AU85" s="115">
        <v>96359</v>
      </c>
      <c r="AV85" s="115">
        <v>96359</v>
      </c>
      <c r="AW85" s="115">
        <v>96359</v>
      </c>
      <c r="AX85" s="115">
        <v>0</v>
      </c>
    </row>
    <row r="86" spans="1:50" x14ac:dyDescent="0.25">
      <c r="A86" s="280">
        <v>35</v>
      </c>
      <c r="B86" s="280" t="s">
        <v>113</v>
      </c>
      <c r="C86" s="118">
        <v>2274886</v>
      </c>
      <c r="D86" s="119">
        <f t="shared" si="39"/>
        <v>136.95881998795906</v>
      </c>
      <c r="E86" s="298"/>
      <c r="F86" s="119">
        <f t="shared" si="40"/>
        <v>80.431030023475941</v>
      </c>
      <c r="G86" s="118">
        <v>1842711</v>
      </c>
      <c r="H86" s="119">
        <f t="shared" si="41"/>
        <v>110.93985550872968</v>
      </c>
      <c r="I86" s="298"/>
      <c r="J86" s="119">
        <f t="shared" si="42"/>
        <v>136.0279363493373</v>
      </c>
      <c r="K86" s="118">
        <v>7166764</v>
      </c>
      <c r="L86" s="119">
        <f t="shared" si="43"/>
        <v>431.47284768211921</v>
      </c>
      <c r="M86" s="298"/>
      <c r="N86" s="119">
        <f t="shared" si="44"/>
        <v>58.954290737652947</v>
      </c>
      <c r="O86" s="118">
        <v>2211900</v>
      </c>
      <c r="P86" s="119">
        <f t="shared" si="45"/>
        <v>133.16676700782662</v>
      </c>
      <c r="Q86" s="298"/>
      <c r="R86" s="119">
        <f t="shared" si="46"/>
        <v>65.278588781625317</v>
      </c>
      <c r="S86" s="118">
        <v>16136465</v>
      </c>
      <c r="T86" s="119">
        <f t="shared" si="47"/>
        <v>971.49096929560505</v>
      </c>
      <c r="U86" s="298"/>
      <c r="V86" s="119">
        <f t="shared" si="48"/>
        <v>192.39877567607599</v>
      </c>
      <c r="W86" s="118">
        <v>49703032</v>
      </c>
      <c r="X86" s="298"/>
      <c r="Y86" s="119">
        <f t="shared" si="49"/>
        <v>2992.3559301625528</v>
      </c>
      <c r="Z86" s="298"/>
      <c r="AA86" s="119">
        <f t="shared" si="50"/>
        <v>112.17403829459003</v>
      </c>
      <c r="AB86" s="118">
        <v>853976</v>
      </c>
      <c r="AC86" s="119">
        <f t="shared" si="51"/>
        <v>51.413365442504514</v>
      </c>
      <c r="AD86" s="298"/>
      <c r="AE86" s="119">
        <f t="shared" si="52"/>
        <v>39.67709695429118</v>
      </c>
      <c r="AF86" s="118">
        <v>2688357</v>
      </c>
      <c r="AG86" s="119">
        <f t="shared" si="53"/>
        <v>161.85171583383504</v>
      </c>
      <c r="AH86" s="298"/>
      <c r="AI86" s="119">
        <f t="shared" si="54"/>
        <v>89.686284367143045</v>
      </c>
      <c r="AJ86" s="118">
        <v>0</v>
      </c>
      <c r="AK86" s="119">
        <f t="shared" si="55"/>
        <v>0</v>
      </c>
      <c r="AL86" s="298"/>
      <c r="AM86" s="119">
        <f t="shared" si="56"/>
        <v>0</v>
      </c>
      <c r="AN86" s="118">
        <f t="shared" si="57"/>
        <v>82878091</v>
      </c>
      <c r="AO86" s="118">
        <v>16610</v>
      </c>
      <c r="AP86" s="118">
        <v>16610</v>
      </c>
      <c r="AQ86" s="118">
        <v>16610</v>
      </c>
      <c r="AR86" s="118">
        <v>16610</v>
      </c>
      <c r="AS86" s="118">
        <v>16610</v>
      </c>
      <c r="AT86" s="118">
        <v>16610</v>
      </c>
      <c r="AU86" s="118">
        <v>16610</v>
      </c>
      <c r="AV86" s="118">
        <v>16610</v>
      </c>
      <c r="AW86" s="118">
        <v>16610</v>
      </c>
      <c r="AX86" s="118">
        <v>0</v>
      </c>
    </row>
    <row r="87" spans="1:50" x14ac:dyDescent="0.25">
      <c r="A87" s="279">
        <v>36</v>
      </c>
      <c r="B87" s="279" t="s">
        <v>114</v>
      </c>
      <c r="C87" s="115">
        <v>8284041</v>
      </c>
      <c r="D87" s="116">
        <f t="shared" si="39"/>
        <v>211.53803529021221</v>
      </c>
      <c r="F87" s="116">
        <f t="shared" si="40"/>
        <v>124.2287431289931</v>
      </c>
      <c r="G87" s="115">
        <v>3092693</v>
      </c>
      <c r="H87" s="116">
        <f t="shared" si="41"/>
        <v>78.973800464748095</v>
      </c>
      <c r="J87" s="116">
        <f t="shared" si="42"/>
        <v>96.83303672627099</v>
      </c>
      <c r="K87" s="115">
        <v>25582233</v>
      </c>
      <c r="L87" s="116">
        <f t="shared" si="43"/>
        <v>653.25790965501392</v>
      </c>
      <c r="N87" s="116">
        <f t="shared" si="44"/>
        <v>89.25789175231364</v>
      </c>
      <c r="O87" s="115">
        <v>3458978</v>
      </c>
      <c r="P87" s="116">
        <f t="shared" si="45"/>
        <v>88.327111156507755</v>
      </c>
      <c r="R87" s="116">
        <f t="shared" si="46"/>
        <v>43.298108807550321</v>
      </c>
      <c r="S87" s="115">
        <v>13604961</v>
      </c>
      <c r="T87" s="116">
        <f t="shared" si="47"/>
        <v>347.4109700978014</v>
      </c>
      <c r="V87" s="116">
        <f t="shared" si="48"/>
        <v>68.802950738409123</v>
      </c>
      <c r="W87" s="115">
        <v>84159817</v>
      </c>
      <c r="Y87" s="116">
        <f t="shared" si="49"/>
        <v>2149.0722147034039</v>
      </c>
      <c r="AA87" s="116">
        <f t="shared" si="50"/>
        <v>80.561976762197361</v>
      </c>
      <c r="AB87" s="115">
        <v>5156723</v>
      </c>
      <c r="AC87" s="116">
        <f t="shared" si="51"/>
        <v>131.68006434973572</v>
      </c>
      <c r="AE87" s="116">
        <f t="shared" si="52"/>
        <v>101.62109862258521</v>
      </c>
      <c r="AF87" s="115">
        <v>4526326</v>
      </c>
      <c r="AG87" s="116">
        <f t="shared" si="53"/>
        <v>115.58249278619034</v>
      </c>
      <c r="AI87" s="116">
        <f t="shared" si="54"/>
        <v>64.047293304742851</v>
      </c>
      <c r="AJ87" s="115">
        <v>0</v>
      </c>
      <c r="AK87" s="116">
        <f t="shared" si="55"/>
        <v>0</v>
      </c>
      <c r="AM87" s="116">
        <f t="shared" si="56"/>
        <v>0</v>
      </c>
      <c r="AN87" s="115">
        <f t="shared" si="57"/>
        <v>147865772</v>
      </c>
      <c r="AO87" s="115">
        <v>39161</v>
      </c>
      <c r="AP87" s="115">
        <v>39161</v>
      </c>
      <c r="AQ87" s="115">
        <v>39161</v>
      </c>
      <c r="AR87" s="115">
        <v>39161</v>
      </c>
      <c r="AS87" s="115">
        <v>39161</v>
      </c>
      <c r="AT87" s="115">
        <v>39161</v>
      </c>
      <c r="AU87" s="115">
        <v>39161</v>
      </c>
      <c r="AV87" s="115">
        <v>39161</v>
      </c>
      <c r="AW87" s="115">
        <v>39161</v>
      </c>
      <c r="AX87" s="115">
        <v>0</v>
      </c>
    </row>
    <row r="88" spans="1:50" x14ac:dyDescent="0.25">
      <c r="A88" s="280">
        <v>37</v>
      </c>
      <c r="B88" s="280" t="s">
        <v>115</v>
      </c>
      <c r="C88" s="118">
        <v>6279885</v>
      </c>
      <c r="D88" s="119">
        <f t="shared" si="39"/>
        <v>235.82879567388937</v>
      </c>
      <c r="E88" s="298"/>
      <c r="F88" s="119">
        <f t="shared" si="40"/>
        <v>138.49384031575599</v>
      </c>
      <c r="G88" s="118">
        <v>2663150</v>
      </c>
      <c r="H88" s="119">
        <f t="shared" si="41"/>
        <v>100.00938826091854</v>
      </c>
      <c r="I88" s="298"/>
      <c r="J88" s="119">
        <f t="shared" si="42"/>
        <v>122.62563925569478</v>
      </c>
      <c r="K88" s="118">
        <v>25346406</v>
      </c>
      <c r="L88" s="119">
        <f t="shared" si="43"/>
        <v>951.83469150174619</v>
      </c>
      <c r="M88" s="298"/>
      <c r="N88" s="119">
        <f t="shared" si="44"/>
        <v>130.05392909061985</v>
      </c>
      <c r="O88" s="118">
        <v>4215898</v>
      </c>
      <c r="P88" s="119">
        <f t="shared" si="45"/>
        <v>158.31980171992939</v>
      </c>
      <c r="Q88" s="298"/>
      <c r="R88" s="119">
        <f t="shared" si="46"/>
        <v>77.608651652978196</v>
      </c>
      <c r="S88" s="118">
        <v>9380347</v>
      </c>
      <c r="T88" s="119">
        <f t="shared" si="47"/>
        <v>352.2605805700552</v>
      </c>
      <c r="U88" s="298"/>
      <c r="V88" s="119">
        <f t="shared" si="48"/>
        <v>69.763391078934404</v>
      </c>
      <c r="W88" s="118">
        <v>49409026</v>
      </c>
      <c r="X88" s="298"/>
      <c r="Y88" s="119">
        <f t="shared" si="49"/>
        <v>1855.459311277179</v>
      </c>
      <c r="Z88" s="298"/>
      <c r="AA88" s="119">
        <f t="shared" si="50"/>
        <v>69.555349929897375</v>
      </c>
      <c r="AB88" s="118">
        <v>2392914</v>
      </c>
      <c r="AC88" s="119">
        <f t="shared" si="51"/>
        <v>89.86120395058019</v>
      </c>
      <c r="AD88" s="298"/>
      <c r="AE88" s="119">
        <f t="shared" si="52"/>
        <v>69.348343001660155</v>
      </c>
      <c r="AF88" s="118">
        <v>3432842</v>
      </c>
      <c r="AG88" s="119">
        <f t="shared" si="53"/>
        <v>128.91366555259305</v>
      </c>
      <c r="AH88" s="298"/>
      <c r="AI88" s="119">
        <f t="shared" si="54"/>
        <v>71.434446079215704</v>
      </c>
      <c r="AJ88" s="118">
        <v>0</v>
      </c>
      <c r="AK88" s="119">
        <f t="shared" si="55"/>
        <v>0</v>
      </c>
      <c r="AL88" s="298"/>
      <c r="AM88" s="119">
        <f t="shared" si="56"/>
        <v>0</v>
      </c>
      <c r="AN88" s="118">
        <f t="shared" si="57"/>
        <v>103120468</v>
      </c>
      <c r="AO88" s="118">
        <v>26629</v>
      </c>
      <c r="AP88" s="118">
        <v>26629</v>
      </c>
      <c r="AQ88" s="118">
        <v>26629</v>
      </c>
      <c r="AR88" s="118">
        <v>26629</v>
      </c>
      <c r="AS88" s="118">
        <v>26629</v>
      </c>
      <c r="AT88" s="118">
        <v>26629</v>
      </c>
      <c r="AU88" s="118">
        <v>26629</v>
      </c>
      <c r="AV88" s="118">
        <v>26629</v>
      </c>
      <c r="AW88" s="118">
        <v>26629</v>
      </c>
      <c r="AX88" s="118">
        <v>0</v>
      </c>
    </row>
    <row r="89" spans="1:50" x14ac:dyDescent="0.25">
      <c r="A89" s="279">
        <v>38</v>
      </c>
      <c r="B89" s="279" t="s">
        <v>116</v>
      </c>
      <c r="C89" s="115">
        <v>2087649</v>
      </c>
      <c r="D89" s="116">
        <f t="shared" si="39"/>
        <v>137.78042502639914</v>
      </c>
      <c r="F89" s="116">
        <f t="shared" si="40"/>
        <v>80.913529358093626</v>
      </c>
      <c r="G89" s="115">
        <v>2068857</v>
      </c>
      <c r="H89" s="116">
        <f t="shared" si="41"/>
        <v>136.54019271383316</v>
      </c>
      <c r="J89" s="116">
        <f t="shared" si="42"/>
        <v>167.41756655832353</v>
      </c>
      <c r="K89" s="115">
        <v>7897385</v>
      </c>
      <c r="L89" s="116">
        <f t="shared" si="43"/>
        <v>521.21073125659984</v>
      </c>
      <c r="N89" s="116">
        <f t="shared" si="44"/>
        <v>71.215626084365709</v>
      </c>
      <c r="O89" s="115">
        <v>3415648</v>
      </c>
      <c r="P89" s="116">
        <f t="shared" si="45"/>
        <v>225.42555438225978</v>
      </c>
      <c r="R89" s="116">
        <f t="shared" si="46"/>
        <v>110.50401234509641</v>
      </c>
      <c r="S89" s="115">
        <v>12797677</v>
      </c>
      <c r="T89" s="116">
        <f t="shared" si="47"/>
        <v>844.61965417106649</v>
      </c>
      <c r="V89" s="116">
        <f t="shared" si="48"/>
        <v>167.27256609733578</v>
      </c>
      <c r="W89" s="115">
        <v>30251322</v>
      </c>
      <c r="Y89" s="116">
        <f t="shared" si="49"/>
        <v>1996.5233632523759</v>
      </c>
      <c r="AA89" s="116">
        <f t="shared" si="50"/>
        <v>74.843398790915117</v>
      </c>
      <c r="AB89" s="115">
        <v>1080465</v>
      </c>
      <c r="AC89" s="116">
        <f t="shared" si="51"/>
        <v>71.30840813093981</v>
      </c>
      <c r="AE89" s="116">
        <f t="shared" si="52"/>
        <v>55.030644244276871</v>
      </c>
      <c r="AF89" s="115">
        <v>1344709</v>
      </c>
      <c r="AG89" s="116">
        <f t="shared" si="53"/>
        <v>88.747954065469898</v>
      </c>
      <c r="AI89" s="116">
        <f t="shared" si="54"/>
        <v>49.177570990285147</v>
      </c>
      <c r="AJ89" s="115">
        <v>0</v>
      </c>
      <c r="AK89" s="116">
        <f t="shared" si="55"/>
        <v>0</v>
      </c>
      <c r="AM89" s="116">
        <f t="shared" si="56"/>
        <v>0</v>
      </c>
      <c r="AN89" s="115">
        <f t="shared" si="57"/>
        <v>60943712</v>
      </c>
      <c r="AO89" s="115">
        <v>15152</v>
      </c>
      <c r="AP89" s="115">
        <v>15152</v>
      </c>
      <c r="AQ89" s="115">
        <v>15152</v>
      </c>
      <c r="AR89" s="115">
        <v>15152</v>
      </c>
      <c r="AS89" s="115">
        <v>15152</v>
      </c>
      <c r="AT89" s="115">
        <v>15152</v>
      </c>
      <c r="AU89" s="115">
        <v>15152</v>
      </c>
      <c r="AV89" s="115">
        <v>15152</v>
      </c>
      <c r="AW89" s="115">
        <v>15152</v>
      </c>
      <c r="AX89" s="115">
        <v>0</v>
      </c>
    </row>
    <row r="90" spans="1:50" x14ac:dyDescent="0.25">
      <c r="A90" s="280">
        <v>39</v>
      </c>
      <c r="B90" s="280" t="s">
        <v>118</v>
      </c>
      <c r="C90" s="118">
        <v>2607468</v>
      </c>
      <c r="D90" s="119">
        <f t="shared" si="39"/>
        <v>122.01534861956013</v>
      </c>
      <c r="E90" s="298"/>
      <c r="F90" s="119">
        <f t="shared" si="40"/>
        <v>71.655262282542452</v>
      </c>
      <c r="G90" s="118">
        <v>2122340</v>
      </c>
      <c r="H90" s="119">
        <f t="shared" si="41"/>
        <v>99.313991576977074</v>
      </c>
      <c r="I90" s="298"/>
      <c r="J90" s="119">
        <f t="shared" si="42"/>
        <v>121.77298467608533</v>
      </c>
      <c r="K90" s="118">
        <v>16195078</v>
      </c>
      <c r="L90" s="119">
        <f t="shared" si="43"/>
        <v>757.84174075807209</v>
      </c>
      <c r="M90" s="298"/>
      <c r="N90" s="119">
        <f t="shared" si="44"/>
        <v>103.54770307747434</v>
      </c>
      <c r="O90" s="118">
        <v>5035696</v>
      </c>
      <c r="P90" s="119">
        <f t="shared" si="45"/>
        <v>235.6432381843706</v>
      </c>
      <c r="Q90" s="298"/>
      <c r="R90" s="119">
        <f t="shared" si="46"/>
        <v>115.51273932860472</v>
      </c>
      <c r="S90" s="118">
        <v>9646538</v>
      </c>
      <c r="T90" s="119">
        <f t="shared" si="47"/>
        <v>451.40561534861956</v>
      </c>
      <c r="U90" s="298"/>
      <c r="V90" s="119">
        <f t="shared" si="48"/>
        <v>89.398553842813371</v>
      </c>
      <c r="W90" s="118">
        <v>46084259</v>
      </c>
      <c r="X90" s="298"/>
      <c r="Y90" s="119">
        <f t="shared" si="49"/>
        <v>2156.493167992513</v>
      </c>
      <c r="Z90" s="298"/>
      <c r="AA90" s="119">
        <f t="shared" si="50"/>
        <v>80.840165025179047</v>
      </c>
      <c r="AB90" s="118">
        <v>892937</v>
      </c>
      <c r="AC90" s="119">
        <f t="shared" si="51"/>
        <v>41.784604585868038</v>
      </c>
      <c r="AD90" s="298"/>
      <c r="AE90" s="119">
        <f t="shared" si="52"/>
        <v>32.246319475122164</v>
      </c>
      <c r="AF90" s="118">
        <v>1736268</v>
      </c>
      <c r="AG90" s="119">
        <f t="shared" si="53"/>
        <v>81.247917641553585</v>
      </c>
      <c r="AH90" s="298"/>
      <c r="AI90" s="119">
        <f t="shared" si="54"/>
        <v>45.021603931092116</v>
      </c>
      <c r="AJ90" s="118">
        <v>0</v>
      </c>
      <c r="AK90" s="119">
        <f t="shared" si="55"/>
        <v>0</v>
      </c>
      <c r="AL90" s="298"/>
      <c r="AM90" s="119">
        <f t="shared" si="56"/>
        <v>0</v>
      </c>
      <c r="AN90" s="118">
        <f t="shared" si="57"/>
        <v>84320584</v>
      </c>
      <c r="AO90" s="118">
        <v>21370</v>
      </c>
      <c r="AP90" s="118">
        <v>21370</v>
      </c>
      <c r="AQ90" s="118">
        <v>21370</v>
      </c>
      <c r="AR90" s="118">
        <v>21370</v>
      </c>
      <c r="AS90" s="118">
        <v>21370</v>
      </c>
      <c r="AT90" s="118">
        <v>21370</v>
      </c>
      <c r="AU90" s="118">
        <v>21370</v>
      </c>
      <c r="AV90" s="118">
        <v>21370</v>
      </c>
      <c r="AW90" s="118">
        <v>21370</v>
      </c>
      <c r="AX90" s="118">
        <v>0</v>
      </c>
    </row>
    <row r="91" spans="1:50" x14ac:dyDescent="0.25">
      <c r="A91" s="279">
        <v>40</v>
      </c>
      <c r="B91" s="279" t="s">
        <v>120</v>
      </c>
      <c r="C91" s="115">
        <v>2931970</v>
      </c>
      <c r="D91" s="116">
        <f t="shared" si="39"/>
        <v>269.78008833271991</v>
      </c>
      <c r="F91" s="116">
        <f t="shared" si="40"/>
        <v>158.43222354232213</v>
      </c>
      <c r="G91" s="115">
        <v>1452741</v>
      </c>
      <c r="H91" s="116">
        <f t="shared" si="41"/>
        <v>133.67142068457858</v>
      </c>
      <c r="J91" s="116">
        <f t="shared" si="42"/>
        <v>163.90004675259874</v>
      </c>
      <c r="K91" s="115">
        <v>8733789</v>
      </c>
      <c r="L91" s="116">
        <f t="shared" si="43"/>
        <v>803.62430990062569</v>
      </c>
      <c r="N91" s="116">
        <f t="shared" si="44"/>
        <v>109.8032042207011</v>
      </c>
      <c r="O91" s="115">
        <v>3915256</v>
      </c>
      <c r="P91" s="116">
        <f t="shared" si="45"/>
        <v>360.25542878174457</v>
      </c>
      <c r="R91" s="116">
        <f t="shared" si="46"/>
        <v>176.59785936238464</v>
      </c>
      <c r="S91" s="115">
        <v>4403233</v>
      </c>
      <c r="T91" s="116">
        <f t="shared" si="47"/>
        <v>405.15577843209422</v>
      </c>
      <c r="V91" s="116">
        <f t="shared" si="48"/>
        <v>80.239012190656183</v>
      </c>
      <c r="W91" s="115">
        <v>22100073</v>
      </c>
      <c r="Y91" s="116">
        <f t="shared" si="49"/>
        <v>2033.4995399337504</v>
      </c>
      <c r="AA91" s="116">
        <f t="shared" si="50"/>
        <v>76.229519678886732</v>
      </c>
      <c r="AB91" s="115">
        <v>558375</v>
      </c>
      <c r="AC91" s="116">
        <f t="shared" si="51"/>
        <v>51.377898417372101</v>
      </c>
      <c r="AE91" s="116">
        <f t="shared" si="52"/>
        <v>39.649726083258962</v>
      </c>
      <c r="AF91" s="115">
        <v>2315081</v>
      </c>
      <c r="AG91" s="116">
        <f t="shared" si="53"/>
        <v>213.01812661023186</v>
      </c>
      <c r="AI91" s="116">
        <f t="shared" si="54"/>
        <v>118.03893570170902</v>
      </c>
      <c r="AJ91" s="115">
        <v>0</v>
      </c>
      <c r="AK91" s="116">
        <f t="shared" si="55"/>
        <v>0</v>
      </c>
      <c r="AM91" s="116">
        <f t="shared" si="56"/>
        <v>0</v>
      </c>
      <c r="AN91" s="115">
        <f t="shared" si="57"/>
        <v>46410518</v>
      </c>
      <c r="AO91" s="115">
        <v>10868</v>
      </c>
      <c r="AP91" s="115">
        <v>10868</v>
      </c>
      <c r="AQ91" s="115">
        <v>10868</v>
      </c>
      <c r="AR91" s="115">
        <v>10868</v>
      </c>
      <c r="AS91" s="115">
        <v>10868</v>
      </c>
      <c r="AT91" s="115">
        <v>10868</v>
      </c>
      <c r="AU91" s="115">
        <v>10868</v>
      </c>
      <c r="AV91" s="115">
        <v>10868</v>
      </c>
      <c r="AW91" s="115">
        <v>10868</v>
      </c>
      <c r="AX91" s="115">
        <v>0</v>
      </c>
    </row>
    <row r="92" spans="1:50" x14ac:dyDescent="0.25">
      <c r="A92" s="280">
        <v>41</v>
      </c>
      <c r="B92" s="280" t="s">
        <v>250</v>
      </c>
      <c r="C92" s="118">
        <v>3107901</v>
      </c>
      <c r="D92" s="119">
        <f t="shared" si="39"/>
        <v>94.019270329138436</v>
      </c>
      <c r="E92" s="298"/>
      <c r="F92" s="119">
        <f t="shared" si="40"/>
        <v>55.214164047945694</v>
      </c>
      <c r="G92" s="118">
        <v>2671333</v>
      </c>
      <c r="H92" s="119">
        <f t="shared" si="41"/>
        <v>80.812348741529519</v>
      </c>
      <c r="I92" s="298"/>
      <c r="J92" s="119">
        <f t="shared" si="42"/>
        <v>99.087356662261243</v>
      </c>
      <c r="K92" s="118">
        <v>17587224</v>
      </c>
      <c r="L92" s="119">
        <f t="shared" si="43"/>
        <v>532.04332042594388</v>
      </c>
      <c r="M92" s="298"/>
      <c r="N92" s="119">
        <f t="shared" si="44"/>
        <v>72.695736860192696</v>
      </c>
      <c r="O92" s="118">
        <v>4841562</v>
      </c>
      <c r="P92" s="119">
        <f t="shared" si="45"/>
        <v>146.46545256534367</v>
      </c>
      <c r="Q92" s="298"/>
      <c r="R92" s="119">
        <f t="shared" si="46"/>
        <v>71.79762836898928</v>
      </c>
      <c r="S92" s="118">
        <v>16287108</v>
      </c>
      <c r="T92" s="119">
        <f t="shared" si="47"/>
        <v>492.71260890609875</v>
      </c>
      <c r="U92" s="298"/>
      <c r="V92" s="119">
        <f t="shared" si="48"/>
        <v>97.579190862096183</v>
      </c>
      <c r="W92" s="118">
        <v>77652161</v>
      </c>
      <c r="X92" s="298"/>
      <c r="Y92" s="119">
        <f t="shared" si="49"/>
        <v>2349.109420377541</v>
      </c>
      <c r="Z92" s="298"/>
      <c r="AA92" s="119">
        <f t="shared" si="50"/>
        <v>88.060744186036032</v>
      </c>
      <c r="AB92" s="118">
        <v>794234</v>
      </c>
      <c r="AC92" s="119">
        <f t="shared" si="51"/>
        <v>24.026924007744434</v>
      </c>
      <c r="AD92" s="298"/>
      <c r="AE92" s="119">
        <f t="shared" si="52"/>
        <v>18.542232844779573</v>
      </c>
      <c r="AF92" s="118">
        <v>4302010</v>
      </c>
      <c r="AG92" s="119">
        <f t="shared" si="53"/>
        <v>130.14309051306873</v>
      </c>
      <c r="AH92" s="298"/>
      <c r="AI92" s="119">
        <f t="shared" si="54"/>
        <v>72.11570272234259</v>
      </c>
      <c r="AJ92" s="118">
        <v>0</v>
      </c>
      <c r="AK92" s="119">
        <f t="shared" si="55"/>
        <v>0</v>
      </c>
      <c r="AL92" s="298"/>
      <c r="AM92" s="119">
        <f t="shared" si="56"/>
        <v>0</v>
      </c>
      <c r="AN92" s="118">
        <f t="shared" si="57"/>
        <v>127243533</v>
      </c>
      <c r="AO92" s="118">
        <v>33056</v>
      </c>
      <c r="AP92" s="118">
        <v>33056</v>
      </c>
      <c r="AQ92" s="118">
        <v>33056</v>
      </c>
      <c r="AR92" s="118">
        <v>33056</v>
      </c>
      <c r="AS92" s="118">
        <v>33056</v>
      </c>
      <c r="AT92" s="118">
        <v>33056</v>
      </c>
      <c r="AU92" s="118">
        <v>33056</v>
      </c>
      <c r="AV92" s="118">
        <v>33056</v>
      </c>
      <c r="AW92" s="118">
        <v>33056</v>
      </c>
      <c r="AX92" s="118">
        <v>0</v>
      </c>
    </row>
    <row r="93" spans="1:50" x14ac:dyDescent="0.25">
      <c r="A93" s="279">
        <v>42</v>
      </c>
      <c r="B93" s="279" t="s">
        <v>124</v>
      </c>
      <c r="C93" s="115">
        <v>14763003</v>
      </c>
      <c r="D93" s="116">
        <f t="shared" si="39"/>
        <v>130.61599101091784</v>
      </c>
      <c r="F93" s="116">
        <f t="shared" si="40"/>
        <v>76.706112797034976</v>
      </c>
      <c r="G93" s="115">
        <v>8957114</v>
      </c>
      <c r="H93" s="116">
        <f t="shared" si="41"/>
        <v>79.248261461964503</v>
      </c>
      <c r="J93" s="116">
        <f t="shared" si="42"/>
        <v>97.1695646844924</v>
      </c>
      <c r="K93" s="115">
        <v>92425763</v>
      </c>
      <c r="L93" s="116">
        <f t="shared" si="43"/>
        <v>817.73895386902132</v>
      </c>
      <c r="N93" s="116">
        <f t="shared" si="44"/>
        <v>111.73175854026354</v>
      </c>
      <c r="O93" s="115">
        <v>33030246</v>
      </c>
      <c r="P93" s="116">
        <f t="shared" si="45"/>
        <v>292.23582184630084</v>
      </c>
      <c r="R93" s="116">
        <f t="shared" si="46"/>
        <v>143.25452566137457</v>
      </c>
      <c r="S93" s="115">
        <v>36361219</v>
      </c>
      <c r="T93" s="116">
        <f t="shared" si="47"/>
        <v>321.70667810946156</v>
      </c>
      <c r="V93" s="116">
        <f t="shared" si="48"/>
        <v>63.712348288689235</v>
      </c>
      <c r="W93" s="115">
        <v>248549506</v>
      </c>
      <c r="Y93" s="116">
        <f t="shared" si="49"/>
        <v>2199.0471749862863</v>
      </c>
      <c r="AA93" s="116">
        <f t="shared" si="50"/>
        <v>82.435381276692439</v>
      </c>
      <c r="AB93" s="115">
        <v>9301148</v>
      </c>
      <c r="AC93" s="116">
        <f t="shared" si="51"/>
        <v>82.292109780050609</v>
      </c>
      <c r="AE93" s="116">
        <f t="shared" si="52"/>
        <v>63.507066503312473</v>
      </c>
      <c r="AF93" s="115">
        <v>10588276</v>
      </c>
      <c r="AG93" s="116">
        <f t="shared" si="53"/>
        <v>93.680002831206977</v>
      </c>
      <c r="AI93" s="116">
        <f t="shared" si="54"/>
        <v>51.910548678149993</v>
      </c>
      <c r="AJ93" s="115">
        <v>0</v>
      </c>
      <c r="AK93" s="116">
        <f t="shared" si="55"/>
        <v>0</v>
      </c>
      <c r="AM93" s="116">
        <f t="shared" si="56"/>
        <v>0</v>
      </c>
      <c r="AN93" s="115">
        <f t="shared" si="57"/>
        <v>453976275</v>
      </c>
      <c r="AO93" s="115">
        <v>113026</v>
      </c>
      <c r="AP93" s="115">
        <v>113026</v>
      </c>
      <c r="AQ93" s="115">
        <v>113026</v>
      </c>
      <c r="AR93" s="115">
        <v>113026</v>
      </c>
      <c r="AS93" s="115">
        <v>113026</v>
      </c>
      <c r="AT93" s="115">
        <v>113026</v>
      </c>
      <c r="AU93" s="115">
        <v>113026</v>
      </c>
      <c r="AV93" s="115">
        <v>113026</v>
      </c>
      <c r="AW93" s="115">
        <v>113026</v>
      </c>
      <c r="AX93" s="115">
        <v>0</v>
      </c>
    </row>
    <row r="94" spans="1:50" x14ac:dyDescent="0.25">
      <c r="A94" s="280">
        <v>43</v>
      </c>
      <c r="B94" s="280" t="s">
        <v>126</v>
      </c>
      <c r="C94" s="118">
        <v>54368544</v>
      </c>
      <c r="D94" s="119">
        <f t="shared" si="39"/>
        <v>159.94605757859247</v>
      </c>
      <c r="E94" s="298"/>
      <c r="F94" s="119">
        <f t="shared" si="40"/>
        <v>93.930614767062067</v>
      </c>
      <c r="G94" s="118">
        <v>22593761</v>
      </c>
      <c r="H94" s="119">
        <f t="shared" si="41"/>
        <v>66.468268817773705</v>
      </c>
      <c r="I94" s="298"/>
      <c r="J94" s="119">
        <f t="shared" si="42"/>
        <v>81.499488155393337</v>
      </c>
      <c r="K94" s="118">
        <v>270723584</v>
      </c>
      <c r="L94" s="119">
        <f t="shared" si="43"/>
        <v>796.43791738007405</v>
      </c>
      <c r="M94" s="298"/>
      <c r="N94" s="119">
        <f t="shared" si="44"/>
        <v>108.82129150872524</v>
      </c>
      <c r="O94" s="118">
        <v>102273339</v>
      </c>
      <c r="P94" s="119">
        <f t="shared" si="45"/>
        <v>300.87650256826646</v>
      </c>
      <c r="Q94" s="298"/>
      <c r="R94" s="119">
        <f t="shared" si="46"/>
        <v>147.49020289764297</v>
      </c>
      <c r="S94" s="118">
        <v>115473563</v>
      </c>
      <c r="T94" s="119">
        <f t="shared" si="47"/>
        <v>339.71005654304861</v>
      </c>
      <c r="U94" s="298"/>
      <c r="V94" s="119">
        <f t="shared" si="48"/>
        <v>67.277824528953943</v>
      </c>
      <c r="W94" s="118">
        <v>796583275</v>
      </c>
      <c r="X94" s="298"/>
      <c r="Y94" s="119">
        <f t="shared" si="49"/>
        <v>2343.4571720238409</v>
      </c>
      <c r="Z94" s="298"/>
      <c r="AA94" s="119">
        <f t="shared" si="50"/>
        <v>87.848859123538119</v>
      </c>
      <c r="AB94" s="118">
        <v>50948097</v>
      </c>
      <c r="AC94" s="119">
        <f t="shared" si="51"/>
        <v>149.88349248936507</v>
      </c>
      <c r="AD94" s="298"/>
      <c r="AE94" s="119">
        <f t="shared" si="52"/>
        <v>115.66918080861225</v>
      </c>
      <c r="AF94" s="118">
        <v>68934024</v>
      </c>
      <c r="AG94" s="119">
        <f t="shared" si="53"/>
        <v>202.7960390447108</v>
      </c>
      <c r="AH94" s="298"/>
      <c r="AI94" s="119">
        <f t="shared" si="54"/>
        <v>112.37460865083999</v>
      </c>
      <c r="AJ94" s="118">
        <v>0</v>
      </c>
      <c r="AK94" s="119">
        <f t="shared" si="55"/>
        <v>0</v>
      </c>
      <c r="AL94" s="298"/>
      <c r="AM94" s="119">
        <f t="shared" si="56"/>
        <v>0</v>
      </c>
      <c r="AN94" s="118">
        <f t="shared" si="57"/>
        <v>1481898187</v>
      </c>
      <c r="AO94" s="118">
        <v>339918</v>
      </c>
      <c r="AP94" s="118">
        <v>339918</v>
      </c>
      <c r="AQ94" s="118">
        <v>339918</v>
      </c>
      <c r="AR94" s="118">
        <v>339918</v>
      </c>
      <c r="AS94" s="118">
        <v>339918</v>
      </c>
      <c r="AT94" s="118">
        <v>339918</v>
      </c>
      <c r="AU94" s="118">
        <v>339918</v>
      </c>
      <c r="AV94" s="118">
        <v>339918</v>
      </c>
      <c r="AW94" s="118">
        <v>339918</v>
      </c>
      <c r="AX94" s="118">
        <v>0</v>
      </c>
    </row>
    <row r="95" spans="1:50" x14ac:dyDescent="0.25">
      <c r="A95" s="279">
        <v>44</v>
      </c>
      <c r="B95" s="279" t="s">
        <v>128</v>
      </c>
      <c r="C95" s="115">
        <v>2602979</v>
      </c>
      <c r="D95" s="116">
        <f t="shared" si="39"/>
        <v>53.594527260747817</v>
      </c>
      <c r="F95" s="116">
        <f t="shared" si="40"/>
        <v>31.474154286537999</v>
      </c>
      <c r="G95" s="115">
        <v>3824134</v>
      </c>
      <c r="H95" s="116">
        <f t="shared" si="41"/>
        <v>78.737728545544385</v>
      </c>
      <c r="J95" s="116">
        <f t="shared" si="42"/>
        <v>96.543579201271953</v>
      </c>
      <c r="K95" s="115">
        <v>26495702</v>
      </c>
      <c r="L95" s="116">
        <f t="shared" si="43"/>
        <v>545.53825564157466</v>
      </c>
      <c r="N95" s="116">
        <f t="shared" si="44"/>
        <v>74.539617276914129</v>
      </c>
      <c r="O95" s="115">
        <v>4936126</v>
      </c>
      <c r="P95" s="116">
        <f t="shared" si="45"/>
        <v>101.63329764453961</v>
      </c>
      <c r="R95" s="116">
        <f t="shared" si="46"/>
        <v>49.820825364548355</v>
      </c>
      <c r="S95" s="115">
        <v>27854678</v>
      </c>
      <c r="T95" s="116">
        <f t="shared" si="47"/>
        <v>573.51914841047608</v>
      </c>
      <c r="V95" s="116">
        <f t="shared" si="48"/>
        <v>113.58250922390793</v>
      </c>
      <c r="W95" s="115">
        <v>116388115</v>
      </c>
      <c r="Y95" s="116">
        <f t="shared" si="49"/>
        <v>2396.395054356778</v>
      </c>
      <c r="AA95" s="116">
        <f t="shared" si="50"/>
        <v>89.83333429248195</v>
      </c>
      <c r="AB95" s="115">
        <v>3302522</v>
      </c>
      <c r="AC95" s="116">
        <f t="shared" si="51"/>
        <v>67.997899851754241</v>
      </c>
      <c r="AE95" s="116">
        <f t="shared" si="52"/>
        <v>52.475834676167196</v>
      </c>
      <c r="AF95" s="115">
        <v>5923390</v>
      </c>
      <c r="AG95" s="116">
        <f t="shared" si="53"/>
        <v>121.96075605336847</v>
      </c>
      <c r="AI95" s="116">
        <f t="shared" si="54"/>
        <v>67.581656411130481</v>
      </c>
      <c r="AJ95" s="115">
        <v>0</v>
      </c>
      <c r="AK95" s="116">
        <f t="shared" si="55"/>
        <v>0</v>
      </c>
      <c r="AM95" s="116">
        <f t="shared" si="56"/>
        <v>0</v>
      </c>
      <c r="AN95" s="115">
        <f t="shared" si="57"/>
        <v>191327646</v>
      </c>
      <c r="AO95" s="115">
        <v>48568</v>
      </c>
      <c r="AP95" s="115">
        <v>48568</v>
      </c>
      <c r="AQ95" s="115">
        <v>48568</v>
      </c>
      <c r="AR95" s="115">
        <v>48568</v>
      </c>
      <c r="AS95" s="115">
        <v>48568</v>
      </c>
      <c r="AT95" s="115">
        <v>48568</v>
      </c>
      <c r="AU95" s="115">
        <v>48568</v>
      </c>
      <c r="AV95" s="115">
        <v>48568</v>
      </c>
      <c r="AW95" s="115">
        <v>48568</v>
      </c>
      <c r="AX95" s="115">
        <v>0</v>
      </c>
    </row>
    <row r="96" spans="1:50" x14ac:dyDescent="0.25">
      <c r="A96" s="280">
        <v>45</v>
      </c>
      <c r="B96" s="280" t="s">
        <v>130</v>
      </c>
      <c r="C96" s="118">
        <v>1146463</v>
      </c>
      <c r="D96" s="119">
        <f t="shared" si="39"/>
        <v>509.31274988893824</v>
      </c>
      <c r="E96" s="298"/>
      <c r="F96" s="119">
        <f t="shared" si="40"/>
        <v>299.10121218376258</v>
      </c>
      <c r="G96" s="118">
        <v>591275</v>
      </c>
      <c r="H96" s="119">
        <f t="shared" si="41"/>
        <v>262.67214571301645</v>
      </c>
      <c r="I96" s="298"/>
      <c r="J96" s="119">
        <f t="shared" si="42"/>
        <v>322.0731607585559</v>
      </c>
      <c r="K96" s="118">
        <v>2625568</v>
      </c>
      <c r="L96" s="119">
        <f t="shared" si="43"/>
        <v>1166.400710795202</v>
      </c>
      <c r="M96" s="298"/>
      <c r="N96" s="119">
        <f t="shared" si="44"/>
        <v>159.37115623898171</v>
      </c>
      <c r="O96" s="118">
        <v>506675</v>
      </c>
      <c r="P96" s="119">
        <f t="shared" si="45"/>
        <v>225.08884940026655</v>
      </c>
      <c r="Q96" s="298"/>
      <c r="R96" s="119">
        <f t="shared" si="46"/>
        <v>110.33895895712185</v>
      </c>
      <c r="S96" s="118">
        <v>1170970</v>
      </c>
      <c r="T96" s="119">
        <f t="shared" si="47"/>
        <v>520.19991115059975</v>
      </c>
      <c r="U96" s="298"/>
      <c r="V96" s="119">
        <f t="shared" si="48"/>
        <v>103.02290929657094</v>
      </c>
      <c r="W96" s="118">
        <v>5514683</v>
      </c>
      <c r="X96" s="298"/>
      <c r="Y96" s="119">
        <f t="shared" si="49"/>
        <v>2449.8813860506443</v>
      </c>
      <c r="Z96" s="298"/>
      <c r="AA96" s="119">
        <f t="shared" si="50"/>
        <v>91.838369107755071</v>
      </c>
      <c r="AB96" s="118">
        <v>169600</v>
      </c>
      <c r="AC96" s="119">
        <f t="shared" si="51"/>
        <v>75.344291426032868</v>
      </c>
      <c r="AD96" s="298"/>
      <c r="AE96" s="119">
        <f t="shared" si="52"/>
        <v>58.145245504423649</v>
      </c>
      <c r="AF96" s="118">
        <v>405028</v>
      </c>
      <c r="AG96" s="119">
        <f t="shared" si="53"/>
        <v>179.93247445579743</v>
      </c>
      <c r="AH96" s="298"/>
      <c r="AI96" s="119">
        <f t="shared" si="54"/>
        <v>99.705307341281937</v>
      </c>
      <c r="AJ96" s="118">
        <v>0</v>
      </c>
      <c r="AK96" s="119">
        <f t="shared" si="55"/>
        <v>0</v>
      </c>
      <c r="AL96" s="298"/>
      <c r="AM96" s="119">
        <f t="shared" si="56"/>
        <v>0</v>
      </c>
      <c r="AN96" s="118">
        <f t="shared" si="57"/>
        <v>12130262</v>
      </c>
      <c r="AO96" s="118">
        <v>2251</v>
      </c>
      <c r="AP96" s="118">
        <v>2251</v>
      </c>
      <c r="AQ96" s="118">
        <v>2251</v>
      </c>
      <c r="AR96" s="118">
        <v>2251</v>
      </c>
      <c r="AS96" s="118">
        <v>2251</v>
      </c>
      <c r="AT96" s="118">
        <v>2251</v>
      </c>
      <c r="AU96" s="118">
        <v>2251</v>
      </c>
      <c r="AV96" s="118">
        <v>2251</v>
      </c>
      <c r="AW96" s="118">
        <v>2251</v>
      </c>
      <c r="AX96" s="118">
        <v>0</v>
      </c>
    </row>
    <row r="97" spans="1:50" x14ac:dyDescent="0.25">
      <c r="A97" s="279">
        <v>46</v>
      </c>
      <c r="B97" s="279" t="s">
        <v>132</v>
      </c>
      <c r="C97" s="115">
        <v>4221810</v>
      </c>
      <c r="D97" s="116">
        <f t="shared" si="39"/>
        <v>103.290925549874</v>
      </c>
      <c r="F97" s="116">
        <f t="shared" si="40"/>
        <v>60.659076463895687</v>
      </c>
      <c r="G97" s="115">
        <v>5241131</v>
      </c>
      <c r="H97" s="116">
        <f t="shared" si="41"/>
        <v>128.22966261346122</v>
      </c>
      <c r="J97" s="116">
        <f t="shared" si="42"/>
        <v>157.22768255010348</v>
      </c>
      <c r="K97" s="115">
        <v>26294330</v>
      </c>
      <c r="L97" s="116">
        <f t="shared" si="43"/>
        <v>643.31783818168469</v>
      </c>
      <c r="N97" s="116">
        <f t="shared" si="44"/>
        <v>87.899730128147127</v>
      </c>
      <c r="O97" s="115">
        <v>8759120</v>
      </c>
      <c r="P97" s="116">
        <f t="shared" si="45"/>
        <v>214.30088322364398</v>
      </c>
      <c r="R97" s="116">
        <f t="shared" si="46"/>
        <v>105.05067852757264</v>
      </c>
      <c r="S97" s="115">
        <v>22290058</v>
      </c>
      <c r="T97" s="116">
        <f t="shared" si="47"/>
        <v>545.34920363075867</v>
      </c>
      <c r="V97" s="116">
        <f t="shared" si="48"/>
        <v>108.00359695629309</v>
      </c>
      <c r="W97" s="115">
        <v>83382490</v>
      </c>
      <c r="Y97" s="116">
        <f t="shared" si="49"/>
        <v>2040.0384116654027</v>
      </c>
      <c r="AA97" s="116">
        <f t="shared" si="50"/>
        <v>76.474641470929001</v>
      </c>
      <c r="AB97" s="115">
        <v>4548776</v>
      </c>
      <c r="AC97" s="116">
        <f t="shared" si="51"/>
        <v>111.29048516135346</v>
      </c>
      <c r="AE97" s="116">
        <f t="shared" si="52"/>
        <v>85.885904021886631</v>
      </c>
      <c r="AF97" s="115">
        <v>5029504</v>
      </c>
      <c r="AG97" s="116">
        <f t="shared" si="53"/>
        <v>123.05199031145254</v>
      </c>
      <c r="AI97" s="116">
        <f t="shared" si="54"/>
        <v>68.186337958542524</v>
      </c>
      <c r="AJ97" s="115">
        <v>0</v>
      </c>
      <c r="AK97" s="116">
        <f t="shared" si="55"/>
        <v>0</v>
      </c>
      <c r="AM97" s="116">
        <f t="shared" si="56"/>
        <v>0</v>
      </c>
      <c r="AN97" s="115">
        <f t="shared" si="57"/>
        <v>159767219</v>
      </c>
      <c r="AO97" s="115">
        <v>40873</v>
      </c>
      <c r="AP97" s="115">
        <v>40873</v>
      </c>
      <c r="AQ97" s="115">
        <v>40873</v>
      </c>
      <c r="AR97" s="115">
        <v>40873</v>
      </c>
      <c r="AS97" s="115">
        <v>40873</v>
      </c>
      <c r="AT97" s="115">
        <v>40873</v>
      </c>
      <c r="AU97" s="115">
        <v>40873</v>
      </c>
      <c r="AV97" s="115">
        <v>40873</v>
      </c>
      <c r="AW97" s="115">
        <v>40873</v>
      </c>
      <c r="AX97" s="115">
        <v>0</v>
      </c>
    </row>
    <row r="98" spans="1:50" x14ac:dyDescent="0.25">
      <c r="A98" s="280">
        <v>47</v>
      </c>
      <c r="B98" s="280" t="s">
        <v>134</v>
      </c>
      <c r="C98" s="118">
        <v>12523264</v>
      </c>
      <c r="D98" s="119">
        <f t="shared" si="39"/>
        <v>155.22526587173704</v>
      </c>
      <c r="E98" s="298"/>
      <c r="F98" s="119">
        <f t="shared" si="40"/>
        <v>91.158262175662358</v>
      </c>
      <c r="G98" s="118">
        <v>8474024</v>
      </c>
      <c r="H98" s="119">
        <f t="shared" si="41"/>
        <v>105.035127296165</v>
      </c>
      <c r="I98" s="298"/>
      <c r="J98" s="119">
        <f t="shared" si="42"/>
        <v>128.78790534536975</v>
      </c>
      <c r="K98" s="118">
        <v>46680576</v>
      </c>
      <c r="L98" s="119">
        <f t="shared" si="43"/>
        <v>578.60353504053148</v>
      </c>
      <c r="M98" s="298"/>
      <c r="N98" s="119">
        <f t="shared" si="44"/>
        <v>79.057491589236946</v>
      </c>
      <c r="O98" s="118">
        <v>15401106</v>
      </c>
      <c r="P98" s="119">
        <f t="shared" si="45"/>
        <v>190.89598155631026</v>
      </c>
      <c r="Q98" s="298"/>
      <c r="R98" s="119">
        <f t="shared" si="46"/>
        <v>93.577553620016246</v>
      </c>
      <c r="S98" s="118">
        <v>25327606</v>
      </c>
      <c r="T98" s="119">
        <f t="shared" si="47"/>
        <v>313.93448027963012</v>
      </c>
      <c r="U98" s="298"/>
      <c r="V98" s="119">
        <f t="shared" si="48"/>
        <v>62.173104596227468</v>
      </c>
      <c r="W98" s="118">
        <v>172507191</v>
      </c>
      <c r="X98" s="298"/>
      <c r="Y98" s="119">
        <f t="shared" si="49"/>
        <v>2138.2184858325691</v>
      </c>
      <c r="Z98" s="298"/>
      <c r="AA98" s="119">
        <f t="shared" si="50"/>
        <v>80.15510450956063</v>
      </c>
      <c r="AB98" s="118">
        <v>17592460</v>
      </c>
      <c r="AC98" s="119">
        <f t="shared" si="51"/>
        <v>218.05771090012146</v>
      </c>
      <c r="AD98" s="298"/>
      <c r="AE98" s="119">
        <f t="shared" si="52"/>
        <v>168.28108532771151</v>
      </c>
      <c r="AF98" s="118">
        <v>14513755</v>
      </c>
      <c r="AG98" s="119">
        <f t="shared" si="53"/>
        <v>179.89730781625721</v>
      </c>
      <c r="AH98" s="298"/>
      <c r="AI98" s="119">
        <f t="shared" si="54"/>
        <v>99.68582058318492</v>
      </c>
      <c r="AJ98" s="118">
        <v>0</v>
      </c>
      <c r="AK98" s="119">
        <f t="shared" si="55"/>
        <v>0</v>
      </c>
      <c r="AL98" s="298"/>
      <c r="AM98" s="119">
        <f t="shared" si="56"/>
        <v>0</v>
      </c>
      <c r="AN98" s="118">
        <f t="shared" si="57"/>
        <v>313019982</v>
      </c>
      <c r="AO98" s="118">
        <v>80678</v>
      </c>
      <c r="AP98" s="118">
        <v>80678</v>
      </c>
      <c r="AQ98" s="118">
        <v>80678</v>
      </c>
      <c r="AR98" s="118">
        <v>80678</v>
      </c>
      <c r="AS98" s="118">
        <v>80678</v>
      </c>
      <c r="AT98" s="118">
        <v>80678</v>
      </c>
      <c r="AU98" s="118">
        <v>80678</v>
      </c>
      <c r="AV98" s="118">
        <v>80678</v>
      </c>
      <c r="AW98" s="118">
        <v>80678</v>
      </c>
      <c r="AX98" s="118">
        <v>0</v>
      </c>
    </row>
    <row r="99" spans="1:50" x14ac:dyDescent="0.25">
      <c r="A99" s="279">
        <v>48</v>
      </c>
      <c r="B99" s="279" t="s">
        <v>136</v>
      </c>
      <c r="C99" s="115">
        <v>1735771</v>
      </c>
      <c r="D99" s="116">
        <f t="shared" si="39"/>
        <v>260.04059925093634</v>
      </c>
      <c r="F99" s="116">
        <f t="shared" si="40"/>
        <v>152.7125689861634</v>
      </c>
      <c r="G99" s="115">
        <v>1013386</v>
      </c>
      <c r="H99" s="116">
        <f t="shared" si="41"/>
        <v>151.81812734082396</v>
      </c>
      <c r="J99" s="116">
        <f t="shared" si="42"/>
        <v>186.15047286561639</v>
      </c>
      <c r="K99" s="115">
        <v>7234858</v>
      </c>
      <c r="L99" s="116">
        <f t="shared" si="43"/>
        <v>1083.8738576779026</v>
      </c>
      <c r="N99" s="116">
        <f t="shared" si="44"/>
        <v>148.09510000861312</v>
      </c>
      <c r="O99" s="115">
        <v>1211947</v>
      </c>
      <c r="P99" s="116">
        <f t="shared" si="45"/>
        <v>181.56509363295879</v>
      </c>
      <c r="R99" s="116">
        <f t="shared" si="46"/>
        <v>89.003535571803866</v>
      </c>
      <c r="S99" s="115">
        <v>3775872</v>
      </c>
      <c r="T99" s="116">
        <f t="shared" si="47"/>
        <v>565.67370786516858</v>
      </c>
      <c r="V99" s="116">
        <f t="shared" si="48"/>
        <v>112.02876018942018</v>
      </c>
      <c r="W99" s="115">
        <v>15375418</v>
      </c>
      <c r="Y99" s="116">
        <f t="shared" si="49"/>
        <v>2303.4334082397004</v>
      </c>
      <c r="AA99" s="116">
        <f t="shared" si="50"/>
        <v>86.348493753843641</v>
      </c>
      <c r="AB99" s="115">
        <v>392982</v>
      </c>
      <c r="AC99" s="116">
        <f t="shared" si="51"/>
        <v>58.873707865168541</v>
      </c>
      <c r="AE99" s="116">
        <f t="shared" si="52"/>
        <v>45.434446761459</v>
      </c>
      <c r="AF99" s="115">
        <v>1416621</v>
      </c>
      <c r="AG99" s="116">
        <f t="shared" si="53"/>
        <v>212.22786516853932</v>
      </c>
      <c r="AI99" s="116">
        <f t="shared" si="54"/>
        <v>117.60103109242586</v>
      </c>
      <c r="AJ99" s="115">
        <v>35251</v>
      </c>
      <c r="AK99" s="116">
        <f t="shared" si="55"/>
        <v>5.2810486891385766</v>
      </c>
      <c r="AM99" s="116">
        <f t="shared" si="56"/>
        <v>6.3264281343712261</v>
      </c>
      <c r="AN99" s="115">
        <f t="shared" si="57"/>
        <v>32192106</v>
      </c>
      <c r="AO99" s="115">
        <v>6675</v>
      </c>
      <c r="AP99" s="115">
        <v>6675</v>
      </c>
      <c r="AQ99" s="115">
        <v>6675</v>
      </c>
      <c r="AR99" s="115">
        <v>6675</v>
      </c>
      <c r="AS99" s="115">
        <v>6675</v>
      </c>
      <c r="AT99" s="115">
        <v>6675</v>
      </c>
      <c r="AU99" s="115">
        <v>6675</v>
      </c>
      <c r="AV99" s="115">
        <v>6675</v>
      </c>
      <c r="AW99" s="115">
        <v>6675</v>
      </c>
      <c r="AX99" s="115">
        <v>6675</v>
      </c>
    </row>
    <row r="100" spans="1:50" x14ac:dyDescent="0.25">
      <c r="A100" s="280">
        <v>49</v>
      </c>
      <c r="B100" s="280" t="s">
        <v>138</v>
      </c>
      <c r="C100" s="118">
        <v>6462590</v>
      </c>
      <c r="D100" s="119">
        <f t="shared" si="39"/>
        <v>233.14657815938526</v>
      </c>
      <c r="E100" s="298"/>
      <c r="F100" s="119">
        <f t="shared" si="40"/>
        <v>136.9186696370254</v>
      </c>
      <c r="G100" s="118">
        <v>2957910</v>
      </c>
      <c r="H100" s="119">
        <f t="shared" si="41"/>
        <v>106.71055954399509</v>
      </c>
      <c r="I100" s="298"/>
      <c r="J100" s="119">
        <f t="shared" si="42"/>
        <v>130.84222198496121</v>
      </c>
      <c r="K100" s="118">
        <v>24843356</v>
      </c>
      <c r="L100" s="119">
        <f t="shared" si="43"/>
        <v>896.25729643926547</v>
      </c>
      <c r="M100" s="298"/>
      <c r="N100" s="119">
        <f t="shared" si="44"/>
        <v>122.46011194880791</v>
      </c>
      <c r="O100" s="118">
        <v>3430555</v>
      </c>
      <c r="P100" s="119">
        <f t="shared" si="45"/>
        <v>123.76186009596306</v>
      </c>
      <c r="Q100" s="298"/>
      <c r="R100" s="119">
        <f t="shared" si="46"/>
        <v>60.668286492068916</v>
      </c>
      <c r="S100" s="118">
        <v>12001439</v>
      </c>
      <c r="T100" s="119">
        <f t="shared" si="47"/>
        <v>432.96796421227316</v>
      </c>
      <c r="U100" s="298"/>
      <c r="V100" s="119">
        <f t="shared" si="48"/>
        <v>85.74707213367536</v>
      </c>
      <c r="W100" s="118">
        <v>66048065</v>
      </c>
      <c r="X100" s="298"/>
      <c r="Y100" s="119">
        <f t="shared" si="49"/>
        <v>2382.7722861575094</v>
      </c>
      <c r="Z100" s="298"/>
      <c r="AA100" s="119">
        <f t="shared" si="50"/>
        <v>89.322659440516702</v>
      </c>
      <c r="AB100" s="118">
        <v>2516211</v>
      </c>
      <c r="AC100" s="119">
        <f t="shared" si="51"/>
        <v>90.775677333237127</v>
      </c>
      <c r="AD100" s="298"/>
      <c r="AE100" s="119">
        <f t="shared" si="52"/>
        <v>70.054067062972067</v>
      </c>
      <c r="AF100" s="118">
        <v>3166327</v>
      </c>
      <c r="AG100" s="119">
        <f t="shared" si="53"/>
        <v>114.2294815830297</v>
      </c>
      <c r="AH100" s="298"/>
      <c r="AI100" s="119">
        <f t="shared" si="54"/>
        <v>63.297554280393086</v>
      </c>
      <c r="AJ100" s="118">
        <v>0</v>
      </c>
      <c r="AK100" s="119">
        <f t="shared" si="55"/>
        <v>0</v>
      </c>
      <c r="AL100" s="298"/>
      <c r="AM100" s="119">
        <f t="shared" si="56"/>
        <v>0</v>
      </c>
      <c r="AN100" s="118">
        <f t="shared" si="57"/>
        <v>121426453</v>
      </c>
      <c r="AO100" s="118">
        <v>27719</v>
      </c>
      <c r="AP100" s="118">
        <v>27719</v>
      </c>
      <c r="AQ100" s="118">
        <v>27719</v>
      </c>
      <c r="AR100" s="118">
        <v>27719</v>
      </c>
      <c r="AS100" s="118">
        <v>27719</v>
      </c>
      <c r="AT100" s="118">
        <v>27719</v>
      </c>
      <c r="AU100" s="118">
        <v>27719</v>
      </c>
      <c r="AV100" s="118">
        <v>27719</v>
      </c>
      <c r="AW100" s="118">
        <v>27719</v>
      </c>
      <c r="AX100" s="118">
        <v>0</v>
      </c>
    </row>
    <row r="101" spans="1:50" x14ac:dyDescent="0.25">
      <c r="A101" s="279">
        <v>50</v>
      </c>
      <c r="B101" s="279" t="s">
        <v>140</v>
      </c>
      <c r="C101" s="115">
        <v>3172685</v>
      </c>
      <c r="D101" s="116">
        <f t="shared" si="39"/>
        <v>172.75714674652872</v>
      </c>
      <c r="F101" s="116">
        <f t="shared" si="40"/>
        <v>101.4541104980438</v>
      </c>
      <c r="G101" s="115">
        <v>1922449</v>
      </c>
      <c r="H101" s="116">
        <f t="shared" si="41"/>
        <v>104.68004356112169</v>
      </c>
      <c r="J101" s="116">
        <f t="shared" si="42"/>
        <v>128.35252252025552</v>
      </c>
      <c r="K101" s="115">
        <v>8541705</v>
      </c>
      <c r="L101" s="116">
        <f t="shared" si="43"/>
        <v>465.10781377620475</v>
      </c>
      <c r="N101" s="116">
        <f t="shared" si="44"/>
        <v>63.550004189180967</v>
      </c>
      <c r="O101" s="115">
        <v>1229742</v>
      </c>
      <c r="P101" s="116">
        <f t="shared" si="45"/>
        <v>66.961176150285866</v>
      </c>
      <c r="R101" s="116">
        <f t="shared" si="46"/>
        <v>32.824489025791117</v>
      </c>
      <c r="S101" s="115">
        <v>5340558</v>
      </c>
      <c r="T101" s="116">
        <f t="shared" si="47"/>
        <v>290.80087122243395</v>
      </c>
      <c r="V101" s="116">
        <f t="shared" si="48"/>
        <v>57.591612641854795</v>
      </c>
      <c r="W101" s="115">
        <v>30448676</v>
      </c>
      <c r="Y101" s="116">
        <f t="shared" si="49"/>
        <v>1657.973101007351</v>
      </c>
      <c r="AA101" s="116">
        <f t="shared" si="50"/>
        <v>62.15221132256675</v>
      </c>
      <c r="AB101" s="115">
        <v>1565923</v>
      </c>
      <c r="AC101" s="116">
        <f t="shared" si="51"/>
        <v>85.266702967601418</v>
      </c>
      <c r="AE101" s="116">
        <f t="shared" si="52"/>
        <v>65.802641229577247</v>
      </c>
      <c r="AF101" s="115">
        <v>3244264</v>
      </c>
      <c r="AG101" s="116">
        <f t="shared" si="53"/>
        <v>176.65472365913422</v>
      </c>
      <c r="AI101" s="116">
        <f t="shared" si="54"/>
        <v>97.889019583566906</v>
      </c>
      <c r="AJ101" s="115">
        <v>0</v>
      </c>
      <c r="AK101" s="116">
        <f t="shared" si="55"/>
        <v>0</v>
      </c>
      <c r="AM101" s="116">
        <f t="shared" si="56"/>
        <v>0</v>
      </c>
      <c r="AN101" s="115">
        <f t="shared" si="57"/>
        <v>55466002</v>
      </c>
      <c r="AO101" s="115">
        <v>18365</v>
      </c>
      <c r="AP101" s="115">
        <v>18365</v>
      </c>
      <c r="AQ101" s="115">
        <v>18365</v>
      </c>
      <c r="AR101" s="115">
        <v>18365</v>
      </c>
      <c r="AS101" s="115">
        <v>18365</v>
      </c>
      <c r="AT101" s="115">
        <v>18365</v>
      </c>
      <c r="AU101" s="115">
        <v>18365</v>
      </c>
      <c r="AV101" s="115">
        <v>18365</v>
      </c>
      <c r="AW101" s="115">
        <v>18365</v>
      </c>
      <c r="AX101" s="115">
        <v>0</v>
      </c>
    </row>
    <row r="102" spans="1:50" x14ac:dyDescent="0.25">
      <c r="A102" s="280">
        <v>51</v>
      </c>
      <c r="B102" s="280" t="s">
        <v>142</v>
      </c>
      <c r="C102" s="118">
        <v>2272320</v>
      </c>
      <c r="D102" s="119">
        <f t="shared" si="39"/>
        <v>210.10818307905686</v>
      </c>
      <c r="E102" s="298"/>
      <c r="F102" s="119">
        <f t="shared" si="40"/>
        <v>123.38904192439246</v>
      </c>
      <c r="G102" s="118">
        <v>1250472</v>
      </c>
      <c r="H102" s="119">
        <f t="shared" si="41"/>
        <v>115.6238557558946</v>
      </c>
      <c r="I102" s="298"/>
      <c r="J102" s="119">
        <f t="shared" si="42"/>
        <v>141.77118240423678</v>
      </c>
      <c r="K102" s="118">
        <v>9173849</v>
      </c>
      <c r="L102" s="119">
        <f t="shared" si="43"/>
        <v>848.25233472029583</v>
      </c>
      <c r="M102" s="298"/>
      <c r="N102" s="119">
        <f t="shared" si="44"/>
        <v>115.90095420520159</v>
      </c>
      <c r="O102" s="118">
        <v>1824749</v>
      </c>
      <c r="P102" s="119">
        <f t="shared" si="45"/>
        <v>168.72390198797964</v>
      </c>
      <c r="Q102" s="298"/>
      <c r="R102" s="119">
        <f t="shared" si="46"/>
        <v>82.708760323491575</v>
      </c>
      <c r="S102" s="118">
        <v>4666211</v>
      </c>
      <c r="T102" s="119">
        <f t="shared" si="47"/>
        <v>431.45732778548313</v>
      </c>
      <c r="U102" s="298"/>
      <c r="V102" s="119">
        <f t="shared" si="48"/>
        <v>85.447898380967374</v>
      </c>
      <c r="W102" s="118">
        <v>20715249</v>
      </c>
      <c r="X102" s="298"/>
      <c r="Y102" s="119">
        <f t="shared" si="49"/>
        <v>1915.4183079056866</v>
      </c>
      <c r="Z102" s="298"/>
      <c r="AA102" s="119">
        <f t="shared" si="50"/>
        <v>71.803024652050524</v>
      </c>
      <c r="AB102" s="118">
        <v>203144</v>
      </c>
      <c r="AC102" s="119">
        <f t="shared" si="51"/>
        <v>18.783541377716134</v>
      </c>
      <c r="AD102" s="298"/>
      <c r="AE102" s="119">
        <f t="shared" si="52"/>
        <v>14.495771400571405</v>
      </c>
      <c r="AF102" s="118">
        <v>847101</v>
      </c>
      <c r="AG102" s="119">
        <f t="shared" si="53"/>
        <v>78.326490984743415</v>
      </c>
      <c r="AH102" s="298"/>
      <c r="AI102" s="119">
        <f t="shared" si="54"/>
        <v>43.402764732813722</v>
      </c>
      <c r="AJ102" s="118">
        <v>0</v>
      </c>
      <c r="AK102" s="119">
        <f t="shared" si="55"/>
        <v>0</v>
      </c>
      <c r="AL102" s="298"/>
      <c r="AM102" s="119">
        <f t="shared" si="56"/>
        <v>0</v>
      </c>
      <c r="AN102" s="118">
        <f t="shared" si="57"/>
        <v>40953095</v>
      </c>
      <c r="AO102" s="118">
        <v>10815</v>
      </c>
      <c r="AP102" s="118">
        <v>10815</v>
      </c>
      <c r="AQ102" s="118">
        <v>10815</v>
      </c>
      <c r="AR102" s="118">
        <v>10815</v>
      </c>
      <c r="AS102" s="118">
        <v>10815</v>
      </c>
      <c r="AT102" s="118">
        <v>10815</v>
      </c>
      <c r="AU102" s="118">
        <v>10815</v>
      </c>
      <c r="AV102" s="118">
        <v>10815</v>
      </c>
      <c r="AW102" s="118">
        <v>10815</v>
      </c>
      <c r="AX102" s="118">
        <v>0</v>
      </c>
    </row>
    <row r="103" spans="1:50" x14ac:dyDescent="0.25">
      <c r="A103" s="279">
        <v>52</v>
      </c>
      <c r="B103" s="279" t="s">
        <v>144</v>
      </c>
      <c r="C103" s="115">
        <v>0</v>
      </c>
      <c r="D103" s="116">
        <f t="shared" si="39"/>
        <v>0</v>
      </c>
      <c r="F103" s="116">
        <f t="shared" si="40"/>
        <v>0</v>
      </c>
      <c r="G103" s="115">
        <v>0</v>
      </c>
      <c r="H103" s="116">
        <f t="shared" si="41"/>
        <v>0</v>
      </c>
      <c r="J103" s="116">
        <f t="shared" si="42"/>
        <v>0</v>
      </c>
      <c r="K103" s="115">
        <v>0</v>
      </c>
      <c r="L103" s="116">
        <f t="shared" si="43"/>
        <v>0</v>
      </c>
      <c r="N103" s="116">
        <f t="shared" si="44"/>
        <v>0</v>
      </c>
      <c r="O103" s="115">
        <v>0</v>
      </c>
      <c r="P103" s="116">
        <f t="shared" si="45"/>
        <v>0</v>
      </c>
      <c r="R103" s="116">
        <f t="shared" si="46"/>
        <v>0</v>
      </c>
      <c r="S103" s="115">
        <v>0</v>
      </c>
      <c r="T103" s="116">
        <f t="shared" si="47"/>
        <v>0</v>
      </c>
      <c r="V103" s="116">
        <f t="shared" si="48"/>
        <v>0</v>
      </c>
      <c r="W103" s="115">
        <v>0</v>
      </c>
      <c r="Y103" s="116">
        <f t="shared" si="49"/>
        <v>0</v>
      </c>
      <c r="AA103" s="116">
        <f t="shared" si="50"/>
        <v>0</v>
      </c>
      <c r="AB103" s="115">
        <v>0</v>
      </c>
      <c r="AC103" s="116">
        <f t="shared" si="51"/>
        <v>0</v>
      </c>
      <c r="AE103" s="116">
        <f t="shared" si="52"/>
        <v>0</v>
      </c>
      <c r="AF103" s="115">
        <v>0</v>
      </c>
      <c r="AG103" s="116">
        <f t="shared" si="53"/>
        <v>0</v>
      </c>
      <c r="AI103" s="116">
        <f t="shared" si="54"/>
        <v>0</v>
      </c>
      <c r="AJ103" s="115">
        <v>0</v>
      </c>
      <c r="AK103" s="116">
        <f t="shared" si="55"/>
        <v>0</v>
      </c>
      <c r="AM103" s="116">
        <f t="shared" si="56"/>
        <v>0</v>
      </c>
      <c r="AN103" s="115">
        <f t="shared" si="57"/>
        <v>0</v>
      </c>
      <c r="AO103" s="115">
        <v>0</v>
      </c>
      <c r="AP103" s="115">
        <v>0</v>
      </c>
      <c r="AQ103" s="115">
        <v>0</v>
      </c>
      <c r="AR103" s="115">
        <v>0</v>
      </c>
      <c r="AS103" s="115">
        <v>0</v>
      </c>
      <c r="AT103" s="115">
        <v>0</v>
      </c>
      <c r="AU103" s="115">
        <v>0</v>
      </c>
      <c r="AV103" s="115">
        <v>0</v>
      </c>
      <c r="AW103" s="115">
        <v>0</v>
      </c>
      <c r="AX103" s="115">
        <v>0</v>
      </c>
    </row>
    <row r="104" spans="1:50" x14ac:dyDescent="0.25">
      <c r="A104" s="280">
        <v>53</v>
      </c>
      <c r="B104" s="280" t="s">
        <v>146</v>
      </c>
      <c r="C104" s="118">
        <v>95987600</v>
      </c>
      <c r="D104" s="119">
        <f t="shared" si="39"/>
        <v>221.2057732947095</v>
      </c>
      <c r="E104" s="298"/>
      <c r="F104" s="119">
        <f t="shared" si="40"/>
        <v>129.90626083663093</v>
      </c>
      <c r="G104" s="118">
        <v>34817220</v>
      </c>
      <c r="H104" s="119">
        <f t="shared" si="41"/>
        <v>80.237135568261166</v>
      </c>
      <c r="I104" s="298"/>
      <c r="J104" s="119">
        <f t="shared" si="42"/>
        <v>98.382064046169006</v>
      </c>
      <c r="K104" s="118">
        <v>339514745</v>
      </c>
      <c r="L104" s="119">
        <f t="shared" si="43"/>
        <v>782.42003876210163</v>
      </c>
      <c r="M104" s="298"/>
      <c r="N104" s="119">
        <f t="shared" si="44"/>
        <v>106.905958722413</v>
      </c>
      <c r="O104" s="118">
        <v>62260269</v>
      </c>
      <c r="P104" s="119">
        <f t="shared" si="45"/>
        <v>143.48031359969028</v>
      </c>
      <c r="Q104" s="298"/>
      <c r="R104" s="119">
        <f t="shared" si="46"/>
        <v>70.334307877147324</v>
      </c>
      <c r="S104" s="118">
        <v>170872494</v>
      </c>
      <c r="T104" s="119">
        <f t="shared" si="47"/>
        <v>393.77984416805515</v>
      </c>
      <c r="U104" s="298"/>
      <c r="V104" s="119">
        <f t="shared" si="48"/>
        <v>77.986067084887878</v>
      </c>
      <c r="W104" s="118">
        <v>1783951196</v>
      </c>
      <c r="X104" s="298"/>
      <c r="Y104" s="119">
        <f t="shared" si="49"/>
        <v>4111.1591896370146</v>
      </c>
      <c r="Z104" s="298"/>
      <c r="AA104" s="119">
        <f t="shared" si="50"/>
        <v>154.11446336480651</v>
      </c>
      <c r="AB104" s="118">
        <v>106485975</v>
      </c>
      <c r="AC104" s="119">
        <f t="shared" si="51"/>
        <v>245.39953540786627</v>
      </c>
      <c r="AD104" s="298"/>
      <c r="AE104" s="119">
        <f t="shared" si="52"/>
        <v>189.38151733724771</v>
      </c>
      <c r="AF104" s="118">
        <v>80412140</v>
      </c>
      <c r="AG104" s="119">
        <f t="shared" si="53"/>
        <v>185.31174454807123</v>
      </c>
      <c r="AH104" s="298"/>
      <c r="AI104" s="119">
        <f t="shared" si="54"/>
        <v>102.68610210578501</v>
      </c>
      <c r="AJ104" s="118">
        <v>0</v>
      </c>
      <c r="AK104" s="119">
        <f t="shared" si="55"/>
        <v>0</v>
      </c>
      <c r="AL104" s="298"/>
      <c r="AM104" s="119">
        <f t="shared" si="56"/>
        <v>0</v>
      </c>
      <c r="AN104" s="118">
        <f t="shared" si="57"/>
        <v>2674301639</v>
      </c>
      <c r="AO104" s="118">
        <v>433929</v>
      </c>
      <c r="AP104" s="118">
        <v>433929</v>
      </c>
      <c r="AQ104" s="118">
        <v>433929</v>
      </c>
      <c r="AR104" s="118">
        <v>433929</v>
      </c>
      <c r="AS104" s="118">
        <v>433929</v>
      </c>
      <c r="AT104" s="118">
        <v>433929</v>
      </c>
      <c r="AU104" s="118">
        <v>433929</v>
      </c>
      <c r="AV104" s="118">
        <v>433929</v>
      </c>
      <c r="AW104" s="118">
        <v>433929</v>
      </c>
      <c r="AX104" s="118">
        <v>0</v>
      </c>
    </row>
    <row r="105" spans="1:50" x14ac:dyDescent="0.25">
      <c r="A105" s="279">
        <v>54</v>
      </c>
      <c r="B105" s="279" t="s">
        <v>148</v>
      </c>
      <c r="C105" s="115">
        <v>5239620</v>
      </c>
      <c r="D105" s="116">
        <f t="shared" si="39"/>
        <v>129.58450808725331</v>
      </c>
      <c r="F105" s="116">
        <f t="shared" si="40"/>
        <v>76.100359666208803</v>
      </c>
      <c r="G105" s="115">
        <v>2837729</v>
      </c>
      <c r="H105" s="116">
        <f t="shared" si="41"/>
        <v>70.181752980165214</v>
      </c>
      <c r="J105" s="116">
        <f t="shared" si="42"/>
        <v>86.052744376610576</v>
      </c>
      <c r="K105" s="115">
        <v>28985909</v>
      </c>
      <c r="L105" s="116">
        <f t="shared" si="43"/>
        <v>716.86968887569867</v>
      </c>
      <c r="N105" s="116">
        <f t="shared" si="44"/>
        <v>97.949486939963862</v>
      </c>
      <c r="O105" s="115">
        <v>5496637</v>
      </c>
      <c r="P105" s="116">
        <f t="shared" si="45"/>
        <v>135.9409655240639</v>
      </c>
      <c r="R105" s="116">
        <f t="shared" si="46"/>
        <v>66.638505885638239</v>
      </c>
      <c r="S105" s="115">
        <v>15968727</v>
      </c>
      <c r="T105" s="116">
        <f t="shared" si="47"/>
        <v>394.93315031903842</v>
      </c>
      <c r="V105" s="116">
        <f t="shared" si="48"/>
        <v>78.214473419523969</v>
      </c>
      <c r="W105" s="115">
        <v>91979895</v>
      </c>
      <c r="Y105" s="116">
        <f t="shared" si="49"/>
        <v>2274.8156254637188</v>
      </c>
      <c r="AA105" s="116">
        <f t="shared" si="50"/>
        <v>85.275702837274821</v>
      </c>
      <c r="AB105" s="115">
        <v>2489288</v>
      </c>
      <c r="AC105" s="116">
        <f t="shared" si="51"/>
        <v>61.564228124845428</v>
      </c>
      <c r="AE105" s="116">
        <f t="shared" si="52"/>
        <v>47.510794658195408</v>
      </c>
      <c r="AF105" s="115">
        <v>3533064</v>
      </c>
      <c r="AG105" s="116">
        <f t="shared" si="53"/>
        <v>87.378542810506005</v>
      </c>
      <c r="AI105" s="116">
        <f t="shared" si="54"/>
        <v>48.418744266728211</v>
      </c>
      <c r="AJ105" s="115">
        <v>0</v>
      </c>
      <c r="AK105" s="116">
        <f t="shared" si="55"/>
        <v>0</v>
      </c>
      <c r="AM105" s="116">
        <f t="shared" si="56"/>
        <v>0</v>
      </c>
      <c r="AN105" s="115">
        <f t="shared" si="57"/>
        <v>156530869</v>
      </c>
      <c r="AO105" s="115">
        <v>40434</v>
      </c>
      <c r="AP105" s="115">
        <v>40434</v>
      </c>
      <c r="AQ105" s="115">
        <v>40434</v>
      </c>
      <c r="AR105" s="115">
        <v>40434</v>
      </c>
      <c r="AS105" s="115">
        <v>40434</v>
      </c>
      <c r="AT105" s="115">
        <v>40434</v>
      </c>
      <c r="AU105" s="115">
        <v>40434</v>
      </c>
      <c r="AV105" s="115">
        <v>40434</v>
      </c>
      <c r="AW105" s="115">
        <v>40434</v>
      </c>
      <c r="AX105" s="115">
        <v>0</v>
      </c>
    </row>
    <row r="106" spans="1:50" x14ac:dyDescent="0.25">
      <c r="A106" s="280">
        <v>55</v>
      </c>
      <c r="B106" s="280" t="s">
        <v>150</v>
      </c>
      <c r="C106" s="118">
        <v>1911954</v>
      </c>
      <c r="D106" s="119">
        <f t="shared" si="39"/>
        <v>158.536815920398</v>
      </c>
      <c r="E106" s="298"/>
      <c r="F106" s="119">
        <f t="shared" si="40"/>
        <v>93.103017405091975</v>
      </c>
      <c r="G106" s="118">
        <v>1478038</v>
      </c>
      <c r="H106" s="119">
        <f t="shared" si="41"/>
        <v>122.55704809286898</v>
      </c>
      <c r="I106" s="298"/>
      <c r="J106" s="119">
        <f t="shared" si="42"/>
        <v>150.27225572533419</v>
      </c>
      <c r="K106" s="118">
        <v>4622136</v>
      </c>
      <c r="L106" s="119">
        <f t="shared" si="43"/>
        <v>383.26169154228853</v>
      </c>
      <c r="M106" s="298"/>
      <c r="N106" s="119">
        <f t="shared" si="44"/>
        <v>52.366959620215056</v>
      </c>
      <c r="O106" s="118">
        <v>654090</v>
      </c>
      <c r="P106" s="119">
        <f t="shared" si="45"/>
        <v>54.236318407960198</v>
      </c>
      <c r="Q106" s="298"/>
      <c r="R106" s="119">
        <f t="shared" si="46"/>
        <v>26.586740865868169</v>
      </c>
      <c r="S106" s="118">
        <v>6601976</v>
      </c>
      <c r="T106" s="119">
        <f t="shared" si="47"/>
        <v>547.42752902155883</v>
      </c>
      <c r="U106" s="298"/>
      <c r="V106" s="119">
        <f t="shared" si="48"/>
        <v>108.41519858027564</v>
      </c>
      <c r="W106" s="118">
        <v>26622820</v>
      </c>
      <c r="X106" s="298"/>
      <c r="Y106" s="119">
        <f t="shared" si="49"/>
        <v>2207.5306799336649</v>
      </c>
      <c r="Z106" s="298"/>
      <c r="AA106" s="119">
        <f t="shared" si="50"/>
        <v>82.753401268648375</v>
      </c>
      <c r="AB106" s="118">
        <v>0</v>
      </c>
      <c r="AC106" s="119">
        <f t="shared" si="51"/>
        <v>0</v>
      </c>
      <c r="AD106" s="298"/>
      <c r="AE106" s="119">
        <f t="shared" si="52"/>
        <v>0</v>
      </c>
      <c r="AF106" s="118">
        <v>878430</v>
      </c>
      <c r="AG106" s="119">
        <f t="shared" si="53"/>
        <v>72.838308457711449</v>
      </c>
      <c r="AH106" s="298"/>
      <c r="AI106" s="119">
        <f t="shared" si="54"/>
        <v>40.36161872924891</v>
      </c>
      <c r="AJ106" s="118">
        <v>0</v>
      </c>
      <c r="AK106" s="119">
        <f t="shared" si="55"/>
        <v>0</v>
      </c>
      <c r="AL106" s="298"/>
      <c r="AM106" s="119">
        <f t="shared" si="56"/>
        <v>0</v>
      </c>
      <c r="AN106" s="118">
        <f t="shared" si="57"/>
        <v>42769444</v>
      </c>
      <c r="AO106" s="118">
        <v>12060</v>
      </c>
      <c r="AP106" s="118">
        <v>12060</v>
      </c>
      <c r="AQ106" s="118">
        <v>12060</v>
      </c>
      <c r="AR106" s="118">
        <v>12060</v>
      </c>
      <c r="AS106" s="118">
        <v>12060</v>
      </c>
      <c r="AT106" s="118">
        <v>12060</v>
      </c>
      <c r="AU106" s="118">
        <v>12060</v>
      </c>
      <c r="AV106" s="118">
        <v>12060</v>
      </c>
      <c r="AW106" s="118">
        <v>12060</v>
      </c>
      <c r="AX106" s="118">
        <v>0</v>
      </c>
    </row>
    <row r="107" spans="1:50" x14ac:dyDescent="0.25">
      <c r="A107" s="279">
        <v>56</v>
      </c>
      <c r="B107" s="279" t="s">
        <v>152</v>
      </c>
      <c r="C107" s="115">
        <v>2715960</v>
      </c>
      <c r="D107" s="116">
        <f t="shared" si="39"/>
        <v>193.63753030086983</v>
      </c>
      <c r="F107" s="116">
        <f t="shared" si="40"/>
        <v>113.71641501197401</v>
      </c>
      <c r="G107" s="115">
        <v>2638414</v>
      </c>
      <c r="H107" s="116">
        <f t="shared" si="41"/>
        <v>188.10879794667048</v>
      </c>
      <c r="J107" s="116">
        <f t="shared" si="42"/>
        <v>230.64796214581838</v>
      </c>
      <c r="K107" s="115">
        <v>8661293</v>
      </c>
      <c r="L107" s="116">
        <f t="shared" si="43"/>
        <v>617.51696848709537</v>
      </c>
      <c r="N107" s="116">
        <f t="shared" si="44"/>
        <v>84.374428405384393</v>
      </c>
      <c r="O107" s="115">
        <v>1377735</v>
      </c>
      <c r="P107" s="116">
        <f t="shared" si="45"/>
        <v>98.227220875516892</v>
      </c>
      <c r="R107" s="116">
        <f t="shared" si="46"/>
        <v>48.15116040414113</v>
      </c>
      <c r="S107" s="115">
        <v>7812113</v>
      </c>
      <c r="T107" s="116">
        <f t="shared" si="47"/>
        <v>556.97369171538571</v>
      </c>
      <c r="V107" s="116">
        <f t="shared" si="48"/>
        <v>110.30576686422853</v>
      </c>
      <c r="W107" s="115">
        <v>26297804</v>
      </c>
      <c r="Y107" s="116">
        <f t="shared" si="49"/>
        <v>1874.9325538286041</v>
      </c>
      <c r="AA107" s="116">
        <f t="shared" si="50"/>
        <v>70.285340715306631</v>
      </c>
      <c r="AB107" s="115">
        <v>869336</v>
      </c>
      <c r="AC107" s="116">
        <f t="shared" si="51"/>
        <v>61.980322258662483</v>
      </c>
      <c r="AE107" s="116">
        <f t="shared" si="52"/>
        <v>47.831905854622214</v>
      </c>
      <c r="AF107" s="115">
        <v>724172</v>
      </c>
      <c r="AG107" s="116">
        <f t="shared" si="53"/>
        <v>51.63068586910024</v>
      </c>
      <c r="AI107" s="116">
        <f t="shared" si="54"/>
        <v>28.609918350700241</v>
      </c>
      <c r="AJ107" s="115">
        <v>0</v>
      </c>
      <c r="AK107" s="116">
        <f t="shared" si="55"/>
        <v>0</v>
      </c>
      <c r="AM107" s="116">
        <f t="shared" si="56"/>
        <v>0</v>
      </c>
      <c r="AN107" s="115">
        <f t="shared" si="57"/>
        <v>51096827</v>
      </c>
      <c r="AO107" s="115">
        <v>14026</v>
      </c>
      <c r="AP107" s="115">
        <v>14026</v>
      </c>
      <c r="AQ107" s="115">
        <v>14026</v>
      </c>
      <c r="AR107" s="115">
        <v>14026</v>
      </c>
      <c r="AS107" s="115">
        <v>14026</v>
      </c>
      <c r="AT107" s="115">
        <v>14026</v>
      </c>
      <c r="AU107" s="115">
        <v>14026</v>
      </c>
      <c r="AV107" s="115">
        <v>14026</v>
      </c>
      <c r="AW107" s="115">
        <v>14026</v>
      </c>
      <c r="AX107" s="115">
        <v>0</v>
      </c>
    </row>
    <row r="108" spans="1:50" x14ac:dyDescent="0.25">
      <c r="A108" s="280">
        <v>57</v>
      </c>
      <c r="B108" s="280" t="s">
        <v>154</v>
      </c>
      <c r="C108" s="118">
        <v>2802797</v>
      </c>
      <c r="D108" s="119">
        <f t="shared" si="39"/>
        <v>334.62237344794653</v>
      </c>
      <c r="E108" s="298"/>
      <c r="F108" s="119">
        <f t="shared" si="40"/>
        <v>196.51178483930244</v>
      </c>
      <c r="G108" s="118">
        <v>1079800</v>
      </c>
      <c r="H108" s="119">
        <f t="shared" si="41"/>
        <v>128.91595033428845</v>
      </c>
      <c r="I108" s="298"/>
      <c r="J108" s="119">
        <f t="shared" si="42"/>
        <v>158.06916825402774</v>
      </c>
      <c r="K108" s="118">
        <v>4794360</v>
      </c>
      <c r="L108" s="119">
        <f t="shared" si="43"/>
        <v>572.39255014326648</v>
      </c>
      <c r="M108" s="298"/>
      <c r="N108" s="119">
        <f t="shared" si="44"/>
        <v>78.208853693787503</v>
      </c>
      <c r="O108" s="118">
        <v>2281794</v>
      </c>
      <c r="P108" s="119">
        <f t="shared" si="45"/>
        <v>272.42048710601722</v>
      </c>
      <c r="Q108" s="298"/>
      <c r="R108" s="119">
        <f t="shared" si="46"/>
        <v>133.54101291982693</v>
      </c>
      <c r="S108" s="118">
        <v>4453736</v>
      </c>
      <c r="T108" s="119">
        <f t="shared" si="47"/>
        <v>531.72588347659985</v>
      </c>
      <c r="U108" s="298"/>
      <c r="V108" s="119">
        <f t="shared" si="48"/>
        <v>105.30556866663862</v>
      </c>
      <c r="W108" s="118">
        <v>18181931</v>
      </c>
      <c r="X108" s="298"/>
      <c r="Y108" s="119">
        <f t="shared" si="49"/>
        <v>2170.7176456542502</v>
      </c>
      <c r="Z108" s="298"/>
      <c r="AA108" s="119">
        <f t="shared" si="50"/>
        <v>81.373396077629948</v>
      </c>
      <c r="AB108" s="118">
        <v>596093</v>
      </c>
      <c r="AC108" s="119">
        <f t="shared" si="51"/>
        <v>71.166786055396372</v>
      </c>
      <c r="AD108" s="298"/>
      <c r="AE108" s="119">
        <f t="shared" si="52"/>
        <v>54.921350624342793</v>
      </c>
      <c r="AF108" s="118">
        <v>2061557</v>
      </c>
      <c r="AG108" s="119">
        <f t="shared" si="53"/>
        <v>246.12667144221587</v>
      </c>
      <c r="AH108" s="298"/>
      <c r="AI108" s="119">
        <f t="shared" si="54"/>
        <v>136.3852494957014</v>
      </c>
      <c r="AJ108" s="118">
        <v>0</v>
      </c>
      <c r="AK108" s="119">
        <f t="shared" si="55"/>
        <v>0</v>
      </c>
      <c r="AL108" s="298"/>
      <c r="AM108" s="119">
        <f t="shared" si="56"/>
        <v>0</v>
      </c>
      <c r="AN108" s="118">
        <f t="shared" si="57"/>
        <v>36252068</v>
      </c>
      <c r="AO108" s="118">
        <v>8376</v>
      </c>
      <c r="AP108" s="118">
        <v>8376</v>
      </c>
      <c r="AQ108" s="118">
        <v>8376</v>
      </c>
      <c r="AR108" s="118">
        <v>8376</v>
      </c>
      <c r="AS108" s="118">
        <v>8376</v>
      </c>
      <c r="AT108" s="118">
        <v>8376</v>
      </c>
      <c r="AU108" s="118">
        <v>8376</v>
      </c>
      <c r="AV108" s="118">
        <v>8376</v>
      </c>
      <c r="AW108" s="118">
        <v>8376</v>
      </c>
      <c r="AX108" s="118">
        <v>0</v>
      </c>
    </row>
    <row r="109" spans="1:50" x14ac:dyDescent="0.25">
      <c r="A109" s="279">
        <v>58</v>
      </c>
      <c r="B109" s="279" t="s">
        <v>156</v>
      </c>
      <c r="C109" s="115">
        <v>4668195</v>
      </c>
      <c r="D109" s="116">
        <f t="shared" si="39"/>
        <v>154.41237761312516</v>
      </c>
      <c r="F109" s="116">
        <f t="shared" si="40"/>
        <v>90.680881894933506</v>
      </c>
      <c r="G109" s="115">
        <v>3176901</v>
      </c>
      <c r="H109" s="116">
        <f t="shared" si="41"/>
        <v>105.08405001323101</v>
      </c>
      <c r="J109" s="116">
        <f t="shared" si="42"/>
        <v>128.84789150825571</v>
      </c>
      <c r="K109" s="115">
        <v>21521956</v>
      </c>
      <c r="L109" s="116">
        <f t="shared" si="43"/>
        <v>711.89322572109029</v>
      </c>
      <c r="N109" s="116">
        <f t="shared" si="44"/>
        <v>97.269527917656745</v>
      </c>
      <c r="O109" s="115">
        <v>5482363</v>
      </c>
      <c r="P109" s="116">
        <f t="shared" si="45"/>
        <v>181.34304710240804</v>
      </c>
      <c r="R109" s="116">
        <f t="shared" si="46"/>
        <v>88.89468796302053</v>
      </c>
      <c r="S109" s="115">
        <v>14869938</v>
      </c>
      <c r="T109" s="116">
        <f t="shared" si="47"/>
        <v>491.86087589309341</v>
      </c>
      <c r="V109" s="116">
        <f t="shared" si="48"/>
        <v>97.410509531971258</v>
      </c>
      <c r="W109" s="115">
        <v>65158357</v>
      </c>
      <c r="Y109" s="116">
        <f t="shared" si="49"/>
        <v>2155.2777520508071</v>
      </c>
      <c r="AA109" s="116">
        <f t="shared" si="50"/>
        <v>80.794602893677748</v>
      </c>
      <c r="AB109" s="115">
        <v>1209469</v>
      </c>
      <c r="AC109" s="116">
        <f t="shared" si="51"/>
        <v>40.006251653876689</v>
      </c>
      <c r="AE109" s="116">
        <f t="shared" si="52"/>
        <v>30.873915994154245</v>
      </c>
      <c r="AF109" s="115">
        <v>61592481</v>
      </c>
      <c r="AG109" s="116">
        <f t="shared" si="53"/>
        <v>2037.3273683514158</v>
      </c>
      <c r="AI109" s="116">
        <f t="shared" si="54"/>
        <v>1128.9365748492771</v>
      </c>
      <c r="AJ109" s="115">
        <v>0</v>
      </c>
      <c r="AK109" s="116">
        <f t="shared" si="55"/>
        <v>0</v>
      </c>
      <c r="AM109" s="116">
        <f t="shared" si="56"/>
        <v>0</v>
      </c>
      <c r="AN109" s="115">
        <f t="shared" si="57"/>
        <v>177679660</v>
      </c>
      <c r="AO109" s="115">
        <v>30232</v>
      </c>
      <c r="AP109" s="115">
        <v>30232</v>
      </c>
      <c r="AQ109" s="115">
        <v>30232</v>
      </c>
      <c r="AR109" s="115">
        <v>30232</v>
      </c>
      <c r="AS109" s="115">
        <v>30232</v>
      </c>
      <c r="AT109" s="115">
        <v>30232</v>
      </c>
      <c r="AU109" s="115">
        <v>30232</v>
      </c>
      <c r="AV109" s="115">
        <v>30232</v>
      </c>
      <c r="AW109" s="115">
        <v>30232</v>
      </c>
      <c r="AX109" s="115">
        <v>0</v>
      </c>
    </row>
    <row r="110" spans="1:50" x14ac:dyDescent="0.25">
      <c r="A110" s="280">
        <v>59</v>
      </c>
      <c r="B110" s="280" t="s">
        <v>158</v>
      </c>
      <c r="C110" s="118">
        <v>2630928</v>
      </c>
      <c r="D110" s="119">
        <f t="shared" si="39"/>
        <v>244.66920859295081</v>
      </c>
      <c r="E110" s="298"/>
      <c r="F110" s="119">
        <f t="shared" si="40"/>
        <v>143.6854995091943</v>
      </c>
      <c r="G110" s="118">
        <v>1250979</v>
      </c>
      <c r="H110" s="119">
        <f t="shared" si="41"/>
        <v>116.33767320747698</v>
      </c>
      <c r="I110" s="298"/>
      <c r="J110" s="119">
        <f t="shared" si="42"/>
        <v>142.64642344744558</v>
      </c>
      <c r="K110" s="118">
        <v>6995315</v>
      </c>
      <c r="L110" s="119">
        <f t="shared" si="43"/>
        <v>650.54542918255368</v>
      </c>
      <c r="M110" s="298"/>
      <c r="N110" s="119">
        <f t="shared" si="44"/>
        <v>88.887271994308762</v>
      </c>
      <c r="O110" s="118">
        <v>4662765</v>
      </c>
      <c r="P110" s="119">
        <f t="shared" si="45"/>
        <v>433.62456988747329</v>
      </c>
      <c r="Q110" s="298"/>
      <c r="R110" s="119">
        <f t="shared" si="46"/>
        <v>212.56354433858004</v>
      </c>
      <c r="S110" s="118">
        <v>4750455</v>
      </c>
      <c r="T110" s="119">
        <f t="shared" si="47"/>
        <v>441.77950339440156</v>
      </c>
      <c r="U110" s="298"/>
      <c r="V110" s="119">
        <f t="shared" si="48"/>
        <v>87.492152020205353</v>
      </c>
      <c r="W110" s="118">
        <v>23749304</v>
      </c>
      <c r="X110" s="298"/>
      <c r="Y110" s="119">
        <f t="shared" si="49"/>
        <v>2208.6212219845625</v>
      </c>
      <c r="Z110" s="298"/>
      <c r="AA110" s="119">
        <f t="shared" si="50"/>
        <v>82.794282269650353</v>
      </c>
      <c r="AB110" s="118">
        <v>410310</v>
      </c>
      <c r="AC110" s="119">
        <f t="shared" si="51"/>
        <v>38.157723426020645</v>
      </c>
      <c r="AD110" s="298"/>
      <c r="AE110" s="119">
        <f t="shared" si="52"/>
        <v>29.447356322595514</v>
      </c>
      <c r="AF110" s="118">
        <v>892142</v>
      </c>
      <c r="AG110" s="119">
        <f t="shared" si="53"/>
        <v>82.966799962801076</v>
      </c>
      <c r="AH110" s="298"/>
      <c r="AI110" s="119">
        <f t="shared" si="54"/>
        <v>45.974081746126998</v>
      </c>
      <c r="AJ110" s="118">
        <v>0</v>
      </c>
      <c r="AK110" s="119">
        <f t="shared" si="55"/>
        <v>0</v>
      </c>
      <c r="AL110" s="298"/>
      <c r="AM110" s="119">
        <f t="shared" si="56"/>
        <v>0</v>
      </c>
      <c r="AN110" s="118">
        <f t="shared" si="57"/>
        <v>45342198</v>
      </c>
      <c r="AO110" s="118">
        <v>10753</v>
      </c>
      <c r="AP110" s="118">
        <v>10753</v>
      </c>
      <c r="AQ110" s="118">
        <v>10753</v>
      </c>
      <c r="AR110" s="118">
        <v>10753</v>
      </c>
      <c r="AS110" s="118">
        <v>10753</v>
      </c>
      <c r="AT110" s="118">
        <v>10753</v>
      </c>
      <c r="AU110" s="118">
        <v>10753</v>
      </c>
      <c r="AV110" s="118">
        <v>10753</v>
      </c>
      <c r="AW110" s="118">
        <v>10753</v>
      </c>
      <c r="AX110" s="118">
        <v>0</v>
      </c>
    </row>
    <row r="111" spans="1:50" x14ac:dyDescent="0.25">
      <c r="A111" s="279">
        <v>60</v>
      </c>
      <c r="B111" s="279" t="s">
        <v>160</v>
      </c>
      <c r="C111" s="115">
        <v>10453322</v>
      </c>
      <c r="D111" s="116">
        <f t="shared" si="39"/>
        <v>102.590162325554</v>
      </c>
      <c r="F111" s="116">
        <f t="shared" si="40"/>
        <v>60.247543216605848</v>
      </c>
      <c r="G111" s="115">
        <v>4481076</v>
      </c>
      <c r="H111" s="116">
        <f t="shared" si="41"/>
        <v>43.977820087541957</v>
      </c>
      <c r="J111" s="116">
        <f t="shared" si="42"/>
        <v>53.923020579200539</v>
      </c>
      <c r="K111" s="115">
        <v>29051247</v>
      </c>
      <c r="L111" s="116">
        <f t="shared" si="43"/>
        <v>285.11244037921762</v>
      </c>
      <c r="N111" s="116">
        <f t="shared" si="44"/>
        <v>38.956337098230584</v>
      </c>
      <c r="O111" s="115">
        <v>9695069</v>
      </c>
      <c r="P111" s="116">
        <f t="shared" si="45"/>
        <v>95.148575971107235</v>
      </c>
      <c r="R111" s="116">
        <f t="shared" si="46"/>
        <v>46.642003132884462</v>
      </c>
      <c r="S111" s="115">
        <v>40624532</v>
      </c>
      <c r="T111" s="116">
        <f t="shared" si="47"/>
        <v>398.69405460576678</v>
      </c>
      <c r="V111" s="116">
        <f t="shared" si="48"/>
        <v>78.959301115375936</v>
      </c>
      <c r="W111" s="115">
        <v>149530296</v>
      </c>
      <c r="Y111" s="116">
        <f t="shared" si="49"/>
        <v>1467.5083518165936</v>
      </c>
      <c r="AA111" s="116">
        <f t="shared" si="50"/>
        <v>55.012285268271164</v>
      </c>
      <c r="AB111" s="115">
        <v>5260405</v>
      </c>
      <c r="AC111" s="116">
        <f t="shared" si="51"/>
        <v>51.626248846840838</v>
      </c>
      <c r="AE111" s="116">
        <f t="shared" si="52"/>
        <v>39.841384886059771</v>
      </c>
      <c r="AF111" s="115">
        <v>5296919</v>
      </c>
      <c r="AG111" s="116">
        <f t="shared" si="53"/>
        <v>51.984601644846606</v>
      </c>
      <c r="AI111" s="116">
        <f t="shared" si="54"/>
        <v>28.806032372365564</v>
      </c>
      <c r="AJ111" s="115">
        <v>0</v>
      </c>
      <c r="AK111" s="116">
        <f t="shared" si="55"/>
        <v>0</v>
      </c>
      <c r="AM111" s="116">
        <f t="shared" si="56"/>
        <v>0</v>
      </c>
      <c r="AN111" s="115">
        <f t="shared" si="57"/>
        <v>254392866</v>
      </c>
      <c r="AO111" s="115">
        <v>101894</v>
      </c>
      <c r="AP111" s="115">
        <v>101894</v>
      </c>
      <c r="AQ111" s="115">
        <v>101894</v>
      </c>
      <c r="AR111" s="115">
        <v>101894</v>
      </c>
      <c r="AS111" s="115">
        <v>101894</v>
      </c>
      <c r="AT111" s="115">
        <v>101894</v>
      </c>
      <c r="AU111" s="115">
        <v>101894</v>
      </c>
      <c r="AV111" s="115">
        <v>101894</v>
      </c>
      <c r="AW111" s="115">
        <v>101894</v>
      </c>
      <c r="AX111" s="115">
        <v>0</v>
      </c>
    </row>
    <row r="112" spans="1:50" x14ac:dyDescent="0.25">
      <c r="A112" s="280">
        <v>61</v>
      </c>
      <c r="B112" s="280" t="s">
        <v>162</v>
      </c>
      <c r="C112" s="118">
        <v>2713520</v>
      </c>
      <c r="D112" s="119">
        <f t="shared" si="39"/>
        <v>184.43009583361652</v>
      </c>
      <c r="E112" s="298"/>
      <c r="F112" s="119">
        <f t="shared" si="40"/>
        <v>108.30921715396131</v>
      </c>
      <c r="G112" s="118">
        <v>1820197</v>
      </c>
      <c r="H112" s="119">
        <f t="shared" si="41"/>
        <v>123.71351865697002</v>
      </c>
      <c r="I112" s="298"/>
      <c r="J112" s="119">
        <f t="shared" si="42"/>
        <v>151.69025202217489</v>
      </c>
      <c r="K112" s="118">
        <v>8743971</v>
      </c>
      <c r="L112" s="119">
        <f t="shared" si="43"/>
        <v>594.30238564534761</v>
      </c>
      <c r="M112" s="298"/>
      <c r="N112" s="119">
        <f t="shared" si="44"/>
        <v>81.202503975937972</v>
      </c>
      <c r="O112" s="118">
        <v>3753121</v>
      </c>
      <c r="P112" s="119">
        <f t="shared" si="45"/>
        <v>255.08876503772174</v>
      </c>
      <c r="Q112" s="298"/>
      <c r="R112" s="119">
        <f t="shared" si="46"/>
        <v>125.04497157861765</v>
      </c>
      <c r="S112" s="118">
        <v>8814843</v>
      </c>
      <c r="T112" s="119">
        <f t="shared" si="47"/>
        <v>599.11935023448655</v>
      </c>
      <c r="U112" s="298"/>
      <c r="V112" s="119">
        <f t="shared" si="48"/>
        <v>118.65249715346258</v>
      </c>
      <c r="W112" s="118">
        <v>34598263</v>
      </c>
      <c r="X112" s="298"/>
      <c r="Y112" s="119">
        <f t="shared" si="49"/>
        <v>2351.5437368313737</v>
      </c>
      <c r="Z112" s="298"/>
      <c r="AA112" s="119">
        <f t="shared" si="50"/>
        <v>88.15199907465437</v>
      </c>
      <c r="AB112" s="118">
        <v>698468</v>
      </c>
      <c r="AC112" s="119">
        <f t="shared" si="51"/>
        <v>47.47284714198328</v>
      </c>
      <c r="AD112" s="298"/>
      <c r="AE112" s="119">
        <f t="shared" si="52"/>
        <v>36.636091462542467</v>
      </c>
      <c r="AF112" s="118">
        <v>989759</v>
      </c>
      <c r="AG112" s="119">
        <f t="shared" si="53"/>
        <v>67.271052810439741</v>
      </c>
      <c r="AH112" s="298"/>
      <c r="AI112" s="119">
        <f t="shared" si="54"/>
        <v>37.276656234081997</v>
      </c>
      <c r="AJ112" s="118">
        <v>0</v>
      </c>
      <c r="AK112" s="119">
        <f t="shared" si="55"/>
        <v>0</v>
      </c>
      <c r="AL112" s="298"/>
      <c r="AM112" s="119">
        <f t="shared" si="56"/>
        <v>0</v>
      </c>
      <c r="AN112" s="118">
        <f t="shared" si="57"/>
        <v>62132142</v>
      </c>
      <c r="AO112" s="118">
        <v>14713</v>
      </c>
      <c r="AP112" s="118">
        <v>14713</v>
      </c>
      <c r="AQ112" s="118">
        <v>14713</v>
      </c>
      <c r="AR112" s="118">
        <v>14713</v>
      </c>
      <c r="AS112" s="118">
        <v>14713</v>
      </c>
      <c r="AT112" s="118">
        <v>14713</v>
      </c>
      <c r="AU112" s="118">
        <v>14713</v>
      </c>
      <c r="AV112" s="118">
        <v>14713</v>
      </c>
      <c r="AW112" s="118">
        <v>14713</v>
      </c>
      <c r="AX112" s="118">
        <v>0</v>
      </c>
    </row>
    <row r="113" spans="1:50" x14ac:dyDescent="0.25">
      <c r="A113" s="279">
        <v>62</v>
      </c>
      <c r="B113" s="279" t="s">
        <v>251</v>
      </c>
      <c r="C113" s="115">
        <v>5680938</v>
      </c>
      <c r="D113" s="116">
        <f t="shared" si="39"/>
        <v>221.26340798442064</v>
      </c>
      <c r="F113" s="116">
        <f t="shared" si="40"/>
        <v>129.94010763422276</v>
      </c>
      <c r="G113" s="115">
        <v>2254347</v>
      </c>
      <c r="H113" s="116">
        <f t="shared" si="41"/>
        <v>87.80319376825706</v>
      </c>
      <c r="J113" s="116">
        <f t="shared" si="42"/>
        <v>107.65912032612277</v>
      </c>
      <c r="K113" s="115">
        <v>18323785</v>
      </c>
      <c r="L113" s="116">
        <f t="shared" si="43"/>
        <v>713.68198636806233</v>
      </c>
      <c r="N113" s="116">
        <f t="shared" si="44"/>
        <v>97.513935221171138</v>
      </c>
      <c r="O113" s="115">
        <v>2876915</v>
      </c>
      <c r="P113" s="116">
        <f t="shared" si="45"/>
        <v>112.05121713729309</v>
      </c>
      <c r="R113" s="116">
        <f t="shared" si="46"/>
        <v>54.927708243874875</v>
      </c>
      <c r="S113" s="115">
        <v>3489497</v>
      </c>
      <c r="T113" s="116">
        <f t="shared" si="47"/>
        <v>135.91030185004868</v>
      </c>
      <c r="V113" s="116">
        <f t="shared" si="48"/>
        <v>26.916334278099384</v>
      </c>
      <c r="W113" s="115">
        <v>50068646</v>
      </c>
      <c r="Y113" s="116">
        <f t="shared" si="49"/>
        <v>1950.0933203505356</v>
      </c>
      <c r="AA113" s="116">
        <f t="shared" si="50"/>
        <v>73.102882110398582</v>
      </c>
      <c r="AB113" s="115">
        <v>942019</v>
      </c>
      <c r="AC113" s="116">
        <f t="shared" si="51"/>
        <v>36.690126582278481</v>
      </c>
      <c r="AE113" s="116">
        <f t="shared" si="52"/>
        <v>28.314771794082432</v>
      </c>
      <c r="AF113" s="115">
        <v>1922718</v>
      </c>
      <c r="AG113" s="116">
        <f t="shared" si="53"/>
        <v>74.886777020447909</v>
      </c>
      <c r="AI113" s="116">
        <f t="shared" si="54"/>
        <v>41.496728932364405</v>
      </c>
      <c r="AJ113" s="115">
        <v>0</v>
      </c>
      <c r="AK113" s="116">
        <f t="shared" si="55"/>
        <v>0</v>
      </c>
      <c r="AM113" s="116">
        <f t="shared" si="56"/>
        <v>0</v>
      </c>
      <c r="AN113" s="115">
        <f t="shared" si="57"/>
        <v>85558865</v>
      </c>
      <c r="AO113" s="115">
        <v>25675</v>
      </c>
      <c r="AP113" s="115">
        <v>25675</v>
      </c>
      <c r="AQ113" s="115">
        <v>25675</v>
      </c>
      <c r="AR113" s="115">
        <v>25675</v>
      </c>
      <c r="AS113" s="115">
        <v>25675</v>
      </c>
      <c r="AT113" s="115">
        <v>25675</v>
      </c>
      <c r="AU113" s="115">
        <v>25675</v>
      </c>
      <c r="AV113" s="115">
        <v>25675</v>
      </c>
      <c r="AW113" s="115">
        <v>25675</v>
      </c>
      <c r="AX113" s="115">
        <v>0</v>
      </c>
    </row>
    <row r="114" spans="1:50" x14ac:dyDescent="0.25">
      <c r="A114" s="280">
        <v>63</v>
      </c>
      <c r="B114" s="280" t="s">
        <v>166</v>
      </c>
      <c r="C114" s="118">
        <v>3123564</v>
      </c>
      <c r="D114" s="119">
        <f t="shared" si="39"/>
        <v>258.14578512396696</v>
      </c>
      <c r="E114" s="298"/>
      <c r="F114" s="119">
        <f t="shared" si="40"/>
        <v>151.59981223235539</v>
      </c>
      <c r="G114" s="118">
        <v>2070584</v>
      </c>
      <c r="H114" s="119">
        <f t="shared" si="41"/>
        <v>171.12264462809918</v>
      </c>
      <c r="I114" s="298"/>
      <c r="J114" s="119">
        <f t="shared" si="42"/>
        <v>209.82053838685303</v>
      </c>
      <c r="K114" s="118">
        <v>13451053</v>
      </c>
      <c r="L114" s="119">
        <f t="shared" si="43"/>
        <v>1111.6572727272728</v>
      </c>
      <c r="M114" s="298"/>
      <c r="N114" s="119">
        <f t="shared" si="44"/>
        <v>151.89128680763088</v>
      </c>
      <c r="O114" s="118">
        <v>4166049</v>
      </c>
      <c r="P114" s="119">
        <f t="shared" si="45"/>
        <v>344.30157024793391</v>
      </c>
      <c r="Q114" s="298"/>
      <c r="R114" s="119">
        <f t="shared" si="46"/>
        <v>168.77724920483953</v>
      </c>
      <c r="S114" s="118">
        <v>7253236</v>
      </c>
      <c r="T114" s="119">
        <f t="shared" si="47"/>
        <v>599.44099173553718</v>
      </c>
      <c r="U114" s="298"/>
      <c r="V114" s="119">
        <f t="shared" si="48"/>
        <v>118.71619659377095</v>
      </c>
      <c r="W114" s="118">
        <v>25808557</v>
      </c>
      <c r="X114" s="298"/>
      <c r="Y114" s="119">
        <f t="shared" si="49"/>
        <v>2132.9385950413225</v>
      </c>
      <c r="Z114" s="298"/>
      <c r="AA114" s="119">
        <f t="shared" si="50"/>
        <v>79.957177964179252</v>
      </c>
      <c r="AB114" s="118">
        <v>2027525</v>
      </c>
      <c r="AC114" s="119">
        <f t="shared" si="51"/>
        <v>167.56404958677686</v>
      </c>
      <c r="AD114" s="298"/>
      <c r="AE114" s="119">
        <f t="shared" si="52"/>
        <v>129.31374914453241</v>
      </c>
      <c r="AF114" s="118">
        <v>1834082</v>
      </c>
      <c r="AG114" s="119">
        <f t="shared" si="53"/>
        <v>151.57702479338843</v>
      </c>
      <c r="AH114" s="298"/>
      <c r="AI114" s="119">
        <f t="shared" si="54"/>
        <v>83.992808349971327</v>
      </c>
      <c r="AJ114" s="118">
        <v>0</v>
      </c>
      <c r="AK114" s="119">
        <f t="shared" si="55"/>
        <v>0</v>
      </c>
      <c r="AL114" s="298"/>
      <c r="AM114" s="119">
        <f t="shared" si="56"/>
        <v>0</v>
      </c>
      <c r="AN114" s="118">
        <f t="shared" si="57"/>
        <v>59734650</v>
      </c>
      <c r="AO114" s="118">
        <v>12100</v>
      </c>
      <c r="AP114" s="118">
        <v>12100</v>
      </c>
      <c r="AQ114" s="118">
        <v>12100</v>
      </c>
      <c r="AR114" s="118">
        <v>12100</v>
      </c>
      <c r="AS114" s="118">
        <v>12100</v>
      </c>
      <c r="AT114" s="118">
        <v>12100</v>
      </c>
      <c r="AU114" s="118">
        <v>12100</v>
      </c>
      <c r="AV114" s="118">
        <v>12100</v>
      </c>
      <c r="AW114" s="118">
        <v>12100</v>
      </c>
      <c r="AX114" s="118">
        <v>0</v>
      </c>
    </row>
    <row r="115" spans="1:50" x14ac:dyDescent="0.25">
      <c r="A115" s="279">
        <v>64</v>
      </c>
      <c r="B115" s="279" t="s">
        <v>168</v>
      </c>
      <c r="C115" s="115">
        <v>2699176</v>
      </c>
      <c r="D115" s="116">
        <f t="shared" si="39"/>
        <v>231.21260921706357</v>
      </c>
      <c r="F115" s="116">
        <f t="shared" si="40"/>
        <v>135.78291865670866</v>
      </c>
      <c r="G115" s="115">
        <v>1696189</v>
      </c>
      <c r="H115" s="116">
        <f t="shared" si="41"/>
        <v>145.29629946890526</v>
      </c>
      <c r="J115" s="116">
        <f t="shared" si="42"/>
        <v>178.1537904959257</v>
      </c>
      <c r="K115" s="115">
        <v>6445100</v>
      </c>
      <c r="L115" s="116">
        <f t="shared" si="43"/>
        <v>552.09011478499224</v>
      </c>
      <c r="N115" s="116">
        <f t="shared" si="44"/>
        <v>75.434830523560308</v>
      </c>
      <c r="O115" s="115">
        <v>2176185</v>
      </c>
      <c r="P115" s="116">
        <f t="shared" si="45"/>
        <v>186.41296899092001</v>
      </c>
      <c r="R115" s="116">
        <f t="shared" si="46"/>
        <v>91.379972794600789</v>
      </c>
      <c r="S115" s="115">
        <v>5484499</v>
      </c>
      <c r="T115" s="116">
        <f t="shared" si="47"/>
        <v>469.80460853178005</v>
      </c>
      <c r="V115" s="116">
        <f t="shared" si="48"/>
        <v>93.042379543714375</v>
      </c>
      <c r="W115" s="115">
        <v>25788636</v>
      </c>
      <c r="Y115" s="116">
        <f t="shared" si="49"/>
        <v>2209.0659585403459</v>
      </c>
      <c r="AA115" s="116">
        <f t="shared" si="50"/>
        <v>82.81095404821005</v>
      </c>
      <c r="AB115" s="115">
        <v>310490</v>
      </c>
      <c r="AC115" s="116">
        <f t="shared" si="51"/>
        <v>26.596710639026899</v>
      </c>
      <c r="AE115" s="116">
        <f t="shared" si="52"/>
        <v>20.525407306199714</v>
      </c>
      <c r="AF115" s="115">
        <v>490533</v>
      </c>
      <c r="AG115" s="116">
        <f t="shared" si="53"/>
        <v>42.019273599451772</v>
      </c>
      <c r="AI115" s="116">
        <f t="shared" si="54"/>
        <v>23.283982511561383</v>
      </c>
      <c r="AJ115" s="115">
        <v>0</v>
      </c>
      <c r="AK115" s="116">
        <f t="shared" si="55"/>
        <v>0</v>
      </c>
      <c r="AM115" s="116">
        <f t="shared" si="56"/>
        <v>0</v>
      </c>
      <c r="AN115" s="115">
        <f t="shared" si="57"/>
        <v>45090808</v>
      </c>
      <c r="AO115" s="115">
        <v>11674</v>
      </c>
      <c r="AP115" s="115">
        <v>11674</v>
      </c>
      <c r="AQ115" s="115">
        <v>11674</v>
      </c>
      <c r="AR115" s="115">
        <v>11674</v>
      </c>
      <c r="AS115" s="115">
        <v>11674</v>
      </c>
      <c r="AT115" s="115">
        <v>11674</v>
      </c>
      <c r="AU115" s="115">
        <v>11674</v>
      </c>
      <c r="AV115" s="115">
        <v>11674</v>
      </c>
      <c r="AW115" s="115">
        <v>11674</v>
      </c>
      <c r="AX115" s="115">
        <v>0</v>
      </c>
    </row>
    <row r="116" spans="1:50" x14ac:dyDescent="0.25">
      <c r="A116" s="280">
        <v>65</v>
      </c>
      <c r="B116" s="280" t="s">
        <v>170</v>
      </c>
      <c r="C116" s="118">
        <v>2415450</v>
      </c>
      <c r="D116" s="119">
        <f t="shared" ref="D116:D146" si="58">IFERROR(C116/$AO116,0)</f>
        <v>154.62838486652583</v>
      </c>
      <c r="E116" s="298"/>
      <c r="F116" s="119">
        <f t="shared" ref="F116:F146" si="59">IF(D116,D116/D$147*100,0)</f>
        <v>90.807735250453689</v>
      </c>
      <c r="G116" s="118">
        <v>1062973</v>
      </c>
      <c r="H116" s="119">
        <f t="shared" ref="H116:H146" si="60">IFERROR(G116/$AO116,0)</f>
        <v>68.04769220920555</v>
      </c>
      <c r="I116" s="298"/>
      <c r="J116" s="119">
        <f t="shared" ref="J116:J146" si="61">IF(H116,H116/H$147*100,0)</f>
        <v>83.436084372984766</v>
      </c>
      <c r="K116" s="118">
        <v>8374932</v>
      </c>
      <c r="L116" s="119">
        <f t="shared" ref="L116:L146" si="62">IFERROR(K116/$AO116,0)</f>
        <v>536.13289802189365</v>
      </c>
      <c r="M116" s="298"/>
      <c r="N116" s="119">
        <f t="shared" ref="N116:N146" si="63">IF(L116,L116/L$147*100,0)</f>
        <v>73.254516277903448</v>
      </c>
      <c r="O116" s="118">
        <v>3334734</v>
      </c>
      <c r="P116" s="119">
        <f t="shared" ref="P116:P146" si="64">IFERROR(O116/$AO116,0)</f>
        <v>213.47762627232572</v>
      </c>
      <c r="Q116" s="298"/>
      <c r="R116" s="119">
        <f t="shared" ref="R116:R146" si="65">IF(P116,P116/P$147*100,0)</f>
        <v>104.64711648882795</v>
      </c>
      <c r="S116" s="118">
        <v>6064554</v>
      </c>
      <c r="T116" s="119">
        <f t="shared" ref="T116:T146" si="66">IFERROR(S116/$AO116,0)</f>
        <v>388.23084309583254</v>
      </c>
      <c r="U116" s="298"/>
      <c r="V116" s="119">
        <f t="shared" ref="V116:V146" si="67">IF(T116,T116/T$147*100,0)</f>
        <v>76.887116043382093</v>
      </c>
      <c r="W116" s="118">
        <v>35589468</v>
      </c>
      <c r="X116" s="298"/>
      <c r="Y116" s="119">
        <f t="shared" ref="Y116:Y146" si="68">IFERROR(W116/$AO116,0)</f>
        <v>2278.3091991549836</v>
      </c>
      <c r="Z116" s="298"/>
      <c r="AA116" s="119">
        <f t="shared" ref="AA116:AA146" si="69">IF(Y116,Y116/Y$147*100,0)</f>
        <v>85.40666595736316</v>
      </c>
      <c r="AB116" s="118">
        <v>315156</v>
      </c>
      <c r="AC116" s="119">
        <f t="shared" ref="AC116:AC146" si="70">IFERROR(AB116/$AO116,0)</f>
        <v>20.175148838102555</v>
      </c>
      <c r="AD116" s="298"/>
      <c r="AE116" s="119">
        <f t="shared" ref="AE116:AE146" si="71">IF(AC116,AC116/AC$147*100,0)</f>
        <v>15.569712848536209</v>
      </c>
      <c r="AF116" s="118">
        <v>1719385</v>
      </c>
      <c r="AG116" s="119">
        <f t="shared" ref="AG116:AG146" si="72">IFERROR(AF116/$AO116,0)</f>
        <v>110.06881761731003</v>
      </c>
      <c r="AH116" s="298"/>
      <c r="AI116" s="119">
        <f t="shared" ref="AI116:AI146" si="73">IF(AG116,AG116/AG$147*100,0)</f>
        <v>60.992021159145494</v>
      </c>
      <c r="AJ116" s="118">
        <v>0</v>
      </c>
      <c r="AK116" s="119">
        <f t="shared" ref="AK116:AK146" si="74">IFERROR(AJ116/$AO116,0)</f>
        <v>0</v>
      </c>
      <c r="AL116" s="298"/>
      <c r="AM116" s="119">
        <f t="shared" ref="AM116:AM146" si="75">IF(AK116,AK116/AK$147*100,0)</f>
        <v>0</v>
      </c>
      <c r="AN116" s="118">
        <f t="shared" ref="AN116:AN146" si="76">(C116+G116+K116+O116+S116+W116+AB116+AF116+AJ116)</f>
        <v>58876652</v>
      </c>
      <c r="AO116" s="118">
        <v>15621</v>
      </c>
      <c r="AP116" s="118">
        <v>15621</v>
      </c>
      <c r="AQ116" s="118">
        <v>15621</v>
      </c>
      <c r="AR116" s="118">
        <v>15621</v>
      </c>
      <c r="AS116" s="118">
        <v>15621</v>
      </c>
      <c r="AT116" s="118">
        <v>15621</v>
      </c>
      <c r="AU116" s="118">
        <v>15621</v>
      </c>
      <c r="AV116" s="118">
        <v>15621</v>
      </c>
      <c r="AW116" s="118">
        <v>15621</v>
      </c>
      <c r="AX116" s="118">
        <v>0</v>
      </c>
    </row>
    <row r="117" spans="1:50" x14ac:dyDescent="0.25">
      <c r="A117" s="279">
        <v>66</v>
      </c>
      <c r="B117" s="279" t="s">
        <v>172</v>
      </c>
      <c r="C117" s="115">
        <v>5043720</v>
      </c>
      <c r="D117" s="116">
        <f t="shared" si="58"/>
        <v>134.03810890536553</v>
      </c>
      <c r="F117" s="116">
        <f t="shared" si="59"/>
        <v>78.715800578635282</v>
      </c>
      <c r="G117" s="115">
        <v>2709114</v>
      </c>
      <c r="H117" s="116">
        <f t="shared" si="60"/>
        <v>71.995375906880327</v>
      </c>
      <c r="J117" s="116">
        <f t="shared" si="61"/>
        <v>88.276502311985652</v>
      </c>
      <c r="K117" s="115">
        <v>23940085</v>
      </c>
      <c r="L117" s="116">
        <f t="shared" si="62"/>
        <v>636.21369156767389</v>
      </c>
      <c r="N117" s="116">
        <f t="shared" si="63"/>
        <v>86.929055085267336</v>
      </c>
      <c r="O117" s="115">
        <v>6108241</v>
      </c>
      <c r="P117" s="116">
        <f t="shared" si="64"/>
        <v>162.32801828377049</v>
      </c>
      <c r="R117" s="116">
        <f t="shared" si="65"/>
        <v>79.57348662417867</v>
      </c>
      <c r="S117" s="115">
        <v>18151198</v>
      </c>
      <c r="T117" s="116">
        <f t="shared" si="66"/>
        <v>482.37258497435488</v>
      </c>
      <c r="V117" s="116">
        <f t="shared" si="67"/>
        <v>95.531402454581382</v>
      </c>
      <c r="W117" s="115">
        <v>80093376</v>
      </c>
      <c r="Y117" s="116">
        <f t="shared" si="68"/>
        <v>2128.5013154747667</v>
      </c>
      <c r="AA117" s="116">
        <f t="shared" si="69"/>
        <v>79.790838270760617</v>
      </c>
      <c r="AB117" s="115">
        <v>2250750</v>
      </c>
      <c r="AC117" s="116">
        <f t="shared" si="70"/>
        <v>59.814239017778839</v>
      </c>
      <c r="AE117" s="116">
        <f t="shared" si="71"/>
        <v>46.160280314844691</v>
      </c>
      <c r="AF117" s="115">
        <v>6518540</v>
      </c>
      <c r="AG117" s="116">
        <f t="shared" si="72"/>
        <v>173.23181588668314</v>
      </c>
      <c r="AI117" s="116">
        <f t="shared" si="73"/>
        <v>95.992296535182774</v>
      </c>
      <c r="AJ117" s="115">
        <v>0</v>
      </c>
      <c r="AK117" s="116">
        <f t="shared" si="74"/>
        <v>0</v>
      </c>
      <c r="AM117" s="116">
        <f t="shared" si="75"/>
        <v>0</v>
      </c>
      <c r="AN117" s="115">
        <f t="shared" si="76"/>
        <v>144815024</v>
      </c>
      <c r="AO117" s="115">
        <v>37629</v>
      </c>
      <c r="AP117" s="115">
        <v>37629</v>
      </c>
      <c r="AQ117" s="115">
        <v>37629</v>
      </c>
      <c r="AR117" s="115">
        <v>37629</v>
      </c>
      <c r="AS117" s="115">
        <v>37629</v>
      </c>
      <c r="AT117" s="115">
        <v>37629</v>
      </c>
      <c r="AU117" s="115">
        <v>37629</v>
      </c>
      <c r="AV117" s="115">
        <v>37629</v>
      </c>
      <c r="AW117" s="115">
        <v>37629</v>
      </c>
      <c r="AX117" s="115">
        <v>0</v>
      </c>
    </row>
    <row r="118" spans="1:50" x14ac:dyDescent="0.25">
      <c r="A118" s="280">
        <v>67</v>
      </c>
      <c r="B118" s="280" t="s">
        <v>252</v>
      </c>
      <c r="C118" s="118">
        <v>3820367</v>
      </c>
      <c r="D118" s="119">
        <f t="shared" si="58"/>
        <v>163.67623495137312</v>
      </c>
      <c r="E118" s="298"/>
      <c r="F118" s="119">
        <f t="shared" si="59"/>
        <v>96.121214892628188</v>
      </c>
      <c r="G118" s="118">
        <v>1905974</v>
      </c>
      <c r="H118" s="119">
        <f t="shared" si="60"/>
        <v>81.657769589991858</v>
      </c>
      <c r="I118" s="298"/>
      <c r="J118" s="119">
        <f t="shared" si="61"/>
        <v>100.1239620628694</v>
      </c>
      <c r="K118" s="118">
        <v>15611411</v>
      </c>
      <c r="L118" s="119">
        <f t="shared" si="62"/>
        <v>668.84070948117051</v>
      </c>
      <c r="M118" s="298"/>
      <c r="N118" s="119">
        <f t="shared" si="63"/>
        <v>91.387047541358115</v>
      </c>
      <c r="O118" s="118">
        <v>3695612</v>
      </c>
      <c r="P118" s="119">
        <f t="shared" si="64"/>
        <v>158.33134827128228</v>
      </c>
      <c r="Q118" s="298"/>
      <c r="R118" s="119">
        <f t="shared" si="65"/>
        <v>77.614311793226008</v>
      </c>
      <c r="S118" s="118">
        <v>7952610</v>
      </c>
      <c r="T118" s="119">
        <f t="shared" si="66"/>
        <v>340.71419390771604</v>
      </c>
      <c r="U118" s="298"/>
      <c r="V118" s="119">
        <f t="shared" si="67"/>
        <v>67.476688754848595</v>
      </c>
      <c r="W118" s="118">
        <v>49890362</v>
      </c>
      <c r="X118" s="298"/>
      <c r="Y118" s="119">
        <f t="shared" si="68"/>
        <v>2137.4560644359713</v>
      </c>
      <c r="Z118" s="298"/>
      <c r="AA118" s="119">
        <f t="shared" si="69"/>
        <v>80.126523722737602</v>
      </c>
      <c r="AB118" s="118">
        <v>557975</v>
      </c>
      <c r="AC118" s="119">
        <f t="shared" si="70"/>
        <v>23.905359667537809</v>
      </c>
      <c r="AD118" s="298"/>
      <c r="AE118" s="119">
        <f t="shared" si="71"/>
        <v>18.448418326491396</v>
      </c>
      <c r="AF118" s="118">
        <v>6605156</v>
      </c>
      <c r="AG118" s="119">
        <f t="shared" si="72"/>
        <v>282.98513345615009</v>
      </c>
      <c r="AH118" s="298"/>
      <c r="AI118" s="119">
        <f t="shared" si="73"/>
        <v>156.80949083591085</v>
      </c>
      <c r="AJ118" s="118">
        <v>0</v>
      </c>
      <c r="AK118" s="119">
        <f t="shared" si="74"/>
        <v>0</v>
      </c>
      <c r="AL118" s="298"/>
      <c r="AM118" s="119">
        <f t="shared" si="75"/>
        <v>0</v>
      </c>
      <c r="AN118" s="118">
        <f t="shared" si="76"/>
        <v>90039467</v>
      </c>
      <c r="AO118" s="118">
        <v>23341</v>
      </c>
      <c r="AP118" s="118">
        <v>23341</v>
      </c>
      <c r="AQ118" s="118">
        <v>23341</v>
      </c>
      <c r="AR118" s="118">
        <v>23341</v>
      </c>
      <c r="AS118" s="118">
        <v>23341</v>
      </c>
      <c r="AT118" s="118">
        <v>23341</v>
      </c>
      <c r="AU118" s="118">
        <v>23341</v>
      </c>
      <c r="AV118" s="118">
        <v>23341</v>
      </c>
      <c r="AW118" s="118">
        <v>23341</v>
      </c>
      <c r="AX118" s="118">
        <v>0</v>
      </c>
    </row>
    <row r="119" spans="1:50" x14ac:dyDescent="0.25">
      <c r="A119" s="279">
        <v>68</v>
      </c>
      <c r="B119" s="279" t="s">
        <v>176</v>
      </c>
      <c r="C119" s="115">
        <v>1726760</v>
      </c>
      <c r="D119" s="116">
        <f t="shared" si="58"/>
        <v>101.74768723115903</v>
      </c>
      <c r="F119" s="116">
        <f t="shared" si="59"/>
        <v>59.752787642505034</v>
      </c>
      <c r="G119" s="115">
        <v>1942193</v>
      </c>
      <c r="H119" s="116">
        <f t="shared" si="60"/>
        <v>114.44187142772965</v>
      </c>
      <c r="J119" s="116">
        <f t="shared" si="61"/>
        <v>140.32190262808922</v>
      </c>
      <c r="K119" s="115">
        <v>9298489</v>
      </c>
      <c r="L119" s="116">
        <f t="shared" si="62"/>
        <v>547.90460196806316</v>
      </c>
      <c r="N119" s="116">
        <f t="shared" si="63"/>
        <v>74.862942997332482</v>
      </c>
      <c r="O119" s="115">
        <v>1960599</v>
      </c>
      <c r="P119" s="116">
        <f t="shared" si="64"/>
        <v>115.52642743503624</v>
      </c>
      <c r="R119" s="116">
        <f t="shared" si="65"/>
        <v>56.631262584446283</v>
      </c>
      <c r="S119" s="115">
        <v>12170923</v>
      </c>
      <c r="T119" s="116">
        <f t="shared" si="66"/>
        <v>717.16003771139003</v>
      </c>
      <c r="V119" s="116">
        <f t="shared" si="67"/>
        <v>142.02984647353443</v>
      </c>
      <c r="W119" s="115">
        <v>36407904</v>
      </c>
      <c r="Y119" s="116">
        <f t="shared" si="68"/>
        <v>2145.3010429556302</v>
      </c>
      <c r="AA119" s="116">
        <f t="shared" si="69"/>
        <v>80.420607361657076</v>
      </c>
      <c r="AB119" s="115">
        <v>600628</v>
      </c>
      <c r="AC119" s="116">
        <f t="shared" si="70"/>
        <v>35.391432443580229</v>
      </c>
      <c r="AE119" s="116">
        <f t="shared" si="71"/>
        <v>27.312534091656122</v>
      </c>
      <c r="AF119" s="115">
        <v>1717057</v>
      </c>
      <c r="AG119" s="116">
        <f t="shared" si="72"/>
        <v>101.17594720405397</v>
      </c>
      <c r="AI119" s="116">
        <f t="shared" si="73"/>
        <v>56.064248224428766</v>
      </c>
      <c r="AJ119" s="115">
        <v>0</v>
      </c>
      <c r="AK119" s="116">
        <f t="shared" si="74"/>
        <v>0</v>
      </c>
      <c r="AM119" s="116">
        <f t="shared" si="75"/>
        <v>0</v>
      </c>
      <c r="AN119" s="115">
        <f t="shared" si="76"/>
        <v>65824553</v>
      </c>
      <c r="AO119" s="115">
        <v>16971</v>
      </c>
      <c r="AP119" s="115">
        <v>16971</v>
      </c>
      <c r="AQ119" s="115">
        <v>16971</v>
      </c>
      <c r="AR119" s="115">
        <v>16971</v>
      </c>
      <c r="AS119" s="115">
        <v>16971</v>
      </c>
      <c r="AT119" s="115">
        <v>16971</v>
      </c>
      <c r="AU119" s="115">
        <v>16971</v>
      </c>
      <c r="AV119" s="115">
        <v>16971</v>
      </c>
      <c r="AW119" s="115">
        <v>16971</v>
      </c>
      <c r="AX119" s="115">
        <v>0</v>
      </c>
    </row>
    <row r="120" spans="1:50" x14ac:dyDescent="0.25">
      <c r="A120" s="280">
        <v>69</v>
      </c>
      <c r="B120" s="280" t="s">
        <v>178</v>
      </c>
      <c r="C120" s="118">
        <v>6631472</v>
      </c>
      <c r="D120" s="119">
        <f t="shared" si="58"/>
        <v>112.07300873738825</v>
      </c>
      <c r="E120" s="298"/>
      <c r="F120" s="119">
        <f t="shared" si="59"/>
        <v>65.816480686462171</v>
      </c>
      <c r="G120" s="118">
        <v>2273398</v>
      </c>
      <c r="H120" s="119">
        <f t="shared" si="60"/>
        <v>38.420814250223927</v>
      </c>
      <c r="I120" s="298"/>
      <c r="J120" s="119">
        <f t="shared" si="61"/>
        <v>47.109346333229382</v>
      </c>
      <c r="K120" s="118">
        <v>25822212</v>
      </c>
      <c r="L120" s="119">
        <f t="shared" si="62"/>
        <v>436.39979043788344</v>
      </c>
      <c r="M120" s="298"/>
      <c r="N120" s="119">
        <f t="shared" si="63"/>
        <v>59.627483540471196</v>
      </c>
      <c r="O120" s="118">
        <v>6723816</v>
      </c>
      <c r="P120" s="119">
        <f t="shared" si="64"/>
        <v>113.6336380997448</v>
      </c>
      <c r="Q120" s="298"/>
      <c r="R120" s="119">
        <f t="shared" si="65"/>
        <v>55.703413846769308</v>
      </c>
      <c r="S120" s="118">
        <v>27215744</v>
      </c>
      <c r="T120" s="119">
        <f t="shared" si="66"/>
        <v>459.95071910226295</v>
      </c>
      <c r="U120" s="298"/>
      <c r="V120" s="119">
        <f t="shared" si="67"/>
        <v>91.090867566962643</v>
      </c>
      <c r="W120" s="118">
        <v>132818560</v>
      </c>
      <c r="X120" s="298"/>
      <c r="Y120" s="119">
        <f t="shared" si="68"/>
        <v>2244.6563350289839</v>
      </c>
      <c r="Z120" s="298"/>
      <c r="AA120" s="119">
        <f t="shared" si="69"/>
        <v>84.145125633519584</v>
      </c>
      <c r="AB120" s="118">
        <v>2528632</v>
      </c>
      <c r="AC120" s="119">
        <f t="shared" si="70"/>
        <v>42.734312416555404</v>
      </c>
      <c r="AD120" s="298"/>
      <c r="AE120" s="119">
        <f t="shared" si="71"/>
        <v>32.979234921370697</v>
      </c>
      <c r="AF120" s="118">
        <v>5915583</v>
      </c>
      <c r="AG120" s="119">
        <f t="shared" si="72"/>
        <v>99.974362441060649</v>
      </c>
      <c r="AH120" s="298"/>
      <c r="AI120" s="119">
        <f t="shared" si="73"/>
        <v>55.398418565534804</v>
      </c>
      <c r="AJ120" s="118">
        <v>0</v>
      </c>
      <c r="AK120" s="119">
        <f t="shared" si="74"/>
        <v>0</v>
      </c>
      <c r="AL120" s="298"/>
      <c r="AM120" s="119">
        <f t="shared" si="75"/>
        <v>0</v>
      </c>
      <c r="AN120" s="118">
        <f t="shared" si="76"/>
        <v>209929417</v>
      </c>
      <c r="AO120" s="118">
        <v>59171</v>
      </c>
      <c r="AP120" s="118">
        <v>59171</v>
      </c>
      <c r="AQ120" s="118">
        <v>59171</v>
      </c>
      <c r="AR120" s="118">
        <v>59171</v>
      </c>
      <c r="AS120" s="118">
        <v>59171</v>
      </c>
      <c r="AT120" s="118">
        <v>59171</v>
      </c>
      <c r="AU120" s="118">
        <v>59171</v>
      </c>
      <c r="AV120" s="118">
        <v>59171</v>
      </c>
      <c r="AW120" s="118">
        <v>59171</v>
      </c>
      <c r="AX120" s="118">
        <v>0</v>
      </c>
    </row>
    <row r="121" spans="1:50" x14ac:dyDescent="0.25">
      <c r="A121" s="279">
        <v>70</v>
      </c>
      <c r="B121" s="279" t="s">
        <v>180</v>
      </c>
      <c r="C121" s="115">
        <v>13023902</v>
      </c>
      <c r="D121" s="116">
        <f t="shared" si="58"/>
        <v>409.99502612856514</v>
      </c>
      <c r="F121" s="116">
        <f t="shared" si="59"/>
        <v>240.77545541734068</v>
      </c>
      <c r="G121" s="115">
        <v>2636154</v>
      </c>
      <c r="H121" s="116">
        <f t="shared" si="60"/>
        <v>82.986652395643134</v>
      </c>
      <c r="J121" s="116">
        <f t="shared" si="61"/>
        <v>101.7533601261167</v>
      </c>
      <c r="K121" s="115">
        <v>14718944</v>
      </c>
      <c r="L121" s="116">
        <f t="shared" si="62"/>
        <v>463.3552855254045</v>
      </c>
      <c r="N121" s="116">
        <f t="shared" si="63"/>
        <v>63.31054749896591</v>
      </c>
      <c r="O121" s="115">
        <v>3239750</v>
      </c>
      <c r="P121" s="116">
        <f t="shared" si="64"/>
        <v>101.98797456399924</v>
      </c>
      <c r="R121" s="116">
        <f t="shared" si="65"/>
        <v>49.994688628604159</v>
      </c>
      <c r="S121" s="115">
        <v>10775700</v>
      </c>
      <c r="T121" s="116">
        <f t="shared" si="66"/>
        <v>339.22117987785686</v>
      </c>
      <c r="V121" s="116">
        <f t="shared" si="67"/>
        <v>67.181005026959298</v>
      </c>
      <c r="W121" s="115">
        <v>63057642</v>
      </c>
      <c r="Y121" s="116">
        <f t="shared" si="68"/>
        <v>1985.0671157841718</v>
      </c>
      <c r="AA121" s="116">
        <f t="shared" si="69"/>
        <v>74.413940005863168</v>
      </c>
      <c r="AB121" s="115">
        <v>1344591</v>
      </c>
      <c r="AC121" s="116">
        <f t="shared" si="70"/>
        <v>42.327992192910656</v>
      </c>
      <c r="AE121" s="116">
        <f t="shared" si="71"/>
        <v>32.665666518110449</v>
      </c>
      <c r="AF121" s="115">
        <v>1390620</v>
      </c>
      <c r="AG121" s="116">
        <f t="shared" si="72"/>
        <v>43.776994270603787</v>
      </c>
      <c r="AI121" s="116">
        <f t="shared" si="73"/>
        <v>24.257981675788901</v>
      </c>
      <c r="AJ121" s="115">
        <v>0</v>
      </c>
      <c r="AK121" s="116">
        <f t="shared" si="74"/>
        <v>0</v>
      </c>
      <c r="AM121" s="116">
        <f t="shared" si="75"/>
        <v>0</v>
      </c>
      <c r="AN121" s="115">
        <f t="shared" si="76"/>
        <v>110187303</v>
      </c>
      <c r="AO121" s="115">
        <v>31766</v>
      </c>
      <c r="AP121" s="115">
        <v>31766</v>
      </c>
      <c r="AQ121" s="115">
        <v>31766</v>
      </c>
      <c r="AR121" s="115">
        <v>31766</v>
      </c>
      <c r="AS121" s="115">
        <v>31766</v>
      </c>
      <c r="AT121" s="115">
        <v>31766</v>
      </c>
      <c r="AU121" s="115">
        <v>31766</v>
      </c>
      <c r="AV121" s="115">
        <v>31766</v>
      </c>
      <c r="AW121" s="115">
        <v>31766</v>
      </c>
      <c r="AX121" s="115">
        <v>0</v>
      </c>
    </row>
    <row r="122" spans="1:50" x14ac:dyDescent="0.25">
      <c r="A122" s="280">
        <v>71</v>
      </c>
      <c r="B122" s="280" t="s">
        <v>182</v>
      </c>
      <c r="C122" s="118">
        <v>3432313</v>
      </c>
      <c r="D122" s="119">
        <f t="shared" si="58"/>
        <v>155.49121137990397</v>
      </c>
      <c r="E122" s="298"/>
      <c r="F122" s="119">
        <f t="shared" si="59"/>
        <v>91.314442487042541</v>
      </c>
      <c r="G122" s="118">
        <v>1967462</v>
      </c>
      <c r="H122" s="119">
        <f t="shared" si="60"/>
        <v>89.130289027815536</v>
      </c>
      <c r="I122" s="298"/>
      <c r="J122" s="119">
        <f t="shared" si="61"/>
        <v>109.28632660531719</v>
      </c>
      <c r="K122" s="118">
        <v>9394067</v>
      </c>
      <c r="L122" s="119">
        <f t="shared" si="62"/>
        <v>425.57157742140072</v>
      </c>
      <c r="M122" s="298"/>
      <c r="N122" s="119">
        <f t="shared" si="63"/>
        <v>58.147970700272111</v>
      </c>
      <c r="O122" s="118">
        <v>3468815</v>
      </c>
      <c r="P122" s="119">
        <f t="shared" si="64"/>
        <v>157.14483102292289</v>
      </c>
      <c r="Q122" s="298"/>
      <c r="R122" s="119">
        <f t="shared" si="65"/>
        <v>77.032678903291796</v>
      </c>
      <c r="S122" s="118">
        <v>8218870</v>
      </c>
      <c r="T122" s="119">
        <f t="shared" si="66"/>
        <v>372.33260849868623</v>
      </c>
      <c r="U122" s="298"/>
      <c r="V122" s="119">
        <f t="shared" si="67"/>
        <v>73.738552681933854</v>
      </c>
      <c r="W122" s="118">
        <v>34941451</v>
      </c>
      <c r="X122" s="298"/>
      <c r="Y122" s="119">
        <f t="shared" si="68"/>
        <v>1582.9233940382351</v>
      </c>
      <c r="Z122" s="298"/>
      <c r="AA122" s="119">
        <f t="shared" si="69"/>
        <v>59.338833201771457</v>
      </c>
      <c r="AB122" s="118">
        <v>378396</v>
      </c>
      <c r="AC122" s="119">
        <f t="shared" si="70"/>
        <v>17.142158195161727</v>
      </c>
      <c r="AD122" s="298"/>
      <c r="AE122" s="119">
        <f t="shared" si="71"/>
        <v>13.229071212539875</v>
      </c>
      <c r="AF122" s="118">
        <v>1791027</v>
      </c>
      <c r="AG122" s="119">
        <f t="shared" si="72"/>
        <v>81.137401467790156</v>
      </c>
      <c r="AH122" s="298"/>
      <c r="AI122" s="119">
        <f t="shared" si="73"/>
        <v>44.960364018149271</v>
      </c>
      <c r="AJ122" s="118">
        <v>0</v>
      </c>
      <c r="AK122" s="119">
        <f t="shared" si="74"/>
        <v>0</v>
      </c>
      <c r="AL122" s="298"/>
      <c r="AM122" s="119">
        <f t="shared" si="75"/>
        <v>0</v>
      </c>
      <c r="AN122" s="118">
        <f t="shared" si="76"/>
        <v>63592401</v>
      </c>
      <c r="AO122" s="118">
        <v>22074</v>
      </c>
      <c r="AP122" s="118">
        <v>22074</v>
      </c>
      <c r="AQ122" s="118">
        <v>22074</v>
      </c>
      <c r="AR122" s="118">
        <v>22074</v>
      </c>
      <c r="AS122" s="118">
        <v>22074</v>
      </c>
      <c r="AT122" s="118">
        <v>22074</v>
      </c>
      <c r="AU122" s="118">
        <v>22074</v>
      </c>
      <c r="AV122" s="118">
        <v>22074</v>
      </c>
      <c r="AW122" s="118">
        <v>22074</v>
      </c>
      <c r="AX122" s="118">
        <v>0</v>
      </c>
    </row>
    <row r="123" spans="1:50" x14ac:dyDescent="0.25">
      <c r="A123" s="279">
        <v>72</v>
      </c>
      <c r="B123" s="279" t="s">
        <v>184</v>
      </c>
      <c r="C123" s="115">
        <v>7073017</v>
      </c>
      <c r="D123" s="116">
        <f t="shared" si="58"/>
        <v>165.47778583627729</v>
      </c>
      <c r="F123" s="116">
        <f t="shared" si="59"/>
        <v>97.179201470822179</v>
      </c>
      <c r="G123" s="115">
        <v>3481219</v>
      </c>
      <c r="H123" s="116">
        <f t="shared" si="60"/>
        <v>81.445359474065924</v>
      </c>
      <c r="J123" s="116">
        <f t="shared" si="61"/>
        <v>99.863517251609906</v>
      </c>
      <c r="K123" s="115">
        <v>26047494</v>
      </c>
      <c r="L123" s="116">
        <f t="shared" si="62"/>
        <v>609.39788971293547</v>
      </c>
      <c r="N123" s="116">
        <f t="shared" si="63"/>
        <v>83.265078111049363</v>
      </c>
      <c r="O123" s="115">
        <v>5442490</v>
      </c>
      <c r="P123" s="116">
        <f t="shared" si="64"/>
        <v>127.33055705027724</v>
      </c>
      <c r="R123" s="116">
        <f t="shared" si="65"/>
        <v>62.417668159893147</v>
      </c>
      <c r="S123" s="115">
        <v>8693734</v>
      </c>
      <c r="T123" s="116">
        <f t="shared" si="66"/>
        <v>203.39550335727486</v>
      </c>
      <c r="V123" s="116">
        <f t="shared" si="67"/>
        <v>40.28143035887706</v>
      </c>
      <c r="W123" s="115">
        <v>89023725</v>
      </c>
      <c r="Y123" s="116">
        <f t="shared" si="68"/>
        <v>2082.7673537187375</v>
      </c>
      <c r="AA123" s="116">
        <f t="shared" si="69"/>
        <v>78.076415489141382</v>
      </c>
      <c r="AB123" s="115">
        <v>2021293</v>
      </c>
      <c r="AC123" s="116">
        <f t="shared" si="70"/>
        <v>47.289450904241633</v>
      </c>
      <c r="AE123" s="116">
        <f t="shared" si="71"/>
        <v>36.494559581808751</v>
      </c>
      <c r="AF123" s="115">
        <v>2137707</v>
      </c>
      <c r="AG123" s="116">
        <f t="shared" si="72"/>
        <v>50.013031373558242</v>
      </c>
      <c r="AI123" s="116">
        <f t="shared" si="73"/>
        <v>27.713533531129254</v>
      </c>
      <c r="AJ123" s="115">
        <v>0</v>
      </c>
      <c r="AK123" s="116">
        <f t="shared" si="74"/>
        <v>0</v>
      </c>
      <c r="AM123" s="116">
        <f t="shared" si="75"/>
        <v>0</v>
      </c>
      <c r="AN123" s="115">
        <f t="shared" si="76"/>
        <v>143920679</v>
      </c>
      <c r="AO123" s="115">
        <v>42743</v>
      </c>
      <c r="AP123" s="115">
        <v>42743</v>
      </c>
      <c r="AQ123" s="115">
        <v>42743</v>
      </c>
      <c r="AR123" s="115">
        <v>42743</v>
      </c>
      <c r="AS123" s="115">
        <v>42743</v>
      </c>
      <c r="AT123" s="115">
        <v>42743</v>
      </c>
      <c r="AU123" s="115">
        <v>42743</v>
      </c>
      <c r="AV123" s="115">
        <v>42743</v>
      </c>
      <c r="AW123" s="115">
        <v>42743</v>
      </c>
      <c r="AX123" s="115">
        <v>0</v>
      </c>
    </row>
    <row r="124" spans="1:50" x14ac:dyDescent="0.25">
      <c r="A124" s="280">
        <v>73</v>
      </c>
      <c r="B124" s="280" t="s">
        <v>186</v>
      </c>
      <c r="C124" s="118">
        <v>64070000</v>
      </c>
      <c r="D124" s="119">
        <f t="shared" si="58"/>
        <v>129.97024093281593</v>
      </c>
      <c r="E124" s="298"/>
      <c r="F124" s="119">
        <f t="shared" si="59"/>
        <v>76.32688680834697</v>
      </c>
      <c r="G124" s="118">
        <v>36099000</v>
      </c>
      <c r="H124" s="119">
        <f t="shared" si="60"/>
        <v>73.229213788570647</v>
      </c>
      <c r="I124" s="298"/>
      <c r="J124" s="119">
        <f t="shared" si="61"/>
        <v>89.789361870584642</v>
      </c>
      <c r="K124" s="118">
        <v>419681000</v>
      </c>
      <c r="L124" s="119">
        <f t="shared" si="62"/>
        <v>851.35072085102411</v>
      </c>
      <c r="M124" s="298"/>
      <c r="N124" s="119">
        <f t="shared" si="63"/>
        <v>116.32430218120922</v>
      </c>
      <c r="O124" s="118">
        <v>67357000</v>
      </c>
      <c r="P124" s="119">
        <f t="shared" si="64"/>
        <v>136.63813826301984</v>
      </c>
      <c r="Q124" s="298"/>
      <c r="R124" s="119">
        <f t="shared" si="65"/>
        <v>66.980261216631519</v>
      </c>
      <c r="S124" s="118">
        <v>208395000</v>
      </c>
      <c r="T124" s="119">
        <f t="shared" si="66"/>
        <v>422.74306788191308</v>
      </c>
      <c r="U124" s="298"/>
      <c r="V124" s="119">
        <f t="shared" si="67"/>
        <v>83.722084153805127</v>
      </c>
      <c r="W124" s="118">
        <v>1552601000</v>
      </c>
      <c r="X124" s="298"/>
      <c r="Y124" s="119">
        <f t="shared" si="68"/>
        <v>3149.5540197054929</v>
      </c>
      <c r="Z124" s="298"/>
      <c r="AA124" s="119">
        <f t="shared" si="69"/>
        <v>118.06690161959838</v>
      </c>
      <c r="AB124" s="118">
        <v>74461000</v>
      </c>
      <c r="AC124" s="119">
        <f t="shared" si="70"/>
        <v>151.04907304664283</v>
      </c>
      <c r="AD124" s="298"/>
      <c r="AE124" s="119">
        <f t="shared" si="71"/>
        <v>116.56869112817819</v>
      </c>
      <c r="AF124" s="118">
        <v>80030000</v>
      </c>
      <c r="AG124" s="119">
        <f t="shared" si="72"/>
        <v>162.3461586054824</v>
      </c>
      <c r="AH124" s="298"/>
      <c r="AI124" s="119">
        <f t="shared" si="73"/>
        <v>89.96026808608471</v>
      </c>
      <c r="AJ124" s="118">
        <v>0</v>
      </c>
      <c r="AK124" s="119">
        <f t="shared" si="74"/>
        <v>0</v>
      </c>
      <c r="AL124" s="298"/>
      <c r="AM124" s="119">
        <f t="shared" si="75"/>
        <v>0</v>
      </c>
      <c r="AN124" s="118">
        <f t="shared" si="76"/>
        <v>2502694000</v>
      </c>
      <c r="AO124" s="118">
        <v>492959</v>
      </c>
      <c r="AP124" s="118">
        <v>492959</v>
      </c>
      <c r="AQ124" s="118">
        <v>492959</v>
      </c>
      <c r="AR124" s="118">
        <v>492959</v>
      </c>
      <c r="AS124" s="118">
        <v>492959</v>
      </c>
      <c r="AT124" s="118">
        <v>492959</v>
      </c>
      <c r="AU124" s="118">
        <v>492959</v>
      </c>
      <c r="AV124" s="118">
        <v>492959</v>
      </c>
      <c r="AW124" s="118">
        <v>492959</v>
      </c>
      <c r="AX124" s="118">
        <v>0</v>
      </c>
    </row>
    <row r="125" spans="1:50" x14ac:dyDescent="0.25">
      <c r="A125" s="279">
        <v>74</v>
      </c>
      <c r="B125" s="279" t="s">
        <v>188</v>
      </c>
      <c r="C125" s="115">
        <v>2383759</v>
      </c>
      <c r="D125" s="116">
        <f t="shared" si="58"/>
        <v>71.793482516640069</v>
      </c>
      <c r="F125" s="116">
        <f t="shared" si="59"/>
        <v>42.161751600177624</v>
      </c>
      <c r="G125" s="115">
        <v>3772883</v>
      </c>
      <c r="H125" s="116">
        <f t="shared" si="60"/>
        <v>113.63078637472518</v>
      </c>
      <c r="J125" s="116">
        <f t="shared" si="61"/>
        <v>139.32739776364659</v>
      </c>
      <c r="K125" s="115">
        <v>19169753</v>
      </c>
      <c r="L125" s="116">
        <f t="shared" si="62"/>
        <v>577.3500286118724</v>
      </c>
      <c r="N125" s="116">
        <f t="shared" si="63"/>
        <v>78.886218743602115</v>
      </c>
      <c r="O125" s="115">
        <v>7564631</v>
      </c>
      <c r="P125" s="116">
        <f t="shared" si="64"/>
        <v>227.82974430021383</v>
      </c>
      <c r="R125" s="116">
        <f t="shared" si="65"/>
        <v>111.68255056850937</v>
      </c>
      <c r="S125" s="115">
        <v>27857293</v>
      </c>
      <c r="T125" s="116">
        <f t="shared" si="66"/>
        <v>838.99927717374931</v>
      </c>
      <c r="V125" s="116">
        <f t="shared" si="67"/>
        <v>166.15947942201049</v>
      </c>
      <c r="W125" s="115">
        <v>65421608</v>
      </c>
      <c r="Y125" s="116">
        <f t="shared" si="68"/>
        <v>1970.352317561666</v>
      </c>
      <c r="AA125" s="116">
        <f t="shared" si="69"/>
        <v>73.862328373479954</v>
      </c>
      <c r="AB125" s="115">
        <v>2949427</v>
      </c>
      <c r="AC125" s="116">
        <f t="shared" si="70"/>
        <v>88.830135831099597</v>
      </c>
      <c r="AE125" s="116">
        <f t="shared" si="71"/>
        <v>68.552639600589089</v>
      </c>
      <c r="AF125" s="115">
        <v>11421144</v>
      </c>
      <c r="AG125" s="116">
        <f t="shared" si="72"/>
        <v>343.97927898081497</v>
      </c>
      <c r="AI125" s="116">
        <f t="shared" si="73"/>
        <v>190.60794797350536</v>
      </c>
      <c r="AJ125" s="115">
        <v>0</v>
      </c>
      <c r="AK125" s="116">
        <f t="shared" si="74"/>
        <v>0</v>
      </c>
      <c r="AM125" s="116">
        <f t="shared" si="75"/>
        <v>0</v>
      </c>
      <c r="AN125" s="115">
        <f t="shared" si="76"/>
        <v>140540498</v>
      </c>
      <c r="AO125" s="115">
        <v>33203</v>
      </c>
      <c r="AP125" s="115">
        <v>33203</v>
      </c>
      <c r="AQ125" s="115">
        <v>33203</v>
      </c>
      <c r="AR125" s="115">
        <v>33203</v>
      </c>
      <c r="AS125" s="115">
        <v>33203</v>
      </c>
      <c r="AT125" s="115">
        <v>33203</v>
      </c>
      <c r="AU125" s="115">
        <v>33203</v>
      </c>
      <c r="AV125" s="115">
        <v>33203</v>
      </c>
      <c r="AW125" s="115">
        <v>33203</v>
      </c>
      <c r="AX125" s="115">
        <v>0</v>
      </c>
    </row>
    <row r="126" spans="1:50" x14ac:dyDescent="0.25">
      <c r="A126" s="280">
        <v>75</v>
      </c>
      <c r="B126" s="280" t="s">
        <v>190</v>
      </c>
      <c r="C126" s="118">
        <v>4205906</v>
      </c>
      <c r="D126" s="119">
        <f t="shared" si="58"/>
        <v>567.44549379384785</v>
      </c>
      <c r="E126" s="298"/>
      <c r="F126" s="119">
        <f t="shared" si="59"/>
        <v>333.24049923934535</v>
      </c>
      <c r="G126" s="118">
        <v>1810243</v>
      </c>
      <c r="H126" s="119">
        <f t="shared" si="60"/>
        <v>244.23138154344306</v>
      </c>
      <c r="I126" s="298"/>
      <c r="J126" s="119">
        <f t="shared" si="61"/>
        <v>299.46217858998364</v>
      </c>
      <c r="K126" s="118">
        <v>5099158</v>
      </c>
      <c r="L126" s="119">
        <f t="shared" si="62"/>
        <v>687.95979492714514</v>
      </c>
      <c r="M126" s="298"/>
      <c r="N126" s="119">
        <f t="shared" si="63"/>
        <v>93.999383701269679</v>
      </c>
      <c r="O126" s="118">
        <v>999219</v>
      </c>
      <c r="P126" s="119">
        <f t="shared" si="64"/>
        <v>134.81098219104155</v>
      </c>
      <c r="Q126" s="298"/>
      <c r="R126" s="119">
        <f t="shared" si="65"/>
        <v>66.084586022718383</v>
      </c>
      <c r="S126" s="118">
        <v>3606079</v>
      </c>
      <c r="T126" s="119">
        <f t="shared" si="66"/>
        <v>486.51902320561254</v>
      </c>
      <c r="U126" s="298"/>
      <c r="V126" s="119">
        <f t="shared" si="67"/>
        <v>96.352583159625809</v>
      </c>
      <c r="W126" s="118">
        <v>15991667</v>
      </c>
      <c r="X126" s="298"/>
      <c r="Y126" s="119">
        <f t="shared" si="68"/>
        <v>2157.5373718294659</v>
      </c>
      <c r="Z126" s="298"/>
      <c r="AA126" s="119">
        <f t="shared" si="69"/>
        <v>80.879308951880091</v>
      </c>
      <c r="AB126" s="118">
        <v>505783</v>
      </c>
      <c r="AC126" s="119">
        <f t="shared" si="70"/>
        <v>68.238397193739885</v>
      </c>
      <c r="AD126" s="298"/>
      <c r="AE126" s="119">
        <f t="shared" si="71"/>
        <v>52.661433037081437</v>
      </c>
      <c r="AF126" s="118">
        <v>320650</v>
      </c>
      <c r="AG126" s="119">
        <f t="shared" si="72"/>
        <v>43.260928224500809</v>
      </c>
      <c r="AH126" s="298"/>
      <c r="AI126" s="119">
        <f t="shared" si="73"/>
        <v>23.97201593285828</v>
      </c>
      <c r="AJ126" s="118">
        <v>0</v>
      </c>
      <c r="AK126" s="119">
        <f t="shared" si="74"/>
        <v>0</v>
      </c>
      <c r="AL126" s="298"/>
      <c r="AM126" s="119">
        <f t="shared" si="75"/>
        <v>0</v>
      </c>
      <c r="AN126" s="118">
        <f t="shared" si="76"/>
        <v>32538705</v>
      </c>
      <c r="AO126" s="118">
        <v>7412</v>
      </c>
      <c r="AP126" s="118">
        <v>7412</v>
      </c>
      <c r="AQ126" s="118">
        <v>7412</v>
      </c>
      <c r="AR126" s="118">
        <v>7412</v>
      </c>
      <c r="AS126" s="118">
        <v>7412</v>
      </c>
      <c r="AT126" s="118">
        <v>7412</v>
      </c>
      <c r="AU126" s="118">
        <v>7412</v>
      </c>
      <c r="AV126" s="118">
        <v>7412</v>
      </c>
      <c r="AW126" s="118">
        <v>7412</v>
      </c>
      <c r="AX126" s="118">
        <v>0</v>
      </c>
    </row>
    <row r="127" spans="1:50" x14ac:dyDescent="0.25">
      <c r="A127" s="279">
        <v>76</v>
      </c>
      <c r="B127" s="279" t="s">
        <v>63</v>
      </c>
      <c r="C127" s="115">
        <v>3973784</v>
      </c>
      <c r="D127" s="116">
        <f t="shared" si="58"/>
        <v>430.99609544468547</v>
      </c>
      <c r="F127" s="116">
        <f t="shared" si="59"/>
        <v>253.1086343746249</v>
      </c>
      <c r="G127" s="115">
        <v>1358323</v>
      </c>
      <c r="H127" s="116">
        <f t="shared" si="60"/>
        <v>147.32353579175705</v>
      </c>
      <c r="J127" s="116">
        <f t="shared" si="61"/>
        <v>180.63946863409714</v>
      </c>
      <c r="K127" s="115">
        <v>4930866</v>
      </c>
      <c r="L127" s="116">
        <f t="shared" si="62"/>
        <v>534.80108459869848</v>
      </c>
      <c r="N127" s="116">
        <f t="shared" si="63"/>
        <v>73.072543956397823</v>
      </c>
      <c r="O127" s="115">
        <v>1368027</v>
      </c>
      <c r="P127" s="116">
        <f t="shared" si="64"/>
        <v>148.37603036876357</v>
      </c>
      <c r="R127" s="116">
        <f t="shared" si="65"/>
        <v>72.734197045747933</v>
      </c>
      <c r="S127" s="115">
        <v>3018378</v>
      </c>
      <c r="T127" s="116">
        <f t="shared" si="66"/>
        <v>327.37288503253797</v>
      </c>
      <c r="V127" s="116">
        <f t="shared" si="67"/>
        <v>64.834511344427824</v>
      </c>
      <c r="W127" s="115">
        <v>22457161</v>
      </c>
      <c r="Y127" s="116">
        <f t="shared" si="68"/>
        <v>2435.7007592190889</v>
      </c>
      <c r="AA127" s="116">
        <f t="shared" si="69"/>
        <v>91.306781885389526</v>
      </c>
      <c r="AB127" s="115">
        <v>156500</v>
      </c>
      <c r="AC127" s="116">
        <f t="shared" si="70"/>
        <v>16.973969631236443</v>
      </c>
      <c r="AE127" s="116">
        <f t="shared" si="71"/>
        <v>13.099275508640096</v>
      </c>
      <c r="AF127" s="115">
        <v>1725440</v>
      </c>
      <c r="AG127" s="116">
        <f t="shared" si="72"/>
        <v>187.1409978308026</v>
      </c>
      <c r="AI127" s="116">
        <f t="shared" si="73"/>
        <v>103.69973936782682</v>
      </c>
      <c r="AJ127" s="115">
        <v>0</v>
      </c>
      <c r="AK127" s="116">
        <f t="shared" si="74"/>
        <v>0</v>
      </c>
      <c r="AM127" s="116">
        <f t="shared" si="75"/>
        <v>0</v>
      </c>
      <c r="AN127" s="115">
        <f t="shared" si="76"/>
        <v>38988479</v>
      </c>
      <c r="AO127" s="115">
        <v>9220</v>
      </c>
      <c r="AP127" s="115">
        <v>9220</v>
      </c>
      <c r="AQ127" s="115">
        <v>9220</v>
      </c>
      <c r="AR127" s="115">
        <v>9220</v>
      </c>
      <c r="AS127" s="115">
        <v>9220</v>
      </c>
      <c r="AT127" s="115">
        <v>9220</v>
      </c>
      <c r="AU127" s="115">
        <v>9220</v>
      </c>
      <c r="AV127" s="115">
        <v>9220</v>
      </c>
      <c r="AW127" s="115">
        <v>9220</v>
      </c>
      <c r="AX127" s="115">
        <v>0</v>
      </c>
    </row>
    <row r="128" spans="1:50" x14ac:dyDescent="0.25">
      <c r="A128" s="280">
        <v>77</v>
      </c>
      <c r="B128" s="280" t="s">
        <v>65</v>
      </c>
      <c r="C128" s="118">
        <v>17191470</v>
      </c>
      <c r="D128" s="119">
        <f t="shared" si="58"/>
        <v>178.11487893575358</v>
      </c>
      <c r="E128" s="298"/>
      <c r="F128" s="119">
        <f t="shared" si="59"/>
        <v>104.6005155167726</v>
      </c>
      <c r="G128" s="118">
        <v>7096347</v>
      </c>
      <c r="H128" s="119">
        <f t="shared" si="60"/>
        <v>73.522798619960838</v>
      </c>
      <c r="I128" s="298"/>
      <c r="J128" s="119">
        <f t="shared" si="61"/>
        <v>90.149338351303356</v>
      </c>
      <c r="K128" s="118">
        <v>75038702</v>
      </c>
      <c r="L128" s="119">
        <f t="shared" si="62"/>
        <v>777.45005646556638</v>
      </c>
      <c r="M128" s="298"/>
      <c r="N128" s="119">
        <f t="shared" si="63"/>
        <v>106.22688521212157</v>
      </c>
      <c r="O128" s="118">
        <v>21906919</v>
      </c>
      <c r="P128" s="119">
        <f t="shared" si="64"/>
        <v>226.97001626622736</v>
      </c>
      <c r="Q128" s="298"/>
      <c r="R128" s="119">
        <f t="shared" si="65"/>
        <v>111.26111033942175</v>
      </c>
      <c r="S128" s="118">
        <v>40344996</v>
      </c>
      <c r="T128" s="119">
        <f t="shared" si="66"/>
        <v>418.00055947533644</v>
      </c>
      <c r="U128" s="298"/>
      <c r="V128" s="119">
        <f t="shared" si="67"/>
        <v>82.782854824972119</v>
      </c>
      <c r="W128" s="118">
        <v>217119686</v>
      </c>
      <c r="X128" s="298"/>
      <c r="Y128" s="119">
        <f t="shared" si="68"/>
        <v>2249.5020255079312</v>
      </c>
      <c r="Z128" s="298"/>
      <c r="AA128" s="119">
        <f t="shared" si="69"/>
        <v>84.326775371062553</v>
      </c>
      <c r="AB128" s="118">
        <v>19777535</v>
      </c>
      <c r="AC128" s="119">
        <f t="shared" si="70"/>
        <v>204.90820460220269</v>
      </c>
      <c r="AD128" s="298"/>
      <c r="AE128" s="119">
        <f t="shared" si="71"/>
        <v>158.13325252600472</v>
      </c>
      <c r="AF128" s="118">
        <v>9284102</v>
      </c>
      <c r="AG128" s="119">
        <f t="shared" si="72"/>
        <v>96.189372040738093</v>
      </c>
      <c r="AH128" s="298"/>
      <c r="AI128" s="119">
        <f t="shared" si="73"/>
        <v>53.301056028342153</v>
      </c>
      <c r="AJ128" s="118">
        <v>0</v>
      </c>
      <c r="AK128" s="119">
        <f t="shared" si="74"/>
        <v>0</v>
      </c>
      <c r="AL128" s="298"/>
      <c r="AM128" s="119">
        <f t="shared" si="75"/>
        <v>0</v>
      </c>
      <c r="AN128" s="118">
        <f t="shared" si="76"/>
        <v>407759757</v>
      </c>
      <c r="AO128" s="118">
        <v>96519</v>
      </c>
      <c r="AP128" s="118">
        <v>96519</v>
      </c>
      <c r="AQ128" s="118">
        <v>96519</v>
      </c>
      <c r="AR128" s="118">
        <v>96519</v>
      </c>
      <c r="AS128" s="118">
        <v>96519</v>
      </c>
      <c r="AT128" s="118">
        <v>96519</v>
      </c>
      <c r="AU128" s="118">
        <v>96519</v>
      </c>
      <c r="AV128" s="118">
        <v>96519</v>
      </c>
      <c r="AW128" s="118">
        <v>96519</v>
      </c>
      <c r="AX128" s="118">
        <v>0</v>
      </c>
    </row>
    <row r="129" spans="1:50" x14ac:dyDescent="0.25">
      <c r="A129" s="279">
        <v>78</v>
      </c>
      <c r="B129" s="279" t="s">
        <v>194</v>
      </c>
      <c r="C129" s="115">
        <v>2865901</v>
      </c>
      <c r="D129" s="116">
        <f t="shared" si="58"/>
        <v>127.58886118778381</v>
      </c>
      <c r="F129" s="116">
        <f t="shared" si="59"/>
        <v>74.928387421547228</v>
      </c>
      <c r="G129" s="115">
        <v>2434715</v>
      </c>
      <c r="H129" s="116">
        <f t="shared" si="60"/>
        <v>108.39261864482236</v>
      </c>
      <c r="J129" s="116">
        <f t="shared" si="61"/>
        <v>132.90466408256384</v>
      </c>
      <c r="K129" s="115">
        <v>17142753</v>
      </c>
      <c r="L129" s="116">
        <f t="shared" si="62"/>
        <v>763.18907488202296</v>
      </c>
      <c r="N129" s="116">
        <f t="shared" si="63"/>
        <v>104.27833605312576</v>
      </c>
      <c r="O129" s="115">
        <v>5650849</v>
      </c>
      <c r="P129" s="116">
        <f t="shared" si="64"/>
        <v>251.57372451251001</v>
      </c>
      <c r="R129" s="116">
        <f t="shared" si="65"/>
        <v>123.32189238887837</v>
      </c>
      <c r="S129" s="115">
        <v>11768228</v>
      </c>
      <c r="T129" s="116">
        <f t="shared" si="66"/>
        <v>523.91719348232573</v>
      </c>
      <c r="V129" s="116">
        <f t="shared" si="67"/>
        <v>103.75909788922965</v>
      </c>
      <c r="W129" s="115">
        <v>44191277</v>
      </c>
      <c r="Y129" s="116">
        <f t="shared" si="68"/>
        <v>1967.3794408334074</v>
      </c>
      <c r="AA129" s="116">
        <f t="shared" si="69"/>
        <v>73.750884549368209</v>
      </c>
      <c r="AB129" s="115">
        <v>2180758</v>
      </c>
      <c r="AC129" s="116">
        <f t="shared" si="70"/>
        <v>97.086546166859591</v>
      </c>
      <c r="AE129" s="116">
        <f t="shared" si="71"/>
        <v>74.924336737449451</v>
      </c>
      <c r="AF129" s="115">
        <v>3908461</v>
      </c>
      <c r="AG129" s="116">
        <f t="shared" si="72"/>
        <v>174.00324993322056</v>
      </c>
      <c r="AI129" s="116">
        <f t="shared" si="73"/>
        <v>96.419768390589496</v>
      </c>
      <c r="AJ129" s="115">
        <v>2396989</v>
      </c>
      <c r="AK129" s="116">
        <f t="shared" si="74"/>
        <v>106.71307096429526</v>
      </c>
      <c r="AM129" s="116">
        <f t="shared" si="75"/>
        <v>127.83683964932206</v>
      </c>
      <c r="AN129" s="115">
        <f t="shared" si="76"/>
        <v>92539931</v>
      </c>
      <c r="AO129" s="115">
        <v>22462</v>
      </c>
      <c r="AP129" s="115">
        <v>22462</v>
      </c>
      <c r="AQ129" s="115">
        <v>22462</v>
      </c>
      <c r="AR129" s="115">
        <v>22462</v>
      </c>
      <c r="AS129" s="115">
        <v>22462</v>
      </c>
      <c r="AT129" s="115">
        <v>22462</v>
      </c>
      <c r="AU129" s="115">
        <v>22462</v>
      </c>
      <c r="AV129" s="115">
        <v>22462</v>
      </c>
      <c r="AW129" s="115">
        <v>22462</v>
      </c>
      <c r="AX129" s="115">
        <v>22462</v>
      </c>
    </row>
    <row r="130" spans="1:50" x14ac:dyDescent="0.25">
      <c r="A130" s="280">
        <v>79</v>
      </c>
      <c r="B130" s="280" t="s">
        <v>196</v>
      </c>
      <c r="C130" s="118">
        <v>7770070</v>
      </c>
      <c r="D130" s="119">
        <f t="shared" si="58"/>
        <v>90.869509285680877</v>
      </c>
      <c r="E130" s="298"/>
      <c r="F130" s="119">
        <f t="shared" si="59"/>
        <v>53.364421730690161</v>
      </c>
      <c r="G130" s="118">
        <v>4003112</v>
      </c>
      <c r="H130" s="119">
        <f t="shared" si="60"/>
        <v>46.815642980773731</v>
      </c>
      <c r="I130" s="298"/>
      <c r="J130" s="119">
        <f t="shared" si="61"/>
        <v>57.402592371691732</v>
      </c>
      <c r="K130" s="118">
        <v>47523268</v>
      </c>
      <c r="L130" s="119">
        <f t="shared" si="62"/>
        <v>555.7756935023624</v>
      </c>
      <c r="M130" s="298"/>
      <c r="N130" s="119">
        <f t="shared" si="63"/>
        <v>75.938409556186784</v>
      </c>
      <c r="O130" s="118">
        <v>10596931</v>
      </c>
      <c r="P130" s="119">
        <f t="shared" si="64"/>
        <v>123.92911774336905</v>
      </c>
      <c r="Q130" s="298"/>
      <c r="R130" s="119">
        <f t="shared" si="65"/>
        <v>60.750276491758214</v>
      </c>
      <c r="S130" s="118">
        <v>26535394</v>
      </c>
      <c r="T130" s="119">
        <f t="shared" si="66"/>
        <v>310.32644898722924</v>
      </c>
      <c r="U130" s="298"/>
      <c r="V130" s="119">
        <f t="shared" si="67"/>
        <v>61.458552608407935</v>
      </c>
      <c r="W130" s="118">
        <v>186709186</v>
      </c>
      <c r="X130" s="298"/>
      <c r="Y130" s="119">
        <f t="shared" si="68"/>
        <v>2183.5288627964633</v>
      </c>
      <c r="Z130" s="298"/>
      <c r="AA130" s="119">
        <f t="shared" si="69"/>
        <v>81.853648425896836</v>
      </c>
      <c r="AB130" s="118">
        <v>3433586</v>
      </c>
      <c r="AC130" s="119">
        <f t="shared" si="70"/>
        <v>40.155143378397341</v>
      </c>
      <c r="AD130" s="298"/>
      <c r="AE130" s="119">
        <f t="shared" si="71"/>
        <v>30.988819800560464</v>
      </c>
      <c r="AF130" s="118">
        <v>9862274</v>
      </c>
      <c r="AG130" s="119">
        <f t="shared" si="72"/>
        <v>115.3374421106797</v>
      </c>
      <c r="AH130" s="298"/>
      <c r="AI130" s="119">
        <f t="shared" si="73"/>
        <v>63.91150429283784</v>
      </c>
      <c r="AJ130" s="118">
        <v>0</v>
      </c>
      <c r="AK130" s="119">
        <f t="shared" si="74"/>
        <v>0</v>
      </c>
      <c r="AL130" s="298"/>
      <c r="AM130" s="119">
        <f t="shared" si="75"/>
        <v>0</v>
      </c>
      <c r="AN130" s="118">
        <f t="shared" si="76"/>
        <v>296433821</v>
      </c>
      <c r="AO130" s="118">
        <v>85508</v>
      </c>
      <c r="AP130" s="118">
        <v>85508</v>
      </c>
      <c r="AQ130" s="118">
        <v>85508</v>
      </c>
      <c r="AR130" s="118">
        <v>85508</v>
      </c>
      <c r="AS130" s="118">
        <v>85508</v>
      </c>
      <c r="AT130" s="118">
        <v>85508</v>
      </c>
      <c r="AU130" s="118">
        <v>85508</v>
      </c>
      <c r="AV130" s="118">
        <v>85508</v>
      </c>
      <c r="AW130" s="118">
        <v>85508</v>
      </c>
      <c r="AX130" s="118">
        <v>0</v>
      </c>
    </row>
    <row r="131" spans="1:50" x14ac:dyDescent="0.25">
      <c r="A131" s="279">
        <v>80</v>
      </c>
      <c r="B131" s="279" t="s">
        <v>198</v>
      </c>
      <c r="C131" s="115">
        <v>3051455</v>
      </c>
      <c r="D131" s="116">
        <f t="shared" si="58"/>
        <v>121.8972955698478</v>
      </c>
      <c r="F131" s="116">
        <f t="shared" si="59"/>
        <v>71.585933937083496</v>
      </c>
      <c r="G131" s="115">
        <v>3246218</v>
      </c>
      <c r="H131" s="116">
        <f t="shared" si="60"/>
        <v>129.67754563975552</v>
      </c>
      <c r="J131" s="116">
        <f t="shared" si="61"/>
        <v>159.00299169611685</v>
      </c>
      <c r="K131" s="115">
        <v>9074372</v>
      </c>
      <c r="L131" s="116">
        <f t="shared" si="62"/>
        <v>362.49638477210084</v>
      </c>
      <c r="N131" s="116">
        <f t="shared" si="63"/>
        <v>49.529692016557853</v>
      </c>
      <c r="O131" s="115">
        <v>3906781</v>
      </c>
      <c r="P131" s="116">
        <f t="shared" si="64"/>
        <v>156.06523389126355</v>
      </c>
      <c r="R131" s="116">
        <f t="shared" si="65"/>
        <v>76.503458446935213</v>
      </c>
      <c r="S131" s="115">
        <v>17167763</v>
      </c>
      <c r="T131" s="116">
        <f t="shared" si="66"/>
        <v>685.80525706067988</v>
      </c>
      <c r="V131" s="116">
        <f t="shared" si="67"/>
        <v>135.82019388853655</v>
      </c>
      <c r="W131" s="115">
        <v>53822288</v>
      </c>
      <c r="Y131" s="116">
        <f t="shared" si="68"/>
        <v>2150.0534494467302</v>
      </c>
      <c r="AA131" s="116">
        <f t="shared" si="69"/>
        <v>80.598760175080969</v>
      </c>
      <c r="AB131" s="115">
        <v>685765</v>
      </c>
      <c r="AC131" s="116">
        <f t="shared" si="70"/>
        <v>27.394439340071106</v>
      </c>
      <c r="AE131" s="116">
        <f t="shared" si="71"/>
        <v>21.141036311267424</v>
      </c>
      <c r="AF131" s="115">
        <v>2202184</v>
      </c>
      <c r="AG131" s="116">
        <f t="shared" si="72"/>
        <v>87.971237965885038</v>
      </c>
      <c r="AI131" s="116">
        <f t="shared" si="73"/>
        <v>48.747172210630424</v>
      </c>
      <c r="AJ131" s="115">
        <v>0</v>
      </c>
      <c r="AK131" s="116">
        <f t="shared" si="74"/>
        <v>0</v>
      </c>
      <c r="AM131" s="116">
        <f t="shared" si="75"/>
        <v>0</v>
      </c>
      <c r="AN131" s="115">
        <f t="shared" si="76"/>
        <v>93156826</v>
      </c>
      <c r="AO131" s="115">
        <v>25033</v>
      </c>
      <c r="AP131" s="115">
        <v>25033</v>
      </c>
      <c r="AQ131" s="115">
        <v>25033</v>
      </c>
      <c r="AR131" s="115">
        <v>25033</v>
      </c>
      <c r="AS131" s="115">
        <v>25033</v>
      </c>
      <c r="AT131" s="115">
        <v>25033</v>
      </c>
      <c r="AU131" s="115">
        <v>25033</v>
      </c>
      <c r="AV131" s="115">
        <v>25033</v>
      </c>
      <c r="AW131" s="115">
        <v>25033</v>
      </c>
      <c r="AX131" s="115">
        <v>0</v>
      </c>
    </row>
    <row r="132" spans="1:50" x14ac:dyDescent="0.25">
      <c r="A132" s="280">
        <v>81</v>
      </c>
      <c r="B132" s="280" t="s">
        <v>200</v>
      </c>
      <c r="C132" s="118">
        <v>2135937</v>
      </c>
      <c r="D132" s="119">
        <f t="shared" si="58"/>
        <v>100.25990424333459</v>
      </c>
      <c r="E132" s="298"/>
      <c r="F132" s="119">
        <f t="shared" si="59"/>
        <v>58.879065759002792</v>
      </c>
      <c r="G132" s="118">
        <v>2225470</v>
      </c>
      <c r="H132" s="119">
        <f t="shared" si="60"/>
        <v>104.46254224558768</v>
      </c>
      <c r="I132" s="298"/>
      <c r="J132" s="119">
        <f t="shared" si="61"/>
        <v>128.08583517899581</v>
      </c>
      <c r="K132" s="118">
        <v>12536932</v>
      </c>
      <c r="L132" s="119">
        <f t="shared" si="62"/>
        <v>588.47784453623728</v>
      </c>
      <c r="M132" s="298"/>
      <c r="N132" s="119">
        <f t="shared" si="63"/>
        <v>80.406667825866066</v>
      </c>
      <c r="O132" s="118">
        <v>2379365</v>
      </c>
      <c r="P132" s="119">
        <f t="shared" si="64"/>
        <v>111.68630304168231</v>
      </c>
      <c r="Q132" s="298"/>
      <c r="R132" s="119">
        <f t="shared" si="65"/>
        <v>54.748826697650998</v>
      </c>
      <c r="S132" s="118">
        <v>10970324</v>
      </c>
      <c r="T132" s="119">
        <f t="shared" si="66"/>
        <v>514.94198272624863</v>
      </c>
      <c r="U132" s="298"/>
      <c r="V132" s="119">
        <f t="shared" si="67"/>
        <v>101.98160369167057</v>
      </c>
      <c r="W132" s="118">
        <v>64714496</v>
      </c>
      <c r="X132" s="298"/>
      <c r="Y132" s="119">
        <f t="shared" si="68"/>
        <v>3037.6687945925646</v>
      </c>
      <c r="Z132" s="298"/>
      <c r="AA132" s="119">
        <f t="shared" si="69"/>
        <v>113.87267545822905</v>
      </c>
      <c r="AB132" s="118">
        <v>845200</v>
      </c>
      <c r="AC132" s="119">
        <f t="shared" si="70"/>
        <v>39.673300788584307</v>
      </c>
      <c r="AD132" s="298"/>
      <c r="AE132" s="119">
        <f t="shared" si="71"/>
        <v>30.616968726658321</v>
      </c>
      <c r="AF132" s="118">
        <v>1390968</v>
      </c>
      <c r="AG132" s="119">
        <f t="shared" si="72"/>
        <v>65.29140067592941</v>
      </c>
      <c r="AH132" s="298"/>
      <c r="AI132" s="119">
        <f t="shared" si="73"/>
        <v>36.179679020284688</v>
      </c>
      <c r="AJ132" s="118">
        <v>0</v>
      </c>
      <c r="AK132" s="119">
        <f t="shared" si="74"/>
        <v>0</v>
      </c>
      <c r="AL132" s="298"/>
      <c r="AM132" s="119">
        <f t="shared" si="75"/>
        <v>0</v>
      </c>
      <c r="AN132" s="118">
        <f t="shared" si="76"/>
        <v>97198692</v>
      </c>
      <c r="AO132" s="118">
        <v>21304</v>
      </c>
      <c r="AP132" s="118">
        <v>21304</v>
      </c>
      <c r="AQ132" s="118">
        <v>21304</v>
      </c>
      <c r="AR132" s="118">
        <v>21304</v>
      </c>
      <c r="AS132" s="118">
        <v>21304</v>
      </c>
      <c r="AT132" s="118">
        <v>21304</v>
      </c>
      <c r="AU132" s="118">
        <v>21304</v>
      </c>
      <c r="AV132" s="118">
        <v>21304</v>
      </c>
      <c r="AW132" s="118">
        <v>21304</v>
      </c>
      <c r="AX132" s="118">
        <v>0</v>
      </c>
    </row>
    <row r="133" spans="1:50" x14ac:dyDescent="0.25">
      <c r="A133" s="279">
        <v>82</v>
      </c>
      <c r="B133" s="279" t="s">
        <v>202</v>
      </c>
      <c r="C133" s="115">
        <v>4101206</v>
      </c>
      <c r="D133" s="116">
        <f t="shared" si="58"/>
        <v>92.025445406812366</v>
      </c>
      <c r="F133" s="116">
        <f t="shared" si="59"/>
        <v>54.043261785475394</v>
      </c>
      <c r="G133" s="115">
        <v>3123305</v>
      </c>
      <c r="H133" s="116">
        <f t="shared" si="60"/>
        <v>70.082686352825021</v>
      </c>
      <c r="J133" s="116">
        <f t="shared" si="61"/>
        <v>85.931274695436215</v>
      </c>
      <c r="K133" s="115">
        <v>31415579</v>
      </c>
      <c r="L133" s="116">
        <f t="shared" si="62"/>
        <v>704.92256428667599</v>
      </c>
      <c r="N133" s="116">
        <f t="shared" si="63"/>
        <v>96.317091621732587</v>
      </c>
      <c r="O133" s="115">
        <v>6012175</v>
      </c>
      <c r="P133" s="116">
        <f t="shared" si="64"/>
        <v>134.90497240048467</v>
      </c>
      <c r="R133" s="116">
        <f t="shared" si="65"/>
        <v>66.1306601924951</v>
      </c>
      <c r="S133" s="115">
        <v>14032073</v>
      </c>
      <c r="T133" s="116">
        <f t="shared" si="66"/>
        <v>314.8604990351389</v>
      </c>
      <c r="V133" s="116">
        <f t="shared" si="67"/>
        <v>62.356497834501369</v>
      </c>
      <c r="W133" s="115">
        <v>94121302</v>
      </c>
      <c r="Y133" s="116">
        <f t="shared" si="68"/>
        <v>2111.9531032625769</v>
      </c>
      <c r="AA133" s="116">
        <f t="shared" si="69"/>
        <v>79.17049769840888</v>
      </c>
      <c r="AB133" s="115">
        <v>3800295</v>
      </c>
      <c r="AC133" s="116">
        <f t="shared" si="70"/>
        <v>85.273414710766062</v>
      </c>
      <c r="AE133" s="116">
        <f t="shared" si="71"/>
        <v>65.807820864911051</v>
      </c>
      <c r="AF133" s="115">
        <v>9871712</v>
      </c>
      <c r="AG133" s="116">
        <f t="shared" si="72"/>
        <v>221.50769645020867</v>
      </c>
      <c r="AI133" s="116">
        <f t="shared" si="73"/>
        <v>122.74322920209161</v>
      </c>
      <c r="AJ133" s="115">
        <v>0</v>
      </c>
      <c r="AK133" s="116">
        <f t="shared" si="74"/>
        <v>0</v>
      </c>
      <c r="AM133" s="116">
        <f t="shared" si="75"/>
        <v>0</v>
      </c>
      <c r="AN133" s="115">
        <f t="shared" si="76"/>
        <v>166477647</v>
      </c>
      <c r="AO133" s="115">
        <v>44566</v>
      </c>
      <c r="AP133" s="115">
        <v>44566</v>
      </c>
      <c r="AQ133" s="115">
        <v>44566</v>
      </c>
      <c r="AR133" s="115">
        <v>44566</v>
      </c>
      <c r="AS133" s="115">
        <v>44566</v>
      </c>
      <c r="AT133" s="115">
        <v>44566</v>
      </c>
      <c r="AU133" s="115">
        <v>44566</v>
      </c>
      <c r="AV133" s="115">
        <v>44566</v>
      </c>
      <c r="AW133" s="115">
        <v>44566</v>
      </c>
      <c r="AX133" s="115">
        <v>0</v>
      </c>
    </row>
    <row r="134" spans="1:50" x14ac:dyDescent="0.25">
      <c r="A134" s="280">
        <v>83</v>
      </c>
      <c r="B134" s="280" t="s">
        <v>204</v>
      </c>
      <c r="C134" s="118">
        <v>6152881</v>
      </c>
      <c r="D134" s="119">
        <f t="shared" si="58"/>
        <v>212.43935365811552</v>
      </c>
      <c r="E134" s="298"/>
      <c r="F134" s="119">
        <f t="shared" si="59"/>
        <v>124.75805525884289</v>
      </c>
      <c r="G134" s="118">
        <v>2563543</v>
      </c>
      <c r="H134" s="119">
        <f t="shared" si="60"/>
        <v>88.5109622621966</v>
      </c>
      <c r="I134" s="298"/>
      <c r="J134" s="119">
        <f t="shared" si="61"/>
        <v>108.52694449266946</v>
      </c>
      <c r="K134" s="118">
        <v>15414120</v>
      </c>
      <c r="L134" s="119">
        <f t="shared" si="62"/>
        <v>532.20039360563476</v>
      </c>
      <c r="M134" s="298"/>
      <c r="N134" s="119">
        <f t="shared" si="63"/>
        <v>72.717198553442515</v>
      </c>
      <c r="O134" s="118">
        <v>3624696</v>
      </c>
      <c r="P134" s="119">
        <f t="shared" si="64"/>
        <v>125.14919034630391</v>
      </c>
      <c r="Q134" s="298"/>
      <c r="R134" s="119">
        <f t="shared" si="65"/>
        <v>61.348358276878301</v>
      </c>
      <c r="S134" s="118">
        <v>34852237</v>
      </c>
      <c r="T134" s="119">
        <f t="shared" si="66"/>
        <v>1203.336567344543</v>
      </c>
      <c r="U134" s="298"/>
      <c r="V134" s="119">
        <f t="shared" si="67"/>
        <v>238.31460054766094</v>
      </c>
      <c r="W134" s="118">
        <v>65995941</v>
      </c>
      <c r="X134" s="298"/>
      <c r="Y134" s="119">
        <f t="shared" si="68"/>
        <v>2278.6293201671097</v>
      </c>
      <c r="Z134" s="298"/>
      <c r="AA134" s="119">
        <f t="shared" si="69"/>
        <v>85.418666290047909</v>
      </c>
      <c r="AB134" s="118">
        <v>1696096</v>
      </c>
      <c r="AC134" s="119">
        <f t="shared" si="70"/>
        <v>58.560784449124746</v>
      </c>
      <c r="AD134" s="298"/>
      <c r="AE134" s="119">
        <f t="shared" si="71"/>
        <v>45.192955223008319</v>
      </c>
      <c r="AF134" s="118">
        <v>2469535</v>
      </c>
      <c r="AG134" s="119">
        <f t="shared" si="72"/>
        <v>85.265165901322376</v>
      </c>
      <c r="AH134" s="298"/>
      <c r="AI134" s="119">
        <f t="shared" si="73"/>
        <v>47.247666644995803</v>
      </c>
      <c r="AJ134" s="118">
        <v>0</v>
      </c>
      <c r="AK134" s="119">
        <f t="shared" si="74"/>
        <v>0</v>
      </c>
      <c r="AL134" s="298"/>
      <c r="AM134" s="119">
        <f t="shared" si="75"/>
        <v>0</v>
      </c>
      <c r="AN134" s="118">
        <f t="shared" si="76"/>
        <v>132769049</v>
      </c>
      <c r="AO134" s="118">
        <v>28963</v>
      </c>
      <c r="AP134" s="118">
        <v>28963</v>
      </c>
      <c r="AQ134" s="118">
        <v>28963</v>
      </c>
      <c r="AR134" s="118">
        <v>28963</v>
      </c>
      <c r="AS134" s="118">
        <v>28963</v>
      </c>
      <c r="AT134" s="118">
        <v>28963</v>
      </c>
      <c r="AU134" s="118">
        <v>28963</v>
      </c>
      <c r="AV134" s="118">
        <v>28963</v>
      </c>
      <c r="AW134" s="118">
        <v>28963</v>
      </c>
      <c r="AX134" s="118">
        <v>0</v>
      </c>
    </row>
    <row r="135" spans="1:50" x14ac:dyDescent="0.25">
      <c r="A135" s="279">
        <v>84</v>
      </c>
      <c r="B135" s="279" t="s">
        <v>206</v>
      </c>
      <c r="C135" s="115">
        <v>2694893</v>
      </c>
      <c r="D135" s="116">
        <f t="shared" si="58"/>
        <v>151.79075137997071</v>
      </c>
      <c r="F135" s="116">
        <f t="shared" si="59"/>
        <v>89.141294314610349</v>
      </c>
      <c r="G135" s="115">
        <v>2699040</v>
      </c>
      <c r="H135" s="116">
        <f t="shared" si="60"/>
        <v>152.02433254477864</v>
      </c>
      <c r="J135" s="116">
        <f t="shared" si="61"/>
        <v>186.40330957817406</v>
      </c>
      <c r="K135" s="115">
        <v>11580612</v>
      </c>
      <c r="L135" s="116">
        <f t="shared" si="62"/>
        <v>652.2818519770193</v>
      </c>
      <c r="N135" s="116">
        <f t="shared" si="63"/>
        <v>89.124528115564928</v>
      </c>
      <c r="O135" s="115">
        <v>2773748</v>
      </c>
      <c r="P135" s="116">
        <f t="shared" si="64"/>
        <v>156.23228568209981</v>
      </c>
      <c r="R135" s="116">
        <f t="shared" si="65"/>
        <v>76.585347535363667</v>
      </c>
      <c r="S135" s="115">
        <v>8669437</v>
      </c>
      <c r="T135" s="116">
        <f t="shared" si="66"/>
        <v>488.30894446321958</v>
      </c>
      <c r="V135" s="116">
        <f t="shared" si="67"/>
        <v>96.707067832571212</v>
      </c>
      <c r="W135" s="115">
        <v>41114455</v>
      </c>
      <c r="Y135" s="116">
        <f t="shared" si="68"/>
        <v>2315.7854567984677</v>
      </c>
      <c r="AA135" s="116">
        <f t="shared" si="69"/>
        <v>86.811533312099854</v>
      </c>
      <c r="AB135" s="115">
        <v>740011</v>
      </c>
      <c r="AC135" s="116">
        <f t="shared" si="70"/>
        <v>41.681367579137095</v>
      </c>
      <c r="AE135" s="116">
        <f t="shared" si="71"/>
        <v>32.166648660148667</v>
      </c>
      <c r="AF135" s="115">
        <v>1788164</v>
      </c>
      <c r="AG135" s="116">
        <f t="shared" si="72"/>
        <v>100.71893657767264</v>
      </c>
      <c r="AI135" s="116">
        <f t="shared" si="73"/>
        <v>55.811006639776537</v>
      </c>
      <c r="AJ135" s="115">
        <v>0</v>
      </c>
      <c r="AK135" s="116">
        <f t="shared" si="74"/>
        <v>0</v>
      </c>
      <c r="AM135" s="116">
        <f t="shared" si="75"/>
        <v>0</v>
      </c>
      <c r="AN135" s="115">
        <f t="shared" si="76"/>
        <v>72060360</v>
      </c>
      <c r="AO135" s="115">
        <v>17754</v>
      </c>
      <c r="AP135" s="115">
        <v>17754</v>
      </c>
      <c r="AQ135" s="115">
        <v>17754</v>
      </c>
      <c r="AR135" s="115">
        <v>17754</v>
      </c>
      <c r="AS135" s="115">
        <v>17754</v>
      </c>
      <c r="AT135" s="115">
        <v>17754</v>
      </c>
      <c r="AU135" s="115">
        <v>17754</v>
      </c>
      <c r="AV135" s="115">
        <v>17754</v>
      </c>
      <c r="AW135" s="115">
        <v>17754</v>
      </c>
      <c r="AX135" s="115">
        <v>0</v>
      </c>
    </row>
    <row r="136" spans="1:50" x14ac:dyDescent="0.25">
      <c r="A136" s="280">
        <v>85</v>
      </c>
      <c r="B136" s="280" t="s">
        <v>208</v>
      </c>
      <c r="C136" s="118">
        <v>21804059</v>
      </c>
      <c r="D136" s="119">
        <f t="shared" si="58"/>
        <v>148.62215421108596</v>
      </c>
      <c r="E136" s="298"/>
      <c r="F136" s="119">
        <f t="shared" si="59"/>
        <v>87.280490212725724</v>
      </c>
      <c r="G136" s="118">
        <v>12092672</v>
      </c>
      <c r="H136" s="119">
        <f t="shared" si="60"/>
        <v>82.426806990757157</v>
      </c>
      <c r="I136" s="298"/>
      <c r="J136" s="119">
        <f t="shared" si="61"/>
        <v>101.06691056520751</v>
      </c>
      <c r="K136" s="118">
        <v>104338225</v>
      </c>
      <c r="L136" s="119">
        <f t="shared" si="62"/>
        <v>711.19656051476397</v>
      </c>
      <c r="M136" s="298"/>
      <c r="N136" s="119">
        <f t="shared" si="63"/>
        <v>97.174339070105376</v>
      </c>
      <c r="O136" s="118">
        <v>24157412</v>
      </c>
      <c r="P136" s="119">
        <f t="shared" si="64"/>
        <v>164.66322218283938</v>
      </c>
      <c r="Q136" s="298"/>
      <c r="R136" s="119">
        <f t="shared" si="65"/>
        <v>80.718207777014101</v>
      </c>
      <c r="S136" s="118">
        <v>48935638</v>
      </c>
      <c r="T136" s="119">
        <f t="shared" si="66"/>
        <v>333.5580745426289</v>
      </c>
      <c r="U136" s="298"/>
      <c r="V136" s="119">
        <f t="shared" si="67"/>
        <v>66.059456224696603</v>
      </c>
      <c r="W136" s="118">
        <v>361997528</v>
      </c>
      <c r="X136" s="298"/>
      <c r="Y136" s="119">
        <f t="shared" si="68"/>
        <v>2467.4695858439895</v>
      </c>
      <c r="Z136" s="298"/>
      <c r="AA136" s="119">
        <f t="shared" si="69"/>
        <v>92.497695552602295</v>
      </c>
      <c r="AB136" s="118">
        <v>9837551</v>
      </c>
      <c r="AC136" s="119">
        <f t="shared" si="70"/>
        <v>67.055313956975766</v>
      </c>
      <c r="AD136" s="298"/>
      <c r="AE136" s="119">
        <f t="shared" si="71"/>
        <v>51.748415422185545</v>
      </c>
      <c r="AF136" s="118">
        <v>11555367</v>
      </c>
      <c r="AG136" s="119">
        <f t="shared" si="72"/>
        <v>78.764395942961528</v>
      </c>
      <c r="AH136" s="298"/>
      <c r="AI136" s="119">
        <f t="shared" si="73"/>
        <v>43.645419365211026</v>
      </c>
      <c r="AJ136" s="118">
        <v>0</v>
      </c>
      <c r="AK136" s="119">
        <f t="shared" si="74"/>
        <v>0</v>
      </c>
      <c r="AL136" s="298"/>
      <c r="AM136" s="119">
        <f t="shared" si="75"/>
        <v>0</v>
      </c>
      <c r="AN136" s="118">
        <f t="shared" si="76"/>
        <v>594718452</v>
      </c>
      <c r="AO136" s="118">
        <v>146708</v>
      </c>
      <c r="AP136" s="118">
        <v>146708</v>
      </c>
      <c r="AQ136" s="118">
        <v>146708</v>
      </c>
      <c r="AR136" s="118">
        <v>146708</v>
      </c>
      <c r="AS136" s="118">
        <v>146708</v>
      </c>
      <c r="AT136" s="118">
        <v>146708</v>
      </c>
      <c r="AU136" s="118">
        <v>146708</v>
      </c>
      <c r="AV136" s="118">
        <v>146708</v>
      </c>
      <c r="AW136" s="118">
        <v>146708</v>
      </c>
      <c r="AX136" s="118">
        <v>0</v>
      </c>
    </row>
    <row r="137" spans="1:50" x14ac:dyDescent="0.25">
      <c r="A137" s="279">
        <v>86</v>
      </c>
      <c r="B137" s="279" t="s">
        <v>210</v>
      </c>
      <c r="C137" s="115">
        <v>30396767</v>
      </c>
      <c r="D137" s="116">
        <f t="shared" si="58"/>
        <v>184.01762277218131</v>
      </c>
      <c r="F137" s="116">
        <f t="shared" si="59"/>
        <v>108.06698643679329</v>
      </c>
      <c r="G137" s="115">
        <v>12485506</v>
      </c>
      <c r="H137" s="116">
        <f t="shared" si="60"/>
        <v>75.58544411080976</v>
      </c>
      <c r="J137" s="116">
        <f t="shared" si="61"/>
        <v>92.678433132018725</v>
      </c>
      <c r="K137" s="115">
        <v>116569012</v>
      </c>
      <c r="L137" s="116">
        <f t="shared" si="62"/>
        <v>705.69190720650909</v>
      </c>
      <c r="N137" s="116">
        <f t="shared" si="63"/>
        <v>96.42221078836485</v>
      </c>
      <c r="O137" s="115">
        <v>16527702</v>
      </c>
      <c r="P137" s="116">
        <f t="shared" si="64"/>
        <v>100.05631296009298</v>
      </c>
      <c r="R137" s="116">
        <f t="shared" si="65"/>
        <v>49.047784634912993</v>
      </c>
      <c r="S137" s="115">
        <v>41665375</v>
      </c>
      <c r="T137" s="116">
        <f t="shared" si="66"/>
        <v>252.23614272568773</v>
      </c>
      <c r="V137" s="116">
        <f t="shared" si="67"/>
        <v>49.954067073691562</v>
      </c>
      <c r="W137" s="115">
        <v>453508722</v>
      </c>
      <c r="Y137" s="116">
        <f t="shared" si="68"/>
        <v>2745.476087272375</v>
      </c>
      <c r="AA137" s="116">
        <f t="shared" si="69"/>
        <v>102.91928732349791</v>
      </c>
      <c r="AB137" s="115">
        <v>16400567</v>
      </c>
      <c r="AC137" s="116">
        <f t="shared" si="70"/>
        <v>99.28665609259977</v>
      </c>
      <c r="AE137" s="116">
        <f t="shared" si="71"/>
        <v>76.622221598367801</v>
      </c>
      <c r="AF137" s="115">
        <v>7335866</v>
      </c>
      <c r="AG137" s="116">
        <f t="shared" si="72"/>
        <v>44.410269759783027</v>
      </c>
      <c r="AI137" s="116">
        <f t="shared" si="73"/>
        <v>24.608896247887603</v>
      </c>
      <c r="AJ137" s="115">
        <v>0</v>
      </c>
      <c r="AK137" s="116">
        <f t="shared" si="74"/>
        <v>0</v>
      </c>
      <c r="AM137" s="116">
        <f t="shared" si="75"/>
        <v>0</v>
      </c>
      <c r="AN137" s="115">
        <f t="shared" si="76"/>
        <v>694889517</v>
      </c>
      <c r="AO137" s="115">
        <v>165184</v>
      </c>
      <c r="AP137" s="115">
        <v>165184</v>
      </c>
      <c r="AQ137" s="115">
        <v>165184</v>
      </c>
      <c r="AR137" s="115">
        <v>165184</v>
      </c>
      <c r="AS137" s="115">
        <v>165184</v>
      </c>
      <c r="AT137" s="115">
        <v>165184</v>
      </c>
      <c r="AU137" s="115">
        <v>165184</v>
      </c>
      <c r="AV137" s="115">
        <v>165184</v>
      </c>
      <c r="AW137" s="115">
        <v>165184</v>
      </c>
      <c r="AX137" s="115">
        <v>0</v>
      </c>
    </row>
    <row r="138" spans="1:50" x14ac:dyDescent="0.25">
      <c r="A138" s="280">
        <v>87</v>
      </c>
      <c r="B138" s="280" t="s">
        <v>212</v>
      </c>
      <c r="C138" s="118">
        <v>0</v>
      </c>
      <c r="D138" s="119">
        <f t="shared" si="58"/>
        <v>0</v>
      </c>
      <c r="E138" s="298"/>
      <c r="F138" s="119">
        <f t="shared" si="59"/>
        <v>0</v>
      </c>
      <c r="G138" s="118">
        <v>0</v>
      </c>
      <c r="H138" s="119">
        <f t="shared" si="60"/>
        <v>0</v>
      </c>
      <c r="I138" s="298"/>
      <c r="J138" s="119">
        <f t="shared" si="61"/>
        <v>0</v>
      </c>
      <c r="K138" s="118">
        <v>0</v>
      </c>
      <c r="L138" s="119">
        <f t="shared" si="62"/>
        <v>0</v>
      </c>
      <c r="M138" s="298"/>
      <c r="N138" s="119">
        <f t="shared" si="63"/>
        <v>0</v>
      </c>
      <c r="O138" s="118">
        <v>0</v>
      </c>
      <c r="P138" s="119">
        <f t="shared" si="64"/>
        <v>0</v>
      </c>
      <c r="Q138" s="298"/>
      <c r="R138" s="119">
        <f t="shared" si="65"/>
        <v>0</v>
      </c>
      <c r="S138" s="118">
        <v>0</v>
      </c>
      <c r="T138" s="119">
        <f t="shared" si="66"/>
        <v>0</v>
      </c>
      <c r="U138" s="298"/>
      <c r="V138" s="119">
        <f t="shared" si="67"/>
        <v>0</v>
      </c>
      <c r="W138" s="118">
        <v>0</v>
      </c>
      <c r="X138" s="298"/>
      <c r="Y138" s="119">
        <f t="shared" si="68"/>
        <v>0</v>
      </c>
      <c r="Z138" s="298"/>
      <c r="AA138" s="119">
        <f t="shared" si="69"/>
        <v>0</v>
      </c>
      <c r="AB138" s="118">
        <v>0</v>
      </c>
      <c r="AC138" s="119">
        <f t="shared" si="70"/>
        <v>0</v>
      </c>
      <c r="AD138" s="298"/>
      <c r="AE138" s="119">
        <f t="shared" si="71"/>
        <v>0</v>
      </c>
      <c r="AF138" s="118">
        <v>0</v>
      </c>
      <c r="AG138" s="119">
        <f t="shared" si="72"/>
        <v>0</v>
      </c>
      <c r="AH138" s="298"/>
      <c r="AI138" s="119">
        <f t="shared" si="73"/>
        <v>0</v>
      </c>
      <c r="AJ138" s="118">
        <v>0</v>
      </c>
      <c r="AK138" s="119">
        <f t="shared" si="74"/>
        <v>0</v>
      </c>
      <c r="AL138" s="298"/>
      <c r="AM138" s="119">
        <f t="shared" si="75"/>
        <v>0</v>
      </c>
      <c r="AN138" s="118">
        <f t="shared" si="76"/>
        <v>0</v>
      </c>
      <c r="AO138" s="118">
        <v>0</v>
      </c>
      <c r="AP138" s="118">
        <v>0</v>
      </c>
      <c r="AQ138" s="118">
        <v>0</v>
      </c>
      <c r="AR138" s="118">
        <v>0</v>
      </c>
      <c r="AS138" s="118">
        <v>0</v>
      </c>
      <c r="AT138" s="118">
        <v>0</v>
      </c>
      <c r="AU138" s="118">
        <v>0</v>
      </c>
      <c r="AV138" s="118">
        <v>0</v>
      </c>
      <c r="AW138" s="118">
        <v>0</v>
      </c>
      <c r="AX138" s="118">
        <v>0</v>
      </c>
    </row>
    <row r="139" spans="1:50" x14ac:dyDescent="0.25">
      <c r="A139" s="279">
        <v>88</v>
      </c>
      <c r="B139" s="279" t="s">
        <v>214</v>
      </c>
      <c r="C139" s="115">
        <v>3990436</v>
      </c>
      <c r="D139" s="116">
        <f t="shared" si="58"/>
        <v>388.36360097323603</v>
      </c>
      <c r="F139" s="116">
        <f t="shared" si="59"/>
        <v>228.07209095879898</v>
      </c>
      <c r="G139" s="115">
        <v>1721022</v>
      </c>
      <c r="H139" s="116">
        <f t="shared" si="60"/>
        <v>167.49605839416057</v>
      </c>
      <c r="J139" s="116">
        <f t="shared" si="61"/>
        <v>205.37383130279011</v>
      </c>
      <c r="K139" s="115">
        <v>8505467</v>
      </c>
      <c r="L139" s="116">
        <f t="shared" si="62"/>
        <v>827.78267639902674</v>
      </c>
      <c r="N139" s="116">
        <f t="shared" si="63"/>
        <v>113.10408252612531</v>
      </c>
      <c r="O139" s="115">
        <v>1196691</v>
      </c>
      <c r="P139" s="116">
        <f t="shared" si="64"/>
        <v>116.46627737226278</v>
      </c>
      <c r="R139" s="116">
        <f t="shared" si="65"/>
        <v>57.091978714657976</v>
      </c>
      <c r="S139" s="115">
        <v>6046609</v>
      </c>
      <c r="T139" s="116">
        <f t="shared" si="66"/>
        <v>588.47776155717759</v>
      </c>
      <c r="V139" s="116">
        <f t="shared" si="67"/>
        <v>116.54498540351071</v>
      </c>
      <c r="W139" s="115">
        <v>25582538</v>
      </c>
      <c r="Y139" s="116">
        <f t="shared" si="68"/>
        <v>2489.784720194647</v>
      </c>
      <c r="AA139" s="116">
        <f t="shared" si="69"/>
        <v>93.33421994796845</v>
      </c>
      <c r="AB139" s="115">
        <v>318332</v>
      </c>
      <c r="AC139" s="116">
        <f t="shared" si="70"/>
        <v>30.981216545012167</v>
      </c>
      <c r="AE139" s="116">
        <f t="shared" si="71"/>
        <v>23.909050147534114</v>
      </c>
      <c r="AF139" s="115">
        <v>1273202</v>
      </c>
      <c r="AG139" s="116">
        <f t="shared" si="72"/>
        <v>123.91260340632603</v>
      </c>
      <c r="AI139" s="116">
        <f t="shared" si="73"/>
        <v>68.663226265591121</v>
      </c>
      <c r="AJ139" s="115">
        <v>0</v>
      </c>
      <c r="AK139" s="116">
        <f t="shared" si="74"/>
        <v>0</v>
      </c>
      <c r="AM139" s="116">
        <f t="shared" si="75"/>
        <v>0</v>
      </c>
      <c r="AN139" s="115">
        <f t="shared" si="76"/>
        <v>48634297</v>
      </c>
      <c r="AO139" s="115">
        <v>10275</v>
      </c>
      <c r="AP139" s="115">
        <v>10275</v>
      </c>
      <c r="AQ139" s="115">
        <v>10275</v>
      </c>
      <c r="AR139" s="115">
        <v>10275</v>
      </c>
      <c r="AS139" s="115">
        <v>10275</v>
      </c>
      <c r="AT139" s="115">
        <v>10275</v>
      </c>
      <c r="AU139" s="115">
        <v>10275</v>
      </c>
      <c r="AV139" s="115">
        <v>10275</v>
      </c>
      <c r="AW139" s="115">
        <v>10275</v>
      </c>
      <c r="AX139" s="115">
        <v>0</v>
      </c>
    </row>
    <row r="140" spans="1:50" x14ac:dyDescent="0.25">
      <c r="A140" s="280">
        <v>89</v>
      </c>
      <c r="B140" s="280" t="s">
        <v>216</v>
      </c>
      <c r="C140" s="118">
        <v>4564548</v>
      </c>
      <c r="D140" s="119">
        <f t="shared" si="58"/>
        <v>116.79412517271378</v>
      </c>
      <c r="E140" s="298"/>
      <c r="F140" s="119">
        <f t="shared" si="59"/>
        <v>68.58902397931017</v>
      </c>
      <c r="G140" s="118">
        <v>3362915</v>
      </c>
      <c r="H140" s="119">
        <f t="shared" si="60"/>
        <v>86.047669003633388</v>
      </c>
      <c r="I140" s="298"/>
      <c r="J140" s="119">
        <f t="shared" si="61"/>
        <v>105.50659894553449</v>
      </c>
      <c r="K140" s="118">
        <v>20305350</v>
      </c>
      <c r="L140" s="119">
        <f t="shared" si="62"/>
        <v>519.5575968476536</v>
      </c>
      <c r="M140" s="298"/>
      <c r="N140" s="119">
        <f t="shared" si="63"/>
        <v>70.989750071316479</v>
      </c>
      <c r="O140" s="118">
        <v>5388228</v>
      </c>
      <c r="P140" s="119">
        <f t="shared" si="64"/>
        <v>137.86981218975487</v>
      </c>
      <c r="Q140" s="298"/>
      <c r="R140" s="119">
        <f t="shared" si="65"/>
        <v>67.584029991551617</v>
      </c>
      <c r="S140" s="118">
        <v>33162653</v>
      </c>
      <c r="T140" s="119">
        <f t="shared" si="66"/>
        <v>848.54032546952567</v>
      </c>
      <c r="U140" s="298"/>
      <c r="V140" s="119">
        <f t="shared" si="67"/>
        <v>168.04903482580872</v>
      </c>
      <c r="W140" s="118">
        <v>87056689</v>
      </c>
      <c r="X140" s="298"/>
      <c r="Y140" s="119">
        <f t="shared" si="68"/>
        <v>2227.5392508059977</v>
      </c>
      <c r="Z140" s="298"/>
      <c r="AA140" s="119">
        <f t="shared" si="69"/>
        <v>83.503459833750668</v>
      </c>
      <c r="AB140" s="118">
        <v>1819522</v>
      </c>
      <c r="AC140" s="119">
        <f t="shared" si="70"/>
        <v>46.556522184125683</v>
      </c>
      <c r="AD140" s="298"/>
      <c r="AE140" s="119">
        <f t="shared" si="71"/>
        <v>35.928938490126946</v>
      </c>
      <c r="AF140" s="118">
        <v>1978825</v>
      </c>
      <c r="AG140" s="119">
        <f t="shared" si="72"/>
        <v>50.632644184023334</v>
      </c>
      <c r="AH140" s="298"/>
      <c r="AI140" s="119">
        <f t="shared" si="73"/>
        <v>28.056877254305775</v>
      </c>
      <c r="AJ140" s="118">
        <v>0</v>
      </c>
      <c r="AK140" s="119">
        <f t="shared" si="74"/>
        <v>0</v>
      </c>
      <c r="AL140" s="298"/>
      <c r="AM140" s="119">
        <f t="shared" si="75"/>
        <v>0</v>
      </c>
      <c r="AN140" s="118">
        <f t="shared" si="76"/>
        <v>157638730</v>
      </c>
      <c r="AO140" s="118">
        <v>39082</v>
      </c>
      <c r="AP140" s="118">
        <v>39082</v>
      </c>
      <c r="AQ140" s="118">
        <v>39082</v>
      </c>
      <c r="AR140" s="118">
        <v>39082</v>
      </c>
      <c r="AS140" s="118">
        <v>39082</v>
      </c>
      <c r="AT140" s="118">
        <v>39082</v>
      </c>
      <c r="AU140" s="118">
        <v>39082</v>
      </c>
      <c r="AV140" s="118">
        <v>39082</v>
      </c>
      <c r="AW140" s="118">
        <v>39082</v>
      </c>
      <c r="AX140" s="118">
        <v>0</v>
      </c>
    </row>
    <row r="141" spans="1:50" x14ac:dyDescent="0.25">
      <c r="A141" s="279">
        <v>90</v>
      </c>
      <c r="B141" s="279" t="s">
        <v>218</v>
      </c>
      <c r="C141" s="115">
        <v>0</v>
      </c>
      <c r="D141" s="116">
        <f t="shared" si="58"/>
        <v>0</v>
      </c>
      <c r="F141" s="116">
        <f t="shared" si="59"/>
        <v>0</v>
      </c>
      <c r="G141" s="115">
        <v>0</v>
      </c>
      <c r="H141" s="116">
        <f t="shared" si="60"/>
        <v>0</v>
      </c>
      <c r="J141" s="116">
        <f t="shared" si="61"/>
        <v>0</v>
      </c>
      <c r="K141" s="115">
        <v>0</v>
      </c>
      <c r="L141" s="116">
        <f t="shared" si="62"/>
        <v>0</v>
      </c>
      <c r="N141" s="116">
        <f t="shared" si="63"/>
        <v>0</v>
      </c>
      <c r="O141" s="115">
        <v>0</v>
      </c>
      <c r="P141" s="116">
        <f t="shared" si="64"/>
        <v>0</v>
      </c>
      <c r="R141" s="116">
        <f t="shared" si="65"/>
        <v>0</v>
      </c>
      <c r="S141" s="115">
        <v>0</v>
      </c>
      <c r="T141" s="116">
        <f t="shared" si="66"/>
        <v>0</v>
      </c>
      <c r="V141" s="116">
        <f t="shared" si="67"/>
        <v>0</v>
      </c>
      <c r="W141" s="115">
        <v>0</v>
      </c>
      <c r="Y141" s="116">
        <f t="shared" si="68"/>
        <v>0</v>
      </c>
      <c r="AA141" s="116">
        <f t="shared" si="69"/>
        <v>0</v>
      </c>
      <c r="AB141" s="115">
        <v>0</v>
      </c>
      <c r="AC141" s="116">
        <f t="shared" si="70"/>
        <v>0</v>
      </c>
      <c r="AE141" s="116">
        <f t="shared" si="71"/>
        <v>0</v>
      </c>
      <c r="AF141" s="115">
        <v>0</v>
      </c>
      <c r="AG141" s="116">
        <f t="shared" si="72"/>
        <v>0</v>
      </c>
      <c r="AI141" s="116">
        <f t="shared" si="73"/>
        <v>0</v>
      </c>
      <c r="AJ141" s="115">
        <v>0</v>
      </c>
      <c r="AK141" s="116">
        <f t="shared" si="74"/>
        <v>0</v>
      </c>
      <c r="AM141" s="116">
        <f t="shared" si="75"/>
        <v>0</v>
      </c>
      <c r="AN141" s="115">
        <f t="shared" si="76"/>
        <v>0</v>
      </c>
      <c r="AO141" s="115">
        <v>0</v>
      </c>
      <c r="AP141" s="115">
        <v>0</v>
      </c>
      <c r="AQ141" s="115">
        <v>0</v>
      </c>
      <c r="AR141" s="115">
        <v>0</v>
      </c>
      <c r="AS141" s="115">
        <v>0</v>
      </c>
      <c r="AT141" s="115">
        <v>0</v>
      </c>
      <c r="AU141" s="115">
        <v>0</v>
      </c>
      <c r="AV141" s="115">
        <v>0</v>
      </c>
      <c r="AW141" s="115">
        <v>0</v>
      </c>
      <c r="AX141" s="115">
        <v>0</v>
      </c>
    </row>
    <row r="142" spans="1:50" x14ac:dyDescent="0.25">
      <c r="A142" s="280">
        <v>91</v>
      </c>
      <c r="B142" s="280" t="s">
        <v>220</v>
      </c>
      <c r="C142" s="118">
        <v>5462445</v>
      </c>
      <c r="D142" s="119">
        <f t="shared" si="58"/>
        <v>101.89607894344128</v>
      </c>
      <c r="E142" s="298"/>
      <c r="F142" s="119">
        <f t="shared" si="59"/>
        <v>59.839932802392205</v>
      </c>
      <c r="G142" s="118">
        <v>3862440</v>
      </c>
      <c r="H142" s="119">
        <f t="shared" si="60"/>
        <v>72.049694075511113</v>
      </c>
      <c r="I142" s="298"/>
      <c r="J142" s="119">
        <f t="shared" si="61"/>
        <v>88.343104060755181</v>
      </c>
      <c r="K142" s="118">
        <v>20055051</v>
      </c>
      <c r="L142" s="119">
        <f t="shared" si="62"/>
        <v>374.10556260259665</v>
      </c>
      <c r="M142" s="298"/>
      <c r="N142" s="119">
        <f t="shared" si="63"/>
        <v>51.115911980851855</v>
      </c>
      <c r="O142" s="118">
        <v>4965617</v>
      </c>
      <c r="P142" s="119">
        <f t="shared" si="64"/>
        <v>92.628283092075804</v>
      </c>
      <c r="Q142" s="298"/>
      <c r="R142" s="119">
        <f t="shared" si="65"/>
        <v>45.406551029058271</v>
      </c>
      <c r="S142" s="118">
        <v>41745921</v>
      </c>
      <c r="T142" s="119">
        <f t="shared" si="66"/>
        <v>778.72558200268611</v>
      </c>
      <c r="U142" s="298"/>
      <c r="V142" s="119">
        <f t="shared" si="67"/>
        <v>154.22258497532934</v>
      </c>
      <c r="W142" s="118">
        <v>108142108</v>
      </c>
      <c r="X142" s="298"/>
      <c r="Y142" s="119">
        <f t="shared" si="68"/>
        <v>2017.2755558871811</v>
      </c>
      <c r="Z142" s="298"/>
      <c r="AA142" s="119">
        <f t="shared" si="69"/>
        <v>75.621333403522158</v>
      </c>
      <c r="AB142" s="118">
        <v>2937483</v>
      </c>
      <c r="AC142" s="119">
        <f t="shared" si="70"/>
        <v>54.795608864348601</v>
      </c>
      <c r="AD142" s="298"/>
      <c r="AE142" s="119">
        <f t="shared" si="71"/>
        <v>42.287266489323748</v>
      </c>
      <c r="AF142" s="118">
        <v>3063782</v>
      </c>
      <c r="AG142" s="119">
        <f t="shared" si="72"/>
        <v>57.151581853454708</v>
      </c>
      <c r="AH142" s="298"/>
      <c r="AI142" s="119">
        <f t="shared" si="73"/>
        <v>31.669191739698952</v>
      </c>
      <c r="AJ142" s="118">
        <v>0</v>
      </c>
      <c r="AK142" s="119">
        <f t="shared" si="74"/>
        <v>0</v>
      </c>
      <c r="AL142" s="298"/>
      <c r="AM142" s="119">
        <f t="shared" si="75"/>
        <v>0</v>
      </c>
      <c r="AN142" s="118">
        <f t="shared" si="76"/>
        <v>190234847</v>
      </c>
      <c r="AO142" s="118">
        <v>53608</v>
      </c>
      <c r="AP142" s="118">
        <v>53608</v>
      </c>
      <c r="AQ142" s="118">
        <v>53608</v>
      </c>
      <c r="AR142" s="118">
        <v>53608</v>
      </c>
      <c r="AS142" s="118">
        <v>53608</v>
      </c>
      <c r="AT142" s="118">
        <v>53608</v>
      </c>
      <c r="AU142" s="118">
        <v>53608</v>
      </c>
      <c r="AV142" s="118">
        <v>53608</v>
      </c>
      <c r="AW142" s="118">
        <v>53608</v>
      </c>
      <c r="AX142" s="118">
        <v>0</v>
      </c>
    </row>
    <row r="143" spans="1:50" x14ac:dyDescent="0.25">
      <c r="A143" s="279">
        <v>92</v>
      </c>
      <c r="B143" s="279" t="s">
        <v>222</v>
      </c>
      <c r="C143" s="115">
        <v>3980763</v>
      </c>
      <c r="D143" s="116">
        <f t="shared" si="58"/>
        <v>209.5248697299858</v>
      </c>
      <c r="F143" s="116">
        <f t="shared" si="59"/>
        <v>123.04648279971285</v>
      </c>
      <c r="G143" s="115">
        <v>1827386</v>
      </c>
      <c r="H143" s="116">
        <f t="shared" si="60"/>
        <v>96.183272803831784</v>
      </c>
      <c r="J143" s="116">
        <f t="shared" si="61"/>
        <v>117.93428115472034</v>
      </c>
      <c r="K143" s="115">
        <v>12837322</v>
      </c>
      <c r="L143" s="116">
        <f t="shared" si="62"/>
        <v>675.68408863624404</v>
      </c>
      <c r="N143" s="116">
        <f t="shared" si="63"/>
        <v>92.32209262357712</v>
      </c>
      <c r="O143" s="115">
        <v>4513659</v>
      </c>
      <c r="P143" s="116">
        <f t="shared" si="64"/>
        <v>237.57350386862467</v>
      </c>
      <c r="R143" s="116">
        <f t="shared" si="65"/>
        <v>116.45895903997084</v>
      </c>
      <c r="S143" s="115">
        <v>4902053</v>
      </c>
      <c r="T143" s="116">
        <f t="shared" si="66"/>
        <v>258.01636928259381</v>
      </c>
      <c r="V143" s="116">
        <f t="shared" si="67"/>
        <v>51.098811129815338</v>
      </c>
      <c r="W143" s="115">
        <v>32083473</v>
      </c>
      <c r="Y143" s="116">
        <f t="shared" si="68"/>
        <v>1688.6927206695088</v>
      </c>
      <c r="AA143" s="116">
        <f t="shared" si="69"/>
        <v>63.303793511584935</v>
      </c>
      <c r="AB143" s="115">
        <v>664528</v>
      </c>
      <c r="AC143" s="116">
        <f t="shared" si="70"/>
        <v>34.976998789409969</v>
      </c>
      <c r="AE143" s="116">
        <f t="shared" si="71"/>
        <v>26.992704332679864</v>
      </c>
      <c r="AF143" s="115">
        <v>753423</v>
      </c>
      <c r="AG143" s="116">
        <f t="shared" si="72"/>
        <v>39.655929259434707</v>
      </c>
      <c r="AI143" s="116">
        <f t="shared" si="73"/>
        <v>21.974391374734285</v>
      </c>
      <c r="AJ143" s="115">
        <v>0</v>
      </c>
      <c r="AK143" s="116">
        <f t="shared" si="74"/>
        <v>0</v>
      </c>
      <c r="AM143" s="116">
        <f t="shared" si="75"/>
        <v>0</v>
      </c>
      <c r="AN143" s="115">
        <f t="shared" si="76"/>
        <v>61562607</v>
      </c>
      <c r="AO143" s="115">
        <v>18999</v>
      </c>
      <c r="AP143" s="115">
        <v>18999</v>
      </c>
      <c r="AQ143" s="115">
        <v>18999</v>
      </c>
      <c r="AR143" s="115">
        <v>18999</v>
      </c>
      <c r="AS143" s="115">
        <v>18999</v>
      </c>
      <c r="AT143" s="115">
        <v>18999</v>
      </c>
      <c r="AU143" s="115">
        <v>18999</v>
      </c>
      <c r="AV143" s="115">
        <v>18999</v>
      </c>
      <c r="AW143" s="115">
        <v>18999</v>
      </c>
      <c r="AX143" s="115">
        <v>0</v>
      </c>
    </row>
    <row r="144" spans="1:50" x14ac:dyDescent="0.25">
      <c r="A144" s="280">
        <v>93</v>
      </c>
      <c r="B144" s="280" t="s">
        <v>224</v>
      </c>
      <c r="C144" s="118">
        <v>4880808</v>
      </c>
      <c r="D144" s="119">
        <f t="shared" si="58"/>
        <v>139.37599588794654</v>
      </c>
      <c r="E144" s="298"/>
      <c r="F144" s="119">
        <f t="shared" si="59"/>
        <v>81.850551215327684</v>
      </c>
      <c r="G144" s="118">
        <v>5032010</v>
      </c>
      <c r="H144" s="119">
        <f t="shared" si="60"/>
        <v>143.69370912932979</v>
      </c>
      <c r="I144" s="298"/>
      <c r="J144" s="119">
        <f t="shared" si="61"/>
        <v>176.18878832690197</v>
      </c>
      <c r="K144" s="118">
        <v>19953786</v>
      </c>
      <c r="L144" s="119">
        <f t="shared" si="62"/>
        <v>569.79885205174332</v>
      </c>
      <c r="M144" s="298"/>
      <c r="N144" s="119">
        <f t="shared" si="63"/>
        <v>77.854463765904939</v>
      </c>
      <c r="O144" s="118">
        <v>3133488</v>
      </c>
      <c r="P144" s="119">
        <f t="shared" si="64"/>
        <v>89.479653902167399</v>
      </c>
      <c r="Q144" s="298"/>
      <c r="R144" s="119">
        <f t="shared" si="65"/>
        <v>43.863087335133997</v>
      </c>
      <c r="S144" s="118">
        <v>22731506</v>
      </c>
      <c r="T144" s="119">
        <f t="shared" si="66"/>
        <v>649.1192209943174</v>
      </c>
      <c r="U144" s="298"/>
      <c r="V144" s="119">
        <f t="shared" si="67"/>
        <v>128.55471366621984</v>
      </c>
      <c r="W144" s="118">
        <v>89220088</v>
      </c>
      <c r="X144" s="298"/>
      <c r="Y144" s="119">
        <f t="shared" si="68"/>
        <v>2547.7623004654615</v>
      </c>
      <c r="Z144" s="298"/>
      <c r="AA144" s="119">
        <f t="shared" si="69"/>
        <v>95.507617585585962</v>
      </c>
      <c r="AB144" s="118">
        <v>1022836</v>
      </c>
      <c r="AC144" s="119">
        <f t="shared" si="70"/>
        <v>29.208029926611268</v>
      </c>
      <c r="AD144" s="298"/>
      <c r="AE144" s="119">
        <f t="shared" si="71"/>
        <v>22.540633651729692</v>
      </c>
      <c r="AF144" s="118">
        <v>6197037</v>
      </c>
      <c r="AG144" s="119">
        <f t="shared" si="72"/>
        <v>176.96213484108625</v>
      </c>
      <c r="AH144" s="298"/>
      <c r="AI144" s="119">
        <f t="shared" si="73"/>
        <v>98.059364189060588</v>
      </c>
      <c r="AJ144" s="118">
        <v>0</v>
      </c>
      <c r="AK144" s="119">
        <f t="shared" si="74"/>
        <v>0</v>
      </c>
      <c r="AL144" s="298"/>
      <c r="AM144" s="119">
        <f t="shared" si="75"/>
        <v>0</v>
      </c>
      <c r="AN144" s="118">
        <f t="shared" si="76"/>
        <v>152171559</v>
      </c>
      <c r="AO144" s="118">
        <v>35019</v>
      </c>
      <c r="AP144" s="118">
        <v>35019</v>
      </c>
      <c r="AQ144" s="118">
        <v>35019</v>
      </c>
      <c r="AR144" s="118">
        <v>35019</v>
      </c>
      <c r="AS144" s="118">
        <v>35019</v>
      </c>
      <c r="AT144" s="118">
        <v>35019</v>
      </c>
      <c r="AU144" s="118">
        <v>35019</v>
      </c>
      <c r="AV144" s="118">
        <v>35019</v>
      </c>
      <c r="AW144" s="118">
        <v>35019</v>
      </c>
      <c r="AX144" s="118">
        <v>0</v>
      </c>
    </row>
    <row r="145" spans="1:50" x14ac:dyDescent="0.25">
      <c r="A145" s="279">
        <v>94</v>
      </c>
      <c r="B145" s="279" t="s">
        <v>226</v>
      </c>
      <c r="C145" s="115">
        <v>1613512</v>
      </c>
      <c r="D145" s="116">
        <f t="shared" si="58"/>
        <v>57.619255079812881</v>
      </c>
      <c r="F145" s="116">
        <f t="shared" si="59"/>
        <v>33.837733383378932</v>
      </c>
      <c r="G145" s="115">
        <v>2867090</v>
      </c>
      <c r="H145" s="116">
        <f t="shared" si="60"/>
        <v>102.38510159625754</v>
      </c>
      <c r="J145" s="116">
        <f t="shared" si="61"/>
        <v>125.53859944373411</v>
      </c>
      <c r="K145" s="115">
        <v>10839636</v>
      </c>
      <c r="L145" s="116">
        <f t="shared" si="62"/>
        <v>387.08838338749422</v>
      </c>
      <c r="N145" s="116">
        <f t="shared" si="63"/>
        <v>52.88981964447288</v>
      </c>
      <c r="O145" s="115">
        <v>4377962</v>
      </c>
      <c r="P145" s="116">
        <f t="shared" si="64"/>
        <v>156.33903510338178</v>
      </c>
      <c r="R145" s="116">
        <f t="shared" si="65"/>
        <v>76.637676293740228</v>
      </c>
      <c r="S145" s="115">
        <v>29815986</v>
      </c>
      <c r="T145" s="116">
        <f t="shared" si="66"/>
        <v>1064.7425632967897</v>
      </c>
      <c r="V145" s="116">
        <f t="shared" si="67"/>
        <v>210.86677289140701</v>
      </c>
      <c r="W145" s="115">
        <v>57822994</v>
      </c>
      <c r="Y145" s="116">
        <f t="shared" si="68"/>
        <v>2064.8856908188409</v>
      </c>
      <c r="AA145" s="116">
        <f t="shared" si="69"/>
        <v>77.406088032876852</v>
      </c>
      <c r="AB145" s="115">
        <v>920146</v>
      </c>
      <c r="AC145" s="116">
        <f t="shared" si="70"/>
        <v>32.858836553226439</v>
      </c>
      <c r="AE145" s="116">
        <f t="shared" si="71"/>
        <v>25.358060739780719</v>
      </c>
      <c r="AF145" s="115">
        <v>1597599</v>
      </c>
      <c r="AG145" s="116">
        <f t="shared" si="72"/>
        <v>57.050994536299683</v>
      </c>
      <c r="AI145" s="116">
        <f t="shared" si="73"/>
        <v>31.613453666836289</v>
      </c>
      <c r="AJ145" s="115">
        <v>0</v>
      </c>
      <c r="AK145" s="116">
        <f t="shared" si="74"/>
        <v>0</v>
      </c>
      <c r="AM145" s="116">
        <f t="shared" si="75"/>
        <v>0</v>
      </c>
      <c r="AN145" s="115">
        <f t="shared" si="76"/>
        <v>109854925</v>
      </c>
      <c r="AO145" s="115">
        <v>28003</v>
      </c>
      <c r="AP145" s="115">
        <v>28003</v>
      </c>
      <c r="AQ145" s="115">
        <v>28003</v>
      </c>
      <c r="AR145" s="115">
        <v>28003</v>
      </c>
      <c r="AS145" s="115">
        <v>28003</v>
      </c>
      <c r="AT145" s="115">
        <v>28003</v>
      </c>
      <c r="AU145" s="115">
        <v>28003</v>
      </c>
      <c r="AV145" s="115">
        <v>28003</v>
      </c>
      <c r="AW145" s="115">
        <v>28003</v>
      </c>
      <c r="AX145" s="115">
        <v>0</v>
      </c>
    </row>
    <row r="146" spans="1:50" x14ac:dyDescent="0.25">
      <c r="A146" s="280">
        <v>95</v>
      </c>
      <c r="B146" s="280" t="s">
        <v>228</v>
      </c>
      <c r="C146" s="122">
        <v>11118705</v>
      </c>
      <c r="D146" s="119">
        <f t="shared" si="58"/>
        <v>154.84367601593181</v>
      </c>
      <c r="E146" s="298"/>
      <c r="F146" s="119">
        <f t="shared" si="59"/>
        <v>90.934168063639305</v>
      </c>
      <c r="G146" s="122">
        <v>5032726</v>
      </c>
      <c r="H146" s="119">
        <f t="shared" si="60"/>
        <v>70.08781995933488</v>
      </c>
      <c r="I146" s="298"/>
      <c r="J146" s="119">
        <f t="shared" si="61"/>
        <v>85.937569222289184</v>
      </c>
      <c r="K146" s="122">
        <v>53022486</v>
      </c>
      <c r="L146" s="119">
        <f t="shared" si="62"/>
        <v>738.41302955184801</v>
      </c>
      <c r="M146" s="298"/>
      <c r="N146" s="119">
        <f t="shared" si="63"/>
        <v>100.89306120310664</v>
      </c>
      <c r="O146" s="122">
        <v>16798042</v>
      </c>
      <c r="P146" s="119">
        <f t="shared" si="64"/>
        <v>233.93646770464863</v>
      </c>
      <c r="Q146" s="298"/>
      <c r="R146" s="119">
        <f t="shared" si="65"/>
        <v>114.67607736861407</v>
      </c>
      <c r="S146" s="122">
        <v>20181761</v>
      </c>
      <c r="T146" s="119">
        <f t="shared" si="66"/>
        <v>281.05953541486787</v>
      </c>
      <c r="U146" s="298"/>
      <c r="V146" s="119">
        <f t="shared" si="67"/>
        <v>55.662391329397131</v>
      </c>
      <c r="W146" s="122">
        <v>191411690</v>
      </c>
      <c r="X146" s="298"/>
      <c r="Y146" s="119">
        <f t="shared" si="68"/>
        <v>2665.6782163050443</v>
      </c>
      <c r="Z146" s="298"/>
      <c r="AA146" s="119">
        <f t="shared" si="69"/>
        <v>99.927915427030413</v>
      </c>
      <c r="AB146" s="122">
        <v>7411984</v>
      </c>
      <c r="AC146" s="119">
        <f t="shared" si="70"/>
        <v>103.22234910731694</v>
      </c>
      <c r="AD146" s="298"/>
      <c r="AE146" s="119">
        <f t="shared" si="71"/>
        <v>79.659503285400916</v>
      </c>
      <c r="AF146" s="122">
        <v>10828976</v>
      </c>
      <c r="AG146" s="119">
        <f t="shared" si="72"/>
        <v>150.8087903517812</v>
      </c>
      <c r="AH146" s="298"/>
      <c r="AI146" s="119">
        <f t="shared" si="73"/>
        <v>83.567109479646376</v>
      </c>
      <c r="AJ146" s="122">
        <v>0</v>
      </c>
      <c r="AK146" s="119">
        <f t="shared" si="74"/>
        <v>0</v>
      </c>
      <c r="AL146" s="298"/>
      <c r="AM146" s="123">
        <f t="shared" si="75"/>
        <v>0</v>
      </c>
      <c r="AN146" s="122">
        <f t="shared" si="76"/>
        <v>315806370</v>
      </c>
      <c r="AO146" s="122">
        <v>71806</v>
      </c>
      <c r="AP146" s="122">
        <v>71806</v>
      </c>
      <c r="AQ146" s="122">
        <v>71806</v>
      </c>
      <c r="AR146" s="122">
        <v>71806</v>
      </c>
      <c r="AS146" s="122">
        <v>71806</v>
      </c>
      <c r="AT146" s="122">
        <v>71806</v>
      </c>
      <c r="AU146" s="122">
        <v>71806</v>
      </c>
      <c r="AV146" s="122">
        <v>71806</v>
      </c>
      <c r="AW146" s="122">
        <v>71806</v>
      </c>
      <c r="AX146" s="122">
        <v>0</v>
      </c>
    </row>
    <row r="147" spans="1:50" ht="16" thickBot="1" x14ac:dyDescent="0.3">
      <c r="A147" s="311"/>
      <c r="B147" s="283" t="s">
        <v>247</v>
      </c>
      <c r="C147" s="127">
        <f>SUM(C52:C146)</f>
        <v>1031887459</v>
      </c>
      <c r="D147" s="245">
        <f>IF(C147=0,0,IF(ISNONTEXT(E147),C147/$AO147,C147/AP147))</f>
        <v>170.28107180522738</v>
      </c>
      <c r="E147" s="295"/>
      <c r="F147" s="246">
        <f>IF(D$147,D147/D$147*100,0)</f>
        <v>100</v>
      </c>
      <c r="G147" s="127">
        <f>SUM(G52:G146)</f>
        <v>494225837</v>
      </c>
      <c r="H147" s="245">
        <f>IF(G147=0,0,IF(ISNONTEXT(I147),G147/$AO147,G147/AQ147))</f>
        <v>81.556670259131039</v>
      </c>
      <c r="I147" s="295"/>
      <c r="J147" s="246">
        <f>IF(H$147,H147/H$147*100,0)</f>
        <v>100</v>
      </c>
      <c r="K147" s="127">
        <f>SUM(K52:K146)</f>
        <v>4435106075</v>
      </c>
      <c r="L147" s="245">
        <f>IF(K147=0,0,IF(ISNONTEXT(M147),K147/$AO147,K147/AR147))</f>
        <v>731.87692071842025</v>
      </c>
      <c r="M147" s="295"/>
      <c r="N147" s="246">
        <f>IF(L$147,L147/L$147*100,0)</f>
        <v>100</v>
      </c>
      <c r="O147" s="127">
        <f>SUM(O52:O146)</f>
        <v>1236206601</v>
      </c>
      <c r="P147" s="245">
        <f>IF(O147=0,0,IF(ISNONTEXT(Q147),O147/$AO147,O147/AS147))</f>
        <v>203.99761927039475</v>
      </c>
      <c r="Q147" s="295"/>
      <c r="R147" s="246">
        <f>IF(P$147,P147/P$147*100,0)</f>
        <v>100</v>
      </c>
      <c r="S147" s="127">
        <f>SUM(S52:S146)</f>
        <v>3059866106</v>
      </c>
      <c r="T147" s="245">
        <f>IF(S147=0,0,IF(ISNONTEXT(U147),S147/$AO147,S147/AT147))</f>
        <v>504.93614935014682</v>
      </c>
      <c r="U147" s="295"/>
      <c r="V147" s="246">
        <f>IF(T$147,T147/T$147*100,0)</f>
        <v>100</v>
      </c>
      <c r="W147" s="127">
        <f>SUM(W52:W146)</f>
        <v>16165414853</v>
      </c>
      <c r="X147" s="295"/>
      <c r="Y147" s="245">
        <f>IF(W147=0,0,IF(ISNONTEXT(Z147),W147/$AO147,W147/AU147))</f>
        <v>2667.601145199093</v>
      </c>
      <c r="Z147" s="295"/>
      <c r="AA147" s="246">
        <f>IF(Y$147,Y147/Y$147*100,0)</f>
        <v>100</v>
      </c>
      <c r="AB147" s="127">
        <f>SUM(AB52:AB146)</f>
        <v>785239438</v>
      </c>
      <c r="AC147" s="245">
        <f>IF(AB147=0,0,IF(ISNONTEXT(AD147),AB147/$AO147,AB147/AV147))</f>
        <v>129.57945361207689</v>
      </c>
      <c r="AD147" s="295"/>
      <c r="AE147" s="246">
        <f>IF(AC$147,AC147/AC$147*100,0)</f>
        <v>100</v>
      </c>
      <c r="AF147" s="127">
        <f>SUM(AF52:AF146)</f>
        <v>1093596811</v>
      </c>
      <c r="AG147" s="245">
        <f>IF(AF147=0,0,IF(ISNONTEXT(AH147),AF147/$AO147,AF147/AW147))</f>
        <v>180.46428946846873</v>
      </c>
      <c r="AH147" s="295"/>
      <c r="AI147" s="246">
        <f>IF(AG$147,AG147/AG$147*100,0)</f>
        <v>100</v>
      </c>
      <c r="AJ147" s="127">
        <f>SUM(AJ52:AJ146)</f>
        <v>2432240</v>
      </c>
      <c r="AK147" s="245">
        <f>IF(AJ147=0,0,IF(ISNONTEXT(AL147),AJ147/$AO147,AJ147/AX147))</f>
        <v>83.475992724027861</v>
      </c>
      <c r="AL147" s="295" t="s">
        <v>343</v>
      </c>
      <c r="AM147" s="246">
        <f>IF(AK$147,AK147/AK$147*100,0)</f>
        <v>100</v>
      </c>
      <c r="AN147" s="127">
        <f t="shared" ref="AN147:AX147" si="77">SUM(AN52:AN146)</f>
        <v>28303975420</v>
      </c>
      <c r="AO147" s="128">
        <f t="shared" si="77"/>
        <v>6059907</v>
      </c>
      <c r="AP147" s="128">
        <f t="shared" si="77"/>
        <v>6059907</v>
      </c>
      <c r="AQ147" s="128">
        <f t="shared" si="77"/>
        <v>6059907</v>
      </c>
      <c r="AR147" s="128">
        <f t="shared" si="77"/>
        <v>6059907</v>
      </c>
      <c r="AS147" s="128">
        <f t="shared" si="77"/>
        <v>6059907</v>
      </c>
      <c r="AT147" s="128">
        <f t="shared" si="77"/>
        <v>6059907</v>
      </c>
      <c r="AU147" s="128">
        <f t="shared" si="77"/>
        <v>6059907</v>
      </c>
      <c r="AV147" s="128">
        <f t="shared" si="77"/>
        <v>6059907</v>
      </c>
      <c r="AW147" s="128">
        <f t="shared" si="77"/>
        <v>6059907</v>
      </c>
      <c r="AX147" s="128">
        <f t="shared" si="77"/>
        <v>29137</v>
      </c>
    </row>
    <row r="148" spans="1:50" customFormat="1" x14ac:dyDescent="0.3">
      <c r="E148" s="180"/>
      <c r="I148" s="180"/>
      <c r="M148" s="180"/>
      <c r="Q148" s="180"/>
      <c r="U148" s="180"/>
      <c r="X148" s="180"/>
      <c r="Z148" s="180"/>
      <c r="AD148" s="180"/>
      <c r="AH148" s="180"/>
      <c r="AL148" s="180"/>
    </row>
    <row r="149" spans="1:50" customFormat="1" x14ac:dyDescent="0.3">
      <c r="A149" s="341"/>
      <c r="B149" s="341"/>
      <c r="C149" s="341"/>
      <c r="D149" s="341"/>
      <c r="E149" s="341"/>
      <c r="F149" s="341"/>
      <c r="G149" s="341"/>
      <c r="H149" s="341"/>
      <c r="I149" s="341"/>
      <c r="J149" s="341"/>
      <c r="K149" s="341"/>
      <c r="L149" s="341"/>
      <c r="M149" s="341"/>
      <c r="N149" s="341"/>
      <c r="O149" s="341"/>
      <c r="P149" s="341"/>
      <c r="Q149" s="341"/>
      <c r="R149" s="341"/>
      <c r="S149" s="341"/>
      <c r="U149" s="180"/>
      <c r="X149" s="180"/>
      <c r="Z149" s="180"/>
      <c r="AD149" s="180"/>
      <c r="AH149" s="180"/>
      <c r="AL149" s="180"/>
    </row>
    <row r="150" spans="1:50" customFormat="1" ht="15.5" x14ac:dyDescent="0.25">
      <c r="A150" s="311" t="s">
        <v>547</v>
      </c>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row>
    <row r="151" spans="1:50" customFormat="1" ht="15.5" x14ac:dyDescent="0.35">
      <c r="A151" s="312" t="s">
        <v>430</v>
      </c>
      <c r="B151" s="273"/>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273"/>
      <c r="AB151" s="273"/>
      <c r="AC151" s="273"/>
      <c r="AD151" s="273"/>
      <c r="AE151" s="273"/>
      <c r="AF151" s="273"/>
      <c r="AG151" s="273"/>
      <c r="AH151" s="273"/>
      <c r="AI151" s="273"/>
      <c r="AJ151" s="273"/>
      <c r="AK151" s="273"/>
      <c r="AL151" s="273"/>
      <c r="AM151" s="273"/>
      <c r="AN151" s="273"/>
    </row>
    <row r="152" spans="1:50" customFormat="1" ht="15.5" x14ac:dyDescent="0.25">
      <c r="A152" s="313" t="s">
        <v>531</v>
      </c>
      <c r="B152" s="85"/>
      <c r="C152" s="85"/>
      <c r="D152" s="85"/>
      <c r="E152" s="85"/>
      <c r="F152" s="85"/>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c r="AJ152" s="85"/>
      <c r="AK152" s="85"/>
      <c r="AL152" s="85"/>
      <c r="AM152" s="85"/>
      <c r="AN152" s="85"/>
    </row>
    <row r="153" spans="1:50" customFormat="1" x14ac:dyDescent="0.3">
      <c r="E153" s="180"/>
      <c r="I153" s="180"/>
      <c r="M153" s="180"/>
      <c r="Q153" s="180"/>
      <c r="U153" s="180"/>
      <c r="X153" s="180"/>
      <c r="Z153" s="180"/>
      <c r="AD153" s="180"/>
      <c r="AH153" s="180"/>
      <c r="AL153" s="180"/>
    </row>
    <row r="154" spans="1:50" ht="58.5" thickBot="1" x14ac:dyDescent="0.4">
      <c r="A154" s="288" t="s">
        <v>0</v>
      </c>
      <c r="B154" s="289" t="s">
        <v>333</v>
      </c>
      <c r="C154" s="266" t="s">
        <v>429</v>
      </c>
      <c r="D154" s="266" t="s">
        <v>348</v>
      </c>
      <c r="E154" s="290"/>
      <c r="F154" s="266" t="s">
        <v>349</v>
      </c>
      <c r="G154" s="266" t="s">
        <v>428</v>
      </c>
      <c r="H154" s="266" t="s">
        <v>348</v>
      </c>
      <c r="I154" s="290"/>
      <c r="J154" s="266" t="s">
        <v>349</v>
      </c>
      <c r="K154" s="266" t="s">
        <v>427</v>
      </c>
      <c r="L154" s="266" t="s">
        <v>348</v>
      </c>
      <c r="M154" s="290"/>
      <c r="N154" s="266" t="s">
        <v>349</v>
      </c>
      <c r="O154" s="266" t="s">
        <v>426</v>
      </c>
      <c r="P154" s="266" t="s">
        <v>348</v>
      </c>
      <c r="Q154" s="290"/>
      <c r="R154" s="266" t="s">
        <v>349</v>
      </c>
      <c r="S154" s="266" t="s">
        <v>425</v>
      </c>
      <c r="T154" s="266" t="s">
        <v>348</v>
      </c>
      <c r="U154" s="290"/>
      <c r="V154" s="266" t="s">
        <v>349</v>
      </c>
      <c r="W154" s="266" t="s">
        <v>424</v>
      </c>
      <c r="X154" s="290"/>
      <c r="Y154" s="266" t="s">
        <v>348</v>
      </c>
      <c r="Z154" s="290"/>
      <c r="AA154" s="266" t="s">
        <v>349</v>
      </c>
      <c r="AB154" s="266" t="s">
        <v>423</v>
      </c>
      <c r="AC154" s="266" t="s">
        <v>348</v>
      </c>
      <c r="AD154" s="290"/>
      <c r="AE154" s="266" t="s">
        <v>349</v>
      </c>
      <c r="AF154" s="266" t="s">
        <v>422</v>
      </c>
      <c r="AG154" s="266" t="s">
        <v>348</v>
      </c>
      <c r="AH154" s="290"/>
      <c r="AI154" s="266" t="s">
        <v>349</v>
      </c>
      <c r="AJ154" s="266" t="s">
        <v>487</v>
      </c>
      <c r="AK154" s="266" t="s">
        <v>348</v>
      </c>
      <c r="AL154" s="290"/>
      <c r="AM154" s="266" t="s">
        <v>349</v>
      </c>
      <c r="AN154" s="266" t="s">
        <v>421</v>
      </c>
      <c r="AO154" s="140" t="s">
        <v>345</v>
      </c>
      <c r="AP154" s="291" t="s">
        <v>345</v>
      </c>
      <c r="AQ154" s="291" t="s">
        <v>345</v>
      </c>
      <c r="AR154" s="291" t="s">
        <v>345</v>
      </c>
      <c r="AS154" s="291" t="s">
        <v>345</v>
      </c>
      <c r="AT154" s="291" t="s">
        <v>345</v>
      </c>
      <c r="AU154" s="291" t="s">
        <v>345</v>
      </c>
      <c r="AV154" s="291" t="s">
        <v>345</v>
      </c>
      <c r="AW154" s="291" t="s">
        <v>345</v>
      </c>
      <c r="AX154" s="291" t="s">
        <v>345</v>
      </c>
    </row>
    <row r="155" spans="1:50" x14ac:dyDescent="0.25">
      <c r="A155" s="280">
        <v>1</v>
      </c>
      <c r="B155" s="280" t="s">
        <v>254</v>
      </c>
      <c r="C155" s="137">
        <v>2824684</v>
      </c>
      <c r="D155" s="119">
        <f t="shared" ref="D155:D191" si="78">IFERROR(C155/$AO155,0)</f>
        <v>337.23543457497613</v>
      </c>
      <c r="E155" s="298"/>
      <c r="F155" s="119">
        <f t="shared" ref="F155:F191" si="79">IF(D155,D155/D$192*100,0)</f>
        <v>113.48605165566828</v>
      </c>
      <c r="G155" s="137">
        <v>0</v>
      </c>
      <c r="H155" s="119">
        <f t="shared" ref="H155:H191" si="80">IFERROR(G155/$AO155,0)</f>
        <v>0</v>
      </c>
      <c r="I155" s="298"/>
      <c r="J155" s="119">
        <f t="shared" ref="J155:J191" si="81">IF(H155,H155/H$192*100,0)</f>
        <v>0</v>
      </c>
      <c r="K155" s="137">
        <v>3815228</v>
      </c>
      <c r="L155" s="119">
        <f t="shared" ref="L155:L191" si="82">IFERROR(K155/$AO155,0)</f>
        <v>455.49522445081186</v>
      </c>
      <c r="M155" s="298"/>
      <c r="N155" s="119">
        <f t="shared" ref="N155:N191" si="83">IF(L155,L155/L$192*100,0)</f>
        <v>93.10081193339532</v>
      </c>
      <c r="O155" s="137">
        <v>4851161</v>
      </c>
      <c r="P155" s="119">
        <f t="shared" ref="P155:P191" si="84">IFERROR(O155/$AO155,0)</f>
        <v>579.17394937917857</v>
      </c>
      <c r="Q155" s="298"/>
      <c r="R155" s="119">
        <f t="shared" ref="R155:R191" si="85">IF(P155,P155/P$192*100,0)</f>
        <v>110.14899711640874</v>
      </c>
      <c r="S155" s="137">
        <v>5621</v>
      </c>
      <c r="T155" s="119">
        <f t="shared" ref="T155:T191" si="86">IFERROR(S155/$AO155,0)</f>
        <v>0.67108404966571156</v>
      </c>
      <c r="U155" s="298"/>
      <c r="V155" s="119">
        <f t="shared" ref="V155:V191" si="87">IF(T155,T155/T$192*100,0)</f>
        <v>7.4407111959535035</v>
      </c>
      <c r="W155" s="137">
        <v>0</v>
      </c>
      <c r="X155" s="298"/>
      <c r="Y155" s="119">
        <f t="shared" ref="Y155:Y191" si="88">IFERROR(W155/$AO155,0)</f>
        <v>0</v>
      </c>
      <c r="Z155" s="298"/>
      <c r="AA155" s="119">
        <f t="shared" ref="AA155:AA191" si="89">IF(Y155,Y155/Y$192*100,0)</f>
        <v>0</v>
      </c>
      <c r="AB155" s="137">
        <v>4736901</v>
      </c>
      <c r="AC155" s="119">
        <f t="shared" ref="AC155:AC191" si="90">IFERROR(AB155/$AO155,0)</f>
        <v>565.53259312320915</v>
      </c>
      <c r="AD155" s="298"/>
      <c r="AE155" s="119">
        <f t="shared" ref="AE155:AE191" si="91">IF(AC155,AC155/AC$192*100,0)</f>
        <v>285.56197072266434</v>
      </c>
      <c r="AF155" s="137">
        <v>1798414</v>
      </c>
      <c r="AG155" s="119">
        <f t="shared" ref="AG155:AG191" si="92">IFERROR(AF155/$AO155,0)</f>
        <v>214.71036294173831</v>
      </c>
      <c r="AH155" s="298"/>
      <c r="AI155" s="119">
        <f t="shared" ref="AI155:AI191" si="93">IF(AG155,AG155/AG$192*100,0)</f>
        <v>153.74252698484457</v>
      </c>
      <c r="AJ155" s="137">
        <v>0</v>
      </c>
      <c r="AK155" s="119">
        <f t="shared" ref="AK155:AK191" si="94">IFERROR(AJ155/$AO155,0)</f>
        <v>0</v>
      </c>
      <c r="AL155" s="298"/>
      <c r="AM155" s="119">
        <f t="shared" ref="AM155:AM191" si="95">IF(AK155,AK155/AK$192*100,0)</f>
        <v>0</v>
      </c>
      <c r="AN155" s="137">
        <f t="shared" ref="AN155:AN191" si="96">(C155+G155+K155+O155+S155+W155+AB155+AF155+AJ155)</f>
        <v>18032009</v>
      </c>
      <c r="AO155" s="258">
        <v>8376</v>
      </c>
      <c r="AP155" s="258">
        <v>8376</v>
      </c>
      <c r="AQ155" s="258">
        <v>0</v>
      </c>
      <c r="AR155" s="258">
        <v>8376</v>
      </c>
      <c r="AS155" s="258">
        <v>8376</v>
      </c>
      <c r="AT155" s="258">
        <v>8376</v>
      </c>
      <c r="AU155" s="258">
        <v>0</v>
      </c>
      <c r="AV155" s="258">
        <v>8376</v>
      </c>
      <c r="AW155" s="258">
        <v>8376</v>
      </c>
      <c r="AX155" s="258">
        <v>0</v>
      </c>
    </row>
    <row r="156" spans="1:50" x14ac:dyDescent="0.25">
      <c r="A156" s="279">
        <v>2</v>
      </c>
      <c r="B156" s="279" t="s">
        <v>255</v>
      </c>
      <c r="C156" s="115">
        <v>2816293</v>
      </c>
      <c r="D156" s="116">
        <f t="shared" si="78"/>
        <v>372.27931262392599</v>
      </c>
      <c r="F156" s="116">
        <f t="shared" si="79"/>
        <v>125.27897418615603</v>
      </c>
      <c r="G156" s="115">
        <v>0</v>
      </c>
      <c r="H156" s="116">
        <f t="shared" si="80"/>
        <v>0</v>
      </c>
      <c r="J156" s="116">
        <f t="shared" si="81"/>
        <v>0</v>
      </c>
      <c r="K156" s="115">
        <v>4247512</v>
      </c>
      <c r="L156" s="116">
        <f t="shared" si="82"/>
        <v>561.46886979510907</v>
      </c>
      <c r="N156" s="116">
        <f t="shared" si="83"/>
        <v>114.76126388871803</v>
      </c>
      <c r="O156" s="115">
        <v>4525764</v>
      </c>
      <c r="P156" s="116">
        <f t="shared" si="84"/>
        <v>598.25036351619303</v>
      </c>
      <c r="R156" s="116">
        <f t="shared" si="85"/>
        <v>113.77700539962272</v>
      </c>
      <c r="S156" s="115">
        <v>0</v>
      </c>
      <c r="T156" s="116">
        <f t="shared" si="86"/>
        <v>0</v>
      </c>
      <c r="V156" s="116">
        <f t="shared" si="87"/>
        <v>0</v>
      </c>
      <c r="W156" s="115">
        <v>0</v>
      </c>
      <c r="Y156" s="116">
        <f t="shared" si="88"/>
        <v>0</v>
      </c>
      <c r="AA156" s="116">
        <f t="shared" si="89"/>
        <v>0</v>
      </c>
      <c r="AB156" s="115">
        <v>597087</v>
      </c>
      <c r="AC156" s="116">
        <f t="shared" si="90"/>
        <v>78.927561136814276</v>
      </c>
      <c r="AE156" s="116">
        <f t="shared" si="91"/>
        <v>39.853953912877103</v>
      </c>
      <c r="AF156" s="115">
        <v>2085144</v>
      </c>
      <c r="AG156" s="116">
        <f t="shared" si="92"/>
        <v>275.63040317250494</v>
      </c>
      <c r="AI156" s="116">
        <f t="shared" si="93"/>
        <v>197.36408674923246</v>
      </c>
      <c r="AJ156" s="115">
        <v>0</v>
      </c>
      <c r="AK156" s="116">
        <f t="shared" si="94"/>
        <v>0</v>
      </c>
      <c r="AM156" s="116">
        <f t="shared" si="95"/>
        <v>0</v>
      </c>
      <c r="AN156" s="115">
        <f t="shared" si="96"/>
        <v>14271800</v>
      </c>
      <c r="AO156" s="115">
        <v>7565</v>
      </c>
      <c r="AP156" s="115">
        <v>7565</v>
      </c>
      <c r="AQ156" s="115">
        <v>0</v>
      </c>
      <c r="AR156" s="115">
        <v>7565</v>
      </c>
      <c r="AS156" s="115">
        <v>7565</v>
      </c>
      <c r="AT156" s="115">
        <v>0</v>
      </c>
      <c r="AU156" s="115">
        <v>0</v>
      </c>
      <c r="AV156" s="115">
        <v>7565</v>
      </c>
      <c r="AW156" s="115">
        <v>7565</v>
      </c>
      <c r="AX156" s="115">
        <v>0</v>
      </c>
    </row>
    <row r="157" spans="1:50" x14ac:dyDescent="0.25">
      <c r="A157" s="280">
        <v>3</v>
      </c>
      <c r="B157" s="280" t="s">
        <v>90</v>
      </c>
      <c r="C157" s="118">
        <v>1089494</v>
      </c>
      <c r="D157" s="119">
        <f t="shared" si="78"/>
        <v>163.66140904311251</v>
      </c>
      <c r="E157" s="298"/>
      <c r="F157" s="119">
        <f t="shared" si="79"/>
        <v>55.075135102912206</v>
      </c>
      <c r="G157" s="118">
        <v>0</v>
      </c>
      <c r="H157" s="119">
        <f t="shared" si="80"/>
        <v>0</v>
      </c>
      <c r="I157" s="298"/>
      <c r="J157" s="119">
        <f t="shared" si="81"/>
        <v>0</v>
      </c>
      <c r="K157" s="118">
        <v>4308868</v>
      </c>
      <c r="L157" s="119">
        <f t="shared" si="82"/>
        <v>647.26873967252516</v>
      </c>
      <c r="M157" s="298"/>
      <c r="N157" s="119">
        <f t="shared" si="83"/>
        <v>132.29830296305354</v>
      </c>
      <c r="O157" s="118">
        <v>5203514</v>
      </c>
      <c r="P157" s="119">
        <f t="shared" si="84"/>
        <v>781.66050773621748</v>
      </c>
      <c r="Q157" s="298"/>
      <c r="R157" s="119">
        <f t="shared" si="85"/>
        <v>148.65848352630081</v>
      </c>
      <c r="S157" s="118">
        <v>32457</v>
      </c>
      <c r="T157" s="119">
        <f t="shared" si="86"/>
        <v>4.8756196484903107</v>
      </c>
      <c r="U157" s="298"/>
      <c r="V157" s="119">
        <f t="shared" si="87"/>
        <v>54.058918139693546</v>
      </c>
      <c r="W157" s="118">
        <v>0</v>
      </c>
      <c r="X157" s="298"/>
      <c r="Y157" s="119">
        <f t="shared" si="88"/>
        <v>0</v>
      </c>
      <c r="Z157" s="298"/>
      <c r="AA157" s="119">
        <f t="shared" si="89"/>
        <v>0</v>
      </c>
      <c r="AB157" s="118">
        <v>23793</v>
      </c>
      <c r="AC157" s="119">
        <f t="shared" si="90"/>
        <v>3.5741324921135647</v>
      </c>
      <c r="AD157" s="298"/>
      <c r="AE157" s="119">
        <f t="shared" si="91"/>
        <v>1.8047347411672472</v>
      </c>
      <c r="AF157" s="118">
        <v>1521904</v>
      </c>
      <c r="AG157" s="119">
        <f t="shared" si="92"/>
        <v>228.6170947874418</v>
      </c>
      <c r="AH157" s="298"/>
      <c r="AI157" s="119">
        <f t="shared" si="93"/>
        <v>163.70038866774448</v>
      </c>
      <c r="AJ157" s="118">
        <v>0</v>
      </c>
      <c r="AK157" s="119">
        <f t="shared" si="94"/>
        <v>0</v>
      </c>
      <c r="AL157" s="298"/>
      <c r="AM157" s="119">
        <f t="shared" si="95"/>
        <v>0</v>
      </c>
      <c r="AN157" s="118">
        <f t="shared" si="96"/>
        <v>12180030</v>
      </c>
      <c r="AO157" s="118">
        <v>6657</v>
      </c>
      <c r="AP157" s="118">
        <v>6657</v>
      </c>
      <c r="AQ157" s="118">
        <v>0</v>
      </c>
      <c r="AR157" s="118">
        <v>6657</v>
      </c>
      <c r="AS157" s="118">
        <v>6657</v>
      </c>
      <c r="AT157" s="118">
        <v>6657</v>
      </c>
      <c r="AU157" s="118">
        <v>0</v>
      </c>
      <c r="AV157" s="118">
        <v>6657</v>
      </c>
      <c r="AW157" s="118">
        <v>6657</v>
      </c>
      <c r="AX157" s="118">
        <v>0</v>
      </c>
    </row>
    <row r="158" spans="1:50" x14ac:dyDescent="0.25">
      <c r="A158" s="279">
        <v>4</v>
      </c>
      <c r="B158" s="279" t="s">
        <v>256</v>
      </c>
      <c r="C158" s="115">
        <v>1178025</v>
      </c>
      <c r="D158" s="116">
        <f t="shared" si="78"/>
        <v>257.54809794490598</v>
      </c>
      <c r="F158" s="116">
        <f t="shared" si="79"/>
        <v>86.669767618077955</v>
      </c>
      <c r="G158" s="115">
        <v>0</v>
      </c>
      <c r="H158" s="116">
        <f t="shared" si="80"/>
        <v>0</v>
      </c>
      <c r="J158" s="116">
        <f t="shared" si="81"/>
        <v>0</v>
      </c>
      <c r="K158" s="115">
        <v>1101488</v>
      </c>
      <c r="L158" s="116">
        <f t="shared" si="82"/>
        <v>240.81504153913423</v>
      </c>
      <c r="N158" s="116">
        <f t="shared" si="83"/>
        <v>49.221319323598799</v>
      </c>
      <c r="O158" s="115">
        <v>1695526</v>
      </c>
      <c r="P158" s="116">
        <f t="shared" si="84"/>
        <v>370.68780061215568</v>
      </c>
      <c r="R158" s="116">
        <f t="shared" si="85"/>
        <v>70.498491039666405</v>
      </c>
      <c r="S158" s="115">
        <v>0</v>
      </c>
      <c r="T158" s="116">
        <f t="shared" si="86"/>
        <v>0</v>
      </c>
      <c r="V158" s="116">
        <f t="shared" si="87"/>
        <v>0</v>
      </c>
      <c r="W158" s="115">
        <v>0</v>
      </c>
      <c r="Y158" s="116">
        <f t="shared" si="88"/>
        <v>0</v>
      </c>
      <c r="AA158" s="116">
        <f t="shared" si="89"/>
        <v>0</v>
      </c>
      <c r="AB158" s="115">
        <v>12741</v>
      </c>
      <c r="AC158" s="116">
        <f t="shared" si="90"/>
        <v>2.7855268911237427</v>
      </c>
      <c r="AE158" s="116">
        <f t="shared" si="91"/>
        <v>1.4065335193810389</v>
      </c>
      <c r="AF158" s="115">
        <v>136843</v>
      </c>
      <c r="AG158" s="116">
        <f t="shared" si="92"/>
        <v>29.917577612592918</v>
      </c>
      <c r="AI158" s="116">
        <f t="shared" si="93"/>
        <v>21.422366020932824</v>
      </c>
      <c r="AJ158" s="115">
        <v>0</v>
      </c>
      <c r="AK158" s="116">
        <f t="shared" si="94"/>
        <v>0</v>
      </c>
      <c r="AM158" s="116">
        <f t="shared" si="95"/>
        <v>0</v>
      </c>
      <c r="AN158" s="115">
        <f t="shared" si="96"/>
        <v>4124623</v>
      </c>
      <c r="AO158" s="115">
        <v>4574</v>
      </c>
      <c r="AP158" s="115">
        <v>4574</v>
      </c>
      <c r="AQ158" s="115">
        <v>0</v>
      </c>
      <c r="AR158" s="115">
        <v>4574</v>
      </c>
      <c r="AS158" s="115">
        <v>4574</v>
      </c>
      <c r="AT158" s="115">
        <v>0</v>
      </c>
      <c r="AU158" s="115">
        <v>0</v>
      </c>
      <c r="AV158" s="115">
        <v>4574</v>
      </c>
      <c r="AW158" s="115">
        <v>4574</v>
      </c>
      <c r="AX158" s="115">
        <v>0</v>
      </c>
    </row>
    <row r="159" spans="1:50" x14ac:dyDescent="0.25">
      <c r="A159" s="280">
        <v>5</v>
      </c>
      <c r="B159" s="280" t="s">
        <v>257</v>
      </c>
      <c r="C159" s="118">
        <v>0</v>
      </c>
      <c r="D159" s="119">
        <f t="shared" si="78"/>
        <v>0</v>
      </c>
      <c r="E159" s="298"/>
      <c r="F159" s="119">
        <f t="shared" si="79"/>
        <v>0</v>
      </c>
      <c r="G159" s="118">
        <v>0</v>
      </c>
      <c r="H159" s="119">
        <f t="shared" si="80"/>
        <v>0</v>
      </c>
      <c r="I159" s="298"/>
      <c r="J159" s="119">
        <f t="shared" si="81"/>
        <v>0</v>
      </c>
      <c r="K159" s="118">
        <v>0</v>
      </c>
      <c r="L159" s="119">
        <f t="shared" si="82"/>
        <v>0</v>
      </c>
      <c r="M159" s="298"/>
      <c r="N159" s="119">
        <f t="shared" si="83"/>
        <v>0</v>
      </c>
      <c r="O159" s="118">
        <v>0</v>
      </c>
      <c r="P159" s="119">
        <f t="shared" si="84"/>
        <v>0</v>
      </c>
      <c r="Q159" s="298"/>
      <c r="R159" s="119">
        <f t="shared" si="85"/>
        <v>0</v>
      </c>
      <c r="S159" s="118">
        <v>0</v>
      </c>
      <c r="T159" s="119">
        <f t="shared" si="86"/>
        <v>0</v>
      </c>
      <c r="U159" s="298"/>
      <c r="V159" s="119">
        <f t="shared" si="87"/>
        <v>0</v>
      </c>
      <c r="W159" s="118">
        <v>0</v>
      </c>
      <c r="X159" s="298"/>
      <c r="Y159" s="119">
        <f t="shared" si="88"/>
        <v>0</v>
      </c>
      <c r="Z159" s="298"/>
      <c r="AA159" s="119">
        <f t="shared" si="89"/>
        <v>0</v>
      </c>
      <c r="AB159" s="118">
        <v>0</v>
      </c>
      <c r="AC159" s="119">
        <f t="shared" si="90"/>
        <v>0</v>
      </c>
      <c r="AD159" s="298"/>
      <c r="AE159" s="119">
        <f t="shared" si="91"/>
        <v>0</v>
      </c>
      <c r="AF159" s="118">
        <v>0</v>
      </c>
      <c r="AG159" s="119">
        <f t="shared" si="92"/>
        <v>0</v>
      </c>
      <c r="AH159" s="298"/>
      <c r="AI159" s="119">
        <f t="shared" si="93"/>
        <v>0</v>
      </c>
      <c r="AJ159" s="118">
        <v>0</v>
      </c>
      <c r="AK159" s="119">
        <f t="shared" si="94"/>
        <v>0</v>
      </c>
      <c r="AL159" s="298"/>
      <c r="AM159" s="119">
        <f t="shared" si="95"/>
        <v>0</v>
      </c>
      <c r="AN159" s="118">
        <f t="shared" si="96"/>
        <v>0</v>
      </c>
      <c r="AO159" s="118">
        <v>0</v>
      </c>
      <c r="AP159" s="118">
        <v>0</v>
      </c>
      <c r="AQ159" s="118">
        <v>0</v>
      </c>
      <c r="AR159" s="118">
        <v>0</v>
      </c>
      <c r="AS159" s="118">
        <v>0</v>
      </c>
      <c r="AT159" s="118">
        <v>0</v>
      </c>
      <c r="AU159" s="118">
        <v>0</v>
      </c>
      <c r="AV159" s="118">
        <v>0</v>
      </c>
      <c r="AW159" s="118">
        <v>0</v>
      </c>
      <c r="AX159" s="118">
        <v>0</v>
      </c>
    </row>
    <row r="160" spans="1:50" x14ac:dyDescent="0.25">
      <c r="A160" s="279">
        <v>6</v>
      </c>
      <c r="B160" s="279" t="s">
        <v>258</v>
      </c>
      <c r="C160" s="115">
        <v>0</v>
      </c>
      <c r="D160" s="116">
        <f t="shared" si="78"/>
        <v>0</v>
      </c>
      <c r="F160" s="116">
        <f t="shared" si="79"/>
        <v>0</v>
      </c>
      <c r="G160" s="115">
        <v>0</v>
      </c>
      <c r="H160" s="116">
        <f t="shared" si="80"/>
        <v>0</v>
      </c>
      <c r="J160" s="116">
        <f t="shared" si="81"/>
        <v>0</v>
      </c>
      <c r="K160" s="115">
        <v>0</v>
      </c>
      <c r="L160" s="116">
        <f t="shared" si="82"/>
        <v>0</v>
      </c>
      <c r="N160" s="116">
        <f t="shared" si="83"/>
        <v>0</v>
      </c>
      <c r="O160" s="115">
        <v>0</v>
      </c>
      <c r="P160" s="116">
        <f t="shared" si="84"/>
        <v>0</v>
      </c>
      <c r="R160" s="116">
        <f t="shared" si="85"/>
        <v>0</v>
      </c>
      <c r="S160" s="115">
        <v>0</v>
      </c>
      <c r="T160" s="116">
        <f t="shared" si="86"/>
        <v>0</v>
      </c>
      <c r="V160" s="116">
        <f t="shared" si="87"/>
        <v>0</v>
      </c>
      <c r="W160" s="115">
        <v>0</v>
      </c>
      <c r="Y160" s="116">
        <f t="shared" si="88"/>
        <v>0</v>
      </c>
      <c r="AA160" s="116">
        <f t="shared" si="89"/>
        <v>0</v>
      </c>
      <c r="AB160" s="115">
        <v>0</v>
      </c>
      <c r="AC160" s="116">
        <f t="shared" si="90"/>
        <v>0</v>
      </c>
      <c r="AE160" s="116">
        <f t="shared" si="91"/>
        <v>0</v>
      </c>
      <c r="AF160" s="115">
        <v>0</v>
      </c>
      <c r="AG160" s="116">
        <f t="shared" si="92"/>
        <v>0</v>
      </c>
      <c r="AI160" s="116">
        <f t="shared" si="93"/>
        <v>0</v>
      </c>
      <c r="AJ160" s="115">
        <v>0</v>
      </c>
      <c r="AK160" s="116">
        <f t="shared" si="94"/>
        <v>0</v>
      </c>
      <c r="AM160" s="116">
        <f t="shared" si="95"/>
        <v>0</v>
      </c>
      <c r="AN160" s="115">
        <f t="shared" si="96"/>
        <v>0</v>
      </c>
      <c r="AO160" s="115">
        <v>0</v>
      </c>
      <c r="AP160" s="115">
        <v>0</v>
      </c>
      <c r="AQ160" s="115">
        <v>0</v>
      </c>
      <c r="AR160" s="115">
        <v>0</v>
      </c>
      <c r="AS160" s="115">
        <v>0</v>
      </c>
      <c r="AT160" s="115">
        <v>0</v>
      </c>
      <c r="AU160" s="115">
        <v>0</v>
      </c>
      <c r="AV160" s="115">
        <v>0</v>
      </c>
      <c r="AW160" s="115">
        <v>0</v>
      </c>
      <c r="AX160" s="115">
        <v>0</v>
      </c>
    </row>
    <row r="161" spans="1:50" x14ac:dyDescent="0.25">
      <c r="A161" s="280">
        <v>7</v>
      </c>
      <c r="B161" s="280" t="s">
        <v>259</v>
      </c>
      <c r="C161" s="118">
        <v>1009046</v>
      </c>
      <c r="D161" s="119">
        <f t="shared" si="78"/>
        <v>198.00745682888541</v>
      </c>
      <c r="E161" s="298"/>
      <c r="F161" s="119">
        <f t="shared" si="79"/>
        <v>66.633224655680408</v>
      </c>
      <c r="G161" s="118">
        <v>0</v>
      </c>
      <c r="H161" s="119">
        <f t="shared" si="80"/>
        <v>0</v>
      </c>
      <c r="I161" s="298"/>
      <c r="J161" s="119">
        <f t="shared" si="81"/>
        <v>0</v>
      </c>
      <c r="K161" s="118">
        <v>3283067</v>
      </c>
      <c r="L161" s="119">
        <f t="shared" si="82"/>
        <v>644.24391679748828</v>
      </c>
      <c r="M161" s="298"/>
      <c r="N161" s="119">
        <f t="shared" si="83"/>
        <v>131.68004518447819</v>
      </c>
      <c r="O161" s="118">
        <v>2586438</v>
      </c>
      <c r="P161" s="119">
        <f t="shared" si="84"/>
        <v>507.5427786499215</v>
      </c>
      <c r="Q161" s="298"/>
      <c r="R161" s="119">
        <f t="shared" si="85"/>
        <v>96.52597138025574</v>
      </c>
      <c r="S161" s="118">
        <v>13447</v>
      </c>
      <c r="T161" s="119">
        <f t="shared" si="86"/>
        <v>2.6387362637362637</v>
      </c>
      <c r="U161" s="298"/>
      <c r="V161" s="119">
        <f t="shared" si="87"/>
        <v>29.257250966598434</v>
      </c>
      <c r="W161" s="118">
        <v>0</v>
      </c>
      <c r="X161" s="298"/>
      <c r="Y161" s="119">
        <f t="shared" si="88"/>
        <v>0</v>
      </c>
      <c r="Z161" s="298"/>
      <c r="AA161" s="119">
        <f t="shared" si="89"/>
        <v>0</v>
      </c>
      <c r="AB161" s="118">
        <v>2935443</v>
      </c>
      <c r="AC161" s="119">
        <f t="shared" si="90"/>
        <v>576.02884615384619</v>
      </c>
      <c r="AD161" s="298"/>
      <c r="AE161" s="119">
        <f t="shared" si="91"/>
        <v>290.8619847927277</v>
      </c>
      <c r="AF161" s="118">
        <v>675097</v>
      </c>
      <c r="AG161" s="119">
        <f t="shared" si="92"/>
        <v>132.47586342229198</v>
      </c>
      <c r="AH161" s="298"/>
      <c r="AI161" s="119">
        <f t="shared" si="93"/>
        <v>94.858830882647922</v>
      </c>
      <c r="AJ161" s="118">
        <v>0</v>
      </c>
      <c r="AK161" s="119">
        <f t="shared" si="94"/>
        <v>0</v>
      </c>
      <c r="AL161" s="298"/>
      <c r="AM161" s="119">
        <f t="shared" si="95"/>
        <v>0</v>
      </c>
      <c r="AN161" s="118">
        <f t="shared" si="96"/>
        <v>10502538</v>
      </c>
      <c r="AO161" s="118">
        <v>5096</v>
      </c>
      <c r="AP161" s="118">
        <v>5096</v>
      </c>
      <c r="AQ161" s="118">
        <v>0</v>
      </c>
      <c r="AR161" s="118">
        <v>5096</v>
      </c>
      <c r="AS161" s="118">
        <v>5096</v>
      </c>
      <c r="AT161" s="118">
        <v>5096</v>
      </c>
      <c r="AU161" s="118">
        <v>0</v>
      </c>
      <c r="AV161" s="118">
        <v>5096</v>
      </c>
      <c r="AW161" s="118">
        <v>5096</v>
      </c>
      <c r="AX161" s="118">
        <v>0</v>
      </c>
    </row>
    <row r="162" spans="1:50" x14ac:dyDescent="0.25">
      <c r="A162" s="279">
        <v>8</v>
      </c>
      <c r="B162" s="279" t="s">
        <v>260</v>
      </c>
      <c r="C162" s="115">
        <v>1033016</v>
      </c>
      <c r="D162" s="116">
        <f t="shared" si="78"/>
        <v>156.61249241964828</v>
      </c>
      <c r="F162" s="116">
        <f t="shared" si="79"/>
        <v>52.703042392503065</v>
      </c>
      <c r="G162" s="115">
        <v>0</v>
      </c>
      <c r="H162" s="116">
        <f t="shared" si="80"/>
        <v>0</v>
      </c>
      <c r="J162" s="116">
        <f t="shared" si="81"/>
        <v>0</v>
      </c>
      <c r="K162" s="115">
        <v>1142315</v>
      </c>
      <c r="L162" s="116">
        <f t="shared" si="82"/>
        <v>173.18298969072166</v>
      </c>
      <c r="N162" s="116">
        <f t="shared" si="83"/>
        <v>35.397686051920758</v>
      </c>
      <c r="O162" s="115">
        <v>3496536</v>
      </c>
      <c r="P162" s="116">
        <f t="shared" si="84"/>
        <v>530.09945421467557</v>
      </c>
      <c r="R162" s="116">
        <f t="shared" si="85"/>
        <v>100.81586596961205</v>
      </c>
      <c r="S162" s="115">
        <v>0</v>
      </c>
      <c r="T162" s="116">
        <f t="shared" si="86"/>
        <v>0</v>
      </c>
      <c r="V162" s="116">
        <f t="shared" si="87"/>
        <v>0</v>
      </c>
      <c r="W162" s="115">
        <v>0</v>
      </c>
      <c r="Y162" s="116">
        <f t="shared" si="88"/>
        <v>0</v>
      </c>
      <c r="AA162" s="116">
        <f t="shared" si="89"/>
        <v>0</v>
      </c>
      <c r="AB162" s="115">
        <v>1638458</v>
      </c>
      <c r="AC162" s="116">
        <f t="shared" si="90"/>
        <v>248.40175864160096</v>
      </c>
      <c r="AE162" s="116">
        <f t="shared" si="91"/>
        <v>125.42883750860527</v>
      </c>
      <c r="AF162" s="115">
        <v>349182</v>
      </c>
      <c r="AG162" s="116">
        <f t="shared" si="92"/>
        <v>52.938447543966042</v>
      </c>
      <c r="AI162" s="116">
        <f t="shared" si="93"/>
        <v>37.906371115736356</v>
      </c>
      <c r="AJ162" s="115">
        <v>0</v>
      </c>
      <c r="AK162" s="116">
        <f t="shared" si="94"/>
        <v>0</v>
      </c>
      <c r="AM162" s="116">
        <f t="shared" si="95"/>
        <v>0</v>
      </c>
      <c r="AN162" s="115">
        <f t="shared" si="96"/>
        <v>7659507</v>
      </c>
      <c r="AO162" s="115">
        <v>6596</v>
      </c>
      <c r="AP162" s="115">
        <v>6596</v>
      </c>
      <c r="AQ162" s="115">
        <v>0</v>
      </c>
      <c r="AR162" s="115">
        <v>6596</v>
      </c>
      <c r="AS162" s="115">
        <v>6596</v>
      </c>
      <c r="AT162" s="115">
        <v>0</v>
      </c>
      <c r="AU162" s="115">
        <v>0</v>
      </c>
      <c r="AV162" s="115">
        <v>6596</v>
      </c>
      <c r="AW162" s="115">
        <v>6596</v>
      </c>
      <c r="AX162" s="115">
        <v>0</v>
      </c>
    </row>
    <row r="163" spans="1:50" x14ac:dyDescent="0.25">
      <c r="A163" s="280">
        <v>9</v>
      </c>
      <c r="B163" s="280" t="s">
        <v>261</v>
      </c>
      <c r="C163" s="118">
        <v>0</v>
      </c>
      <c r="D163" s="119">
        <f t="shared" si="78"/>
        <v>0</v>
      </c>
      <c r="E163" s="298"/>
      <c r="F163" s="119">
        <f t="shared" si="79"/>
        <v>0</v>
      </c>
      <c r="G163" s="118">
        <v>0</v>
      </c>
      <c r="H163" s="119">
        <f t="shared" si="80"/>
        <v>0</v>
      </c>
      <c r="I163" s="298"/>
      <c r="J163" s="119">
        <f t="shared" si="81"/>
        <v>0</v>
      </c>
      <c r="K163" s="118">
        <v>0</v>
      </c>
      <c r="L163" s="119">
        <f t="shared" si="82"/>
        <v>0</v>
      </c>
      <c r="M163" s="298"/>
      <c r="N163" s="119">
        <f t="shared" si="83"/>
        <v>0</v>
      </c>
      <c r="O163" s="118">
        <v>0</v>
      </c>
      <c r="P163" s="119">
        <f t="shared" si="84"/>
        <v>0</v>
      </c>
      <c r="Q163" s="298"/>
      <c r="R163" s="119">
        <f t="shared" si="85"/>
        <v>0</v>
      </c>
      <c r="S163" s="118">
        <v>0</v>
      </c>
      <c r="T163" s="119">
        <f t="shared" si="86"/>
        <v>0</v>
      </c>
      <c r="U163" s="298"/>
      <c r="V163" s="119">
        <f t="shared" si="87"/>
        <v>0</v>
      </c>
      <c r="W163" s="118">
        <v>0</v>
      </c>
      <c r="X163" s="298"/>
      <c r="Y163" s="119">
        <f t="shared" si="88"/>
        <v>0</v>
      </c>
      <c r="Z163" s="298"/>
      <c r="AA163" s="119">
        <f t="shared" si="89"/>
        <v>0</v>
      </c>
      <c r="AB163" s="118">
        <v>0</v>
      </c>
      <c r="AC163" s="119">
        <f t="shared" si="90"/>
        <v>0</v>
      </c>
      <c r="AD163" s="298"/>
      <c r="AE163" s="119">
        <f t="shared" si="91"/>
        <v>0</v>
      </c>
      <c r="AF163" s="118">
        <v>0</v>
      </c>
      <c r="AG163" s="119">
        <f t="shared" si="92"/>
        <v>0</v>
      </c>
      <c r="AH163" s="298"/>
      <c r="AI163" s="119">
        <f t="shared" si="93"/>
        <v>0</v>
      </c>
      <c r="AJ163" s="118">
        <v>0</v>
      </c>
      <c r="AK163" s="119">
        <f t="shared" si="94"/>
        <v>0</v>
      </c>
      <c r="AL163" s="298"/>
      <c r="AM163" s="119">
        <f t="shared" si="95"/>
        <v>0</v>
      </c>
      <c r="AN163" s="118">
        <f t="shared" si="96"/>
        <v>0</v>
      </c>
      <c r="AO163" s="118">
        <v>0</v>
      </c>
      <c r="AP163" s="118">
        <v>0</v>
      </c>
      <c r="AQ163" s="118">
        <v>0</v>
      </c>
      <c r="AR163" s="118">
        <v>0</v>
      </c>
      <c r="AS163" s="118">
        <v>0</v>
      </c>
      <c r="AT163" s="118">
        <v>0</v>
      </c>
      <c r="AU163" s="118">
        <v>0</v>
      </c>
      <c r="AV163" s="118">
        <v>0</v>
      </c>
      <c r="AW163" s="118">
        <v>0</v>
      </c>
      <c r="AX163" s="118">
        <v>0</v>
      </c>
    </row>
    <row r="164" spans="1:50" x14ac:dyDescent="0.25">
      <c r="A164" s="279">
        <v>10</v>
      </c>
      <c r="B164" s="279" t="s">
        <v>262</v>
      </c>
      <c r="C164" s="115">
        <v>4928213</v>
      </c>
      <c r="D164" s="116">
        <f t="shared" si="78"/>
        <v>211.07645194449202</v>
      </c>
      <c r="F164" s="116">
        <f t="shared" si="79"/>
        <v>71.031186740081907</v>
      </c>
      <c r="G164" s="115">
        <v>0</v>
      </c>
      <c r="H164" s="116">
        <f t="shared" si="80"/>
        <v>0</v>
      </c>
      <c r="J164" s="116">
        <f t="shared" si="81"/>
        <v>0</v>
      </c>
      <c r="K164" s="115">
        <v>13594381</v>
      </c>
      <c r="L164" s="116">
        <f t="shared" si="82"/>
        <v>582.25034264176804</v>
      </c>
      <c r="N164" s="116">
        <f t="shared" si="83"/>
        <v>119.00888689624463</v>
      </c>
      <c r="O164" s="115">
        <v>8852440</v>
      </c>
      <c r="P164" s="116">
        <f t="shared" si="84"/>
        <v>379.15196162412195</v>
      </c>
      <c r="R164" s="116">
        <f t="shared" si="85"/>
        <v>72.108229958171378</v>
      </c>
      <c r="S164" s="115">
        <v>72416</v>
      </c>
      <c r="T164" s="116">
        <f t="shared" si="86"/>
        <v>3.1015932842213467</v>
      </c>
      <c r="V164" s="116">
        <f t="shared" si="87"/>
        <v>34.389224250965121</v>
      </c>
      <c r="W164" s="115">
        <v>0</v>
      </c>
      <c r="Y164" s="116">
        <f t="shared" si="88"/>
        <v>0</v>
      </c>
      <c r="AA164" s="116">
        <f t="shared" si="89"/>
        <v>0</v>
      </c>
      <c r="AB164" s="115">
        <v>6808129</v>
      </c>
      <c r="AC164" s="116">
        <f t="shared" si="90"/>
        <v>291.59366969333564</v>
      </c>
      <c r="AE164" s="116">
        <f t="shared" si="91"/>
        <v>147.23830948102662</v>
      </c>
      <c r="AF164" s="115">
        <v>1717888</v>
      </c>
      <c r="AG164" s="116">
        <f t="shared" si="92"/>
        <v>73.577522700017127</v>
      </c>
      <c r="AI164" s="116">
        <f t="shared" si="93"/>
        <v>52.684901251156234</v>
      </c>
      <c r="AJ164" s="115">
        <v>0</v>
      </c>
      <c r="AK164" s="116">
        <f t="shared" si="94"/>
        <v>0</v>
      </c>
      <c r="AM164" s="116">
        <f t="shared" si="95"/>
        <v>0</v>
      </c>
      <c r="AN164" s="115">
        <f t="shared" si="96"/>
        <v>35973467</v>
      </c>
      <c r="AO164" s="115">
        <v>23348</v>
      </c>
      <c r="AP164" s="115">
        <v>23348</v>
      </c>
      <c r="AQ164" s="115">
        <v>0</v>
      </c>
      <c r="AR164" s="115">
        <v>23348</v>
      </c>
      <c r="AS164" s="115">
        <v>23348</v>
      </c>
      <c r="AT164" s="115">
        <v>23348</v>
      </c>
      <c r="AU164" s="115">
        <v>0</v>
      </c>
      <c r="AV164" s="115">
        <v>23348</v>
      </c>
      <c r="AW164" s="115">
        <v>23348</v>
      </c>
      <c r="AX164" s="115">
        <v>0</v>
      </c>
    </row>
    <row r="165" spans="1:50" x14ac:dyDescent="0.25">
      <c r="A165" s="280">
        <v>11</v>
      </c>
      <c r="B165" s="280" t="s">
        <v>263</v>
      </c>
      <c r="C165" s="118">
        <v>0</v>
      </c>
      <c r="D165" s="119">
        <f t="shared" si="78"/>
        <v>0</v>
      </c>
      <c r="E165" s="298"/>
      <c r="F165" s="119">
        <f t="shared" si="79"/>
        <v>0</v>
      </c>
      <c r="G165" s="118">
        <v>0</v>
      </c>
      <c r="H165" s="119">
        <f t="shared" si="80"/>
        <v>0</v>
      </c>
      <c r="I165" s="298"/>
      <c r="J165" s="119">
        <f t="shared" si="81"/>
        <v>0</v>
      </c>
      <c r="K165" s="118">
        <v>0</v>
      </c>
      <c r="L165" s="119">
        <f t="shared" si="82"/>
        <v>0</v>
      </c>
      <c r="M165" s="298"/>
      <c r="N165" s="119">
        <f t="shared" si="83"/>
        <v>0</v>
      </c>
      <c r="O165" s="118">
        <v>0</v>
      </c>
      <c r="P165" s="119">
        <f t="shared" si="84"/>
        <v>0</v>
      </c>
      <c r="Q165" s="298"/>
      <c r="R165" s="119">
        <f t="shared" si="85"/>
        <v>0</v>
      </c>
      <c r="S165" s="118">
        <v>0</v>
      </c>
      <c r="T165" s="119">
        <f t="shared" si="86"/>
        <v>0</v>
      </c>
      <c r="U165" s="298"/>
      <c r="V165" s="119">
        <f t="shared" si="87"/>
        <v>0</v>
      </c>
      <c r="W165" s="118">
        <v>0</v>
      </c>
      <c r="X165" s="298"/>
      <c r="Y165" s="119">
        <f t="shared" si="88"/>
        <v>0</v>
      </c>
      <c r="Z165" s="298"/>
      <c r="AA165" s="119">
        <f t="shared" si="89"/>
        <v>0</v>
      </c>
      <c r="AB165" s="118">
        <v>0</v>
      </c>
      <c r="AC165" s="119">
        <f t="shared" si="90"/>
        <v>0</v>
      </c>
      <c r="AD165" s="298"/>
      <c r="AE165" s="119">
        <f t="shared" si="91"/>
        <v>0</v>
      </c>
      <c r="AF165" s="118">
        <v>0</v>
      </c>
      <c r="AG165" s="119">
        <f t="shared" si="92"/>
        <v>0</v>
      </c>
      <c r="AH165" s="298"/>
      <c r="AI165" s="119">
        <f t="shared" si="93"/>
        <v>0</v>
      </c>
      <c r="AJ165" s="118">
        <v>0</v>
      </c>
      <c r="AK165" s="119">
        <f t="shared" si="94"/>
        <v>0</v>
      </c>
      <c r="AL165" s="298"/>
      <c r="AM165" s="119">
        <f t="shared" si="95"/>
        <v>0</v>
      </c>
      <c r="AN165" s="118">
        <f t="shared" si="96"/>
        <v>0</v>
      </c>
      <c r="AO165" s="118">
        <v>0</v>
      </c>
      <c r="AP165" s="118">
        <v>0</v>
      </c>
      <c r="AQ165" s="118">
        <v>0</v>
      </c>
      <c r="AR165" s="118">
        <v>0</v>
      </c>
      <c r="AS165" s="118">
        <v>0</v>
      </c>
      <c r="AT165" s="118">
        <v>0</v>
      </c>
      <c r="AU165" s="118">
        <v>0</v>
      </c>
      <c r="AV165" s="118">
        <v>0</v>
      </c>
      <c r="AW165" s="118">
        <v>0</v>
      </c>
      <c r="AX165" s="118">
        <v>0</v>
      </c>
    </row>
    <row r="166" spans="1:50" x14ac:dyDescent="0.25">
      <c r="A166" s="279">
        <v>12</v>
      </c>
      <c r="B166" s="279" t="s">
        <v>264</v>
      </c>
      <c r="C166" s="115">
        <v>1335771</v>
      </c>
      <c r="D166" s="116">
        <f t="shared" si="78"/>
        <v>341.80424769703171</v>
      </c>
      <c r="F166" s="116">
        <f t="shared" si="79"/>
        <v>115.02354300093027</v>
      </c>
      <c r="G166" s="115">
        <v>0</v>
      </c>
      <c r="H166" s="116">
        <f t="shared" si="80"/>
        <v>0</v>
      </c>
      <c r="J166" s="116">
        <f t="shared" si="81"/>
        <v>0</v>
      </c>
      <c r="K166" s="115">
        <v>2389122</v>
      </c>
      <c r="L166" s="116">
        <f t="shared" si="82"/>
        <v>611.34135107471855</v>
      </c>
      <c r="N166" s="116">
        <f t="shared" si="83"/>
        <v>124.95493497684622</v>
      </c>
      <c r="O166" s="115">
        <v>4480647</v>
      </c>
      <c r="P166" s="116">
        <f t="shared" si="84"/>
        <v>1146.5319856704195</v>
      </c>
      <c r="R166" s="116">
        <f t="shared" si="85"/>
        <v>218.05080929287658</v>
      </c>
      <c r="S166" s="115">
        <v>22320</v>
      </c>
      <c r="T166" s="116">
        <f t="shared" si="86"/>
        <v>5.7113613101330607</v>
      </c>
      <c r="V166" s="116">
        <f t="shared" si="87"/>
        <v>63.325286997376331</v>
      </c>
      <c r="W166" s="115">
        <v>11593132</v>
      </c>
      <c r="Y166" s="116">
        <f t="shared" si="88"/>
        <v>2966.5127942681679</v>
      </c>
      <c r="AA166" s="116">
        <f t="shared" si="89"/>
        <v>85.134496061819476</v>
      </c>
      <c r="AB166" s="115">
        <v>45216</v>
      </c>
      <c r="AC166" s="116">
        <f t="shared" si="90"/>
        <v>11.570112589559876</v>
      </c>
      <c r="AE166" s="116">
        <f t="shared" si="91"/>
        <v>5.8422524054913456</v>
      </c>
      <c r="AF166" s="115">
        <v>577654</v>
      </c>
      <c r="AG166" s="116">
        <f t="shared" si="92"/>
        <v>147.81320368474923</v>
      </c>
      <c r="AI166" s="116">
        <f t="shared" si="93"/>
        <v>105.84107420276388</v>
      </c>
      <c r="AJ166" s="115">
        <v>120610</v>
      </c>
      <c r="AK166" s="116">
        <f t="shared" si="94"/>
        <v>30.862333674513817</v>
      </c>
      <c r="AM166" s="116">
        <f t="shared" si="95"/>
        <v>100</v>
      </c>
      <c r="AN166" s="115">
        <f t="shared" si="96"/>
        <v>20564472</v>
      </c>
      <c r="AO166" s="115">
        <v>3908</v>
      </c>
      <c r="AP166" s="115">
        <v>3908</v>
      </c>
      <c r="AQ166" s="115">
        <v>0</v>
      </c>
      <c r="AR166" s="115">
        <v>3908</v>
      </c>
      <c r="AS166" s="115">
        <v>3908</v>
      </c>
      <c r="AT166" s="115">
        <v>3908</v>
      </c>
      <c r="AU166" s="115">
        <v>3908</v>
      </c>
      <c r="AV166" s="115">
        <v>3908</v>
      </c>
      <c r="AW166" s="115">
        <v>3908</v>
      </c>
      <c r="AX166" s="115">
        <v>3908</v>
      </c>
    </row>
    <row r="167" spans="1:50" x14ac:dyDescent="0.25">
      <c r="A167" s="280">
        <v>13</v>
      </c>
      <c r="B167" s="280" t="s">
        <v>104</v>
      </c>
      <c r="C167" s="118">
        <v>1421501</v>
      </c>
      <c r="D167" s="119">
        <f t="shared" si="78"/>
        <v>70.855398265377332</v>
      </c>
      <c r="E167" s="298"/>
      <c r="F167" s="119">
        <f t="shared" si="79"/>
        <v>23.844171054450143</v>
      </c>
      <c r="G167" s="118">
        <v>0</v>
      </c>
      <c r="H167" s="119">
        <f t="shared" si="80"/>
        <v>0</v>
      </c>
      <c r="I167" s="298"/>
      <c r="J167" s="119">
        <f t="shared" si="81"/>
        <v>0</v>
      </c>
      <c r="K167" s="118">
        <v>8853239</v>
      </c>
      <c r="L167" s="119">
        <f t="shared" si="82"/>
        <v>441.29393878975179</v>
      </c>
      <c r="M167" s="298"/>
      <c r="N167" s="119">
        <f t="shared" si="83"/>
        <v>90.198144343110727</v>
      </c>
      <c r="O167" s="118">
        <v>4608112</v>
      </c>
      <c r="P167" s="119">
        <f t="shared" si="84"/>
        <v>229.69354999501545</v>
      </c>
      <c r="Q167" s="298"/>
      <c r="R167" s="119">
        <f t="shared" si="85"/>
        <v>43.683791722984907</v>
      </c>
      <c r="S167" s="118">
        <v>22099</v>
      </c>
      <c r="T167" s="119">
        <f t="shared" si="86"/>
        <v>1.1015352407536636</v>
      </c>
      <c r="U167" s="298"/>
      <c r="V167" s="119">
        <f t="shared" si="87"/>
        <v>12.213381621416744</v>
      </c>
      <c r="W167" s="118">
        <v>0</v>
      </c>
      <c r="X167" s="298"/>
      <c r="Y167" s="119">
        <f t="shared" si="88"/>
        <v>0</v>
      </c>
      <c r="Z167" s="298"/>
      <c r="AA167" s="119">
        <f t="shared" si="89"/>
        <v>0</v>
      </c>
      <c r="AB167" s="118">
        <v>1132245</v>
      </c>
      <c r="AC167" s="119">
        <f t="shared" si="90"/>
        <v>56.437294387399064</v>
      </c>
      <c r="AD167" s="298"/>
      <c r="AE167" s="119">
        <f t="shared" si="91"/>
        <v>28.497641344624796</v>
      </c>
      <c r="AF167" s="118">
        <v>2280913</v>
      </c>
      <c r="AG167" s="119">
        <f t="shared" si="92"/>
        <v>113.69320107666235</v>
      </c>
      <c r="AH167" s="298"/>
      <c r="AI167" s="119">
        <f t="shared" si="93"/>
        <v>81.40957797768327</v>
      </c>
      <c r="AJ167" s="118">
        <v>0</v>
      </c>
      <c r="AK167" s="119">
        <f t="shared" si="94"/>
        <v>0</v>
      </c>
      <c r="AL167" s="298"/>
      <c r="AM167" s="119">
        <f t="shared" si="95"/>
        <v>0</v>
      </c>
      <c r="AN167" s="118">
        <f t="shared" si="96"/>
        <v>18318109</v>
      </c>
      <c r="AO167" s="118">
        <v>20062</v>
      </c>
      <c r="AP167" s="118">
        <v>20062</v>
      </c>
      <c r="AQ167" s="118">
        <v>0</v>
      </c>
      <c r="AR167" s="118">
        <v>20062</v>
      </c>
      <c r="AS167" s="118">
        <v>20062</v>
      </c>
      <c r="AT167" s="118">
        <v>20062</v>
      </c>
      <c r="AU167" s="118">
        <v>0</v>
      </c>
      <c r="AV167" s="118">
        <v>20062</v>
      </c>
      <c r="AW167" s="118">
        <v>20062</v>
      </c>
      <c r="AX167" s="118">
        <v>0</v>
      </c>
    </row>
    <row r="168" spans="1:50" x14ac:dyDescent="0.25">
      <c r="A168" s="279">
        <v>14</v>
      </c>
      <c r="B168" s="279" t="s">
        <v>265</v>
      </c>
      <c r="C168" s="115">
        <v>3174875</v>
      </c>
      <c r="D168" s="116">
        <f t="shared" si="78"/>
        <v>559.05529142454657</v>
      </c>
      <c r="F168" s="116">
        <f t="shared" si="79"/>
        <v>188.13259573668947</v>
      </c>
      <c r="G168" s="115">
        <v>0</v>
      </c>
      <c r="H168" s="116">
        <f t="shared" si="80"/>
        <v>0</v>
      </c>
      <c r="J168" s="116">
        <f t="shared" si="81"/>
        <v>0</v>
      </c>
      <c r="K168" s="115">
        <v>2596256</v>
      </c>
      <c r="L168" s="116">
        <f t="shared" si="82"/>
        <v>457.16781123437227</v>
      </c>
      <c r="N168" s="116">
        <f t="shared" si="83"/>
        <v>93.442679815251367</v>
      </c>
      <c r="O168" s="115">
        <v>1829348</v>
      </c>
      <c r="P168" s="116">
        <f t="shared" si="84"/>
        <v>322.12502201091741</v>
      </c>
      <c r="R168" s="116">
        <f t="shared" si="85"/>
        <v>61.262679646826001</v>
      </c>
      <c r="S168" s="115">
        <v>159428</v>
      </c>
      <c r="T168" s="116">
        <f t="shared" si="86"/>
        <v>28.073252333157246</v>
      </c>
      <c r="V168" s="116">
        <f t="shared" si="87"/>
        <v>311.2649794704601</v>
      </c>
      <c r="W168" s="115">
        <v>0</v>
      </c>
      <c r="Y168" s="116">
        <f t="shared" si="88"/>
        <v>0</v>
      </c>
      <c r="AA168" s="116">
        <f t="shared" si="89"/>
        <v>0</v>
      </c>
      <c r="AB168" s="115">
        <v>44220</v>
      </c>
      <c r="AC168" s="116">
        <f t="shared" si="90"/>
        <v>7.7865821447437931</v>
      </c>
      <c r="AE168" s="116">
        <f t="shared" si="91"/>
        <v>3.9317835426021435</v>
      </c>
      <c r="AF168" s="115">
        <v>1031913</v>
      </c>
      <c r="AG168" s="116">
        <f t="shared" si="92"/>
        <v>181.7068145800317</v>
      </c>
      <c r="AI168" s="116">
        <f t="shared" si="93"/>
        <v>130.11046351535967</v>
      </c>
      <c r="AJ168" s="115">
        <v>0</v>
      </c>
      <c r="AK168" s="116">
        <f t="shared" si="94"/>
        <v>0</v>
      </c>
      <c r="AM168" s="116">
        <f t="shared" si="95"/>
        <v>0</v>
      </c>
      <c r="AN168" s="115">
        <f t="shared" si="96"/>
        <v>8836040</v>
      </c>
      <c r="AO168" s="115">
        <v>5679</v>
      </c>
      <c r="AP168" s="115">
        <v>5679</v>
      </c>
      <c r="AQ168" s="115">
        <v>0</v>
      </c>
      <c r="AR168" s="115">
        <v>5679</v>
      </c>
      <c r="AS168" s="115">
        <v>5679</v>
      </c>
      <c r="AT168" s="115">
        <v>5679</v>
      </c>
      <c r="AU168" s="115">
        <v>0</v>
      </c>
      <c r="AV168" s="115">
        <v>5679</v>
      </c>
      <c r="AW168" s="115">
        <v>5679</v>
      </c>
      <c r="AX168" s="115">
        <v>0</v>
      </c>
    </row>
    <row r="169" spans="1:50" x14ac:dyDescent="0.25">
      <c r="A169" s="280">
        <v>15</v>
      </c>
      <c r="B169" s="280" t="s">
        <v>266</v>
      </c>
      <c r="C169" s="118">
        <v>2493914</v>
      </c>
      <c r="D169" s="119">
        <f t="shared" si="78"/>
        <v>333.72327044025155</v>
      </c>
      <c r="E169" s="298"/>
      <c r="F169" s="119">
        <f t="shared" si="79"/>
        <v>112.30414252171599</v>
      </c>
      <c r="G169" s="118">
        <v>0</v>
      </c>
      <c r="H169" s="119">
        <f t="shared" si="80"/>
        <v>0</v>
      </c>
      <c r="I169" s="298"/>
      <c r="J169" s="119">
        <f t="shared" si="81"/>
        <v>0</v>
      </c>
      <c r="K169" s="118">
        <v>5191721</v>
      </c>
      <c r="L169" s="119">
        <f t="shared" si="82"/>
        <v>694.73049645390074</v>
      </c>
      <c r="M169" s="298"/>
      <c r="N169" s="119">
        <f t="shared" si="83"/>
        <v>141.99923472904302</v>
      </c>
      <c r="O169" s="118">
        <v>5017727</v>
      </c>
      <c r="P169" s="119">
        <f t="shared" si="84"/>
        <v>671.44747758597623</v>
      </c>
      <c r="Q169" s="298"/>
      <c r="R169" s="119">
        <f t="shared" si="85"/>
        <v>127.69784682428337</v>
      </c>
      <c r="S169" s="118">
        <v>0</v>
      </c>
      <c r="T169" s="119">
        <f t="shared" si="86"/>
        <v>0</v>
      </c>
      <c r="U169" s="298"/>
      <c r="V169" s="119">
        <f t="shared" si="87"/>
        <v>0</v>
      </c>
      <c r="W169" s="118">
        <v>0</v>
      </c>
      <c r="X169" s="298"/>
      <c r="Y169" s="119">
        <f t="shared" si="88"/>
        <v>0</v>
      </c>
      <c r="Z169" s="298"/>
      <c r="AA169" s="119">
        <f t="shared" si="89"/>
        <v>0</v>
      </c>
      <c r="AB169" s="118">
        <v>1275498</v>
      </c>
      <c r="AC169" s="119">
        <f t="shared" si="90"/>
        <v>170.68085106382978</v>
      </c>
      <c r="AD169" s="298"/>
      <c r="AE169" s="119">
        <f t="shared" si="91"/>
        <v>86.18417538985257</v>
      </c>
      <c r="AF169" s="118">
        <v>643969</v>
      </c>
      <c r="AG169" s="119">
        <f t="shared" si="92"/>
        <v>86.172755252241402</v>
      </c>
      <c r="AH169" s="298"/>
      <c r="AI169" s="119">
        <f t="shared" si="93"/>
        <v>61.703668925011748</v>
      </c>
      <c r="AJ169" s="118">
        <v>0</v>
      </c>
      <c r="AK169" s="119">
        <f t="shared" si="94"/>
        <v>0</v>
      </c>
      <c r="AL169" s="298"/>
      <c r="AM169" s="119">
        <f t="shared" si="95"/>
        <v>0</v>
      </c>
      <c r="AN169" s="118">
        <f t="shared" si="96"/>
        <v>14622829</v>
      </c>
      <c r="AO169" s="118">
        <v>7473</v>
      </c>
      <c r="AP169" s="118">
        <v>7473</v>
      </c>
      <c r="AQ169" s="118">
        <v>0</v>
      </c>
      <c r="AR169" s="118">
        <v>7473</v>
      </c>
      <c r="AS169" s="118">
        <v>7473</v>
      </c>
      <c r="AT169" s="118">
        <v>0</v>
      </c>
      <c r="AU169" s="118">
        <v>0</v>
      </c>
      <c r="AV169" s="118">
        <v>7473</v>
      </c>
      <c r="AW169" s="118">
        <v>7473</v>
      </c>
      <c r="AX169" s="118">
        <v>0</v>
      </c>
    </row>
    <row r="170" spans="1:50" x14ac:dyDescent="0.25">
      <c r="A170" s="279">
        <v>16</v>
      </c>
      <c r="B170" s="279" t="s">
        <v>267</v>
      </c>
      <c r="C170" s="115">
        <v>4490083</v>
      </c>
      <c r="D170" s="116">
        <f t="shared" si="78"/>
        <v>299.11951235760444</v>
      </c>
      <c r="F170" s="116">
        <f t="shared" si="79"/>
        <v>100.65932861834648</v>
      </c>
      <c r="G170" s="115">
        <v>0</v>
      </c>
      <c r="H170" s="116">
        <f t="shared" si="80"/>
        <v>0</v>
      </c>
      <c r="J170" s="116">
        <f t="shared" si="81"/>
        <v>0</v>
      </c>
      <c r="K170" s="115">
        <v>5680750</v>
      </c>
      <c r="L170" s="116">
        <f t="shared" si="82"/>
        <v>378.43914462727332</v>
      </c>
      <c r="N170" s="116">
        <f t="shared" si="83"/>
        <v>77.350957245839396</v>
      </c>
      <c r="O170" s="115">
        <v>4879147</v>
      </c>
      <c r="P170" s="116">
        <f t="shared" si="84"/>
        <v>325.03810538938114</v>
      </c>
      <c r="R170" s="116">
        <f t="shared" si="85"/>
        <v>61.816698371249309</v>
      </c>
      <c r="S170" s="115">
        <v>0</v>
      </c>
      <c r="T170" s="116">
        <f t="shared" si="86"/>
        <v>0</v>
      </c>
      <c r="V170" s="116">
        <f t="shared" si="87"/>
        <v>0</v>
      </c>
      <c r="W170" s="115">
        <v>0</v>
      </c>
      <c r="Y170" s="116">
        <f t="shared" si="88"/>
        <v>0</v>
      </c>
      <c r="AA170" s="116">
        <f t="shared" si="89"/>
        <v>0</v>
      </c>
      <c r="AB170" s="115">
        <v>0</v>
      </c>
      <c r="AC170" s="116">
        <f t="shared" si="90"/>
        <v>0</v>
      </c>
      <c r="AE170" s="116">
        <f t="shared" si="91"/>
        <v>0</v>
      </c>
      <c r="AF170" s="115">
        <v>1335722</v>
      </c>
      <c r="AG170" s="116">
        <f t="shared" si="92"/>
        <v>88.982879221903943</v>
      </c>
      <c r="AI170" s="116">
        <f t="shared" si="93"/>
        <v>63.7158473514151</v>
      </c>
      <c r="AJ170" s="115">
        <v>0</v>
      </c>
      <c r="AK170" s="116">
        <f t="shared" si="94"/>
        <v>0</v>
      </c>
      <c r="AM170" s="116">
        <f t="shared" si="95"/>
        <v>0</v>
      </c>
      <c r="AN170" s="115">
        <f t="shared" si="96"/>
        <v>16385702</v>
      </c>
      <c r="AO170" s="115">
        <v>15011</v>
      </c>
      <c r="AP170" s="115">
        <v>15011</v>
      </c>
      <c r="AQ170" s="115">
        <v>0</v>
      </c>
      <c r="AR170" s="115">
        <v>15011</v>
      </c>
      <c r="AS170" s="115">
        <v>15011</v>
      </c>
      <c r="AT170" s="115">
        <v>0</v>
      </c>
      <c r="AU170" s="115">
        <v>0</v>
      </c>
      <c r="AV170" s="115">
        <v>0</v>
      </c>
      <c r="AW170" s="115">
        <v>15011</v>
      </c>
      <c r="AX170" s="115">
        <v>0</v>
      </c>
    </row>
    <row r="171" spans="1:50" x14ac:dyDescent="0.25">
      <c r="A171" s="280">
        <v>17</v>
      </c>
      <c r="B171" s="280" t="s">
        <v>268</v>
      </c>
      <c r="C171" s="118">
        <v>13489299</v>
      </c>
      <c r="D171" s="119">
        <f t="shared" si="78"/>
        <v>547.12224700872036</v>
      </c>
      <c r="E171" s="298"/>
      <c r="F171" s="119">
        <f t="shared" si="79"/>
        <v>184.11690237786257</v>
      </c>
      <c r="G171" s="118">
        <v>0</v>
      </c>
      <c r="H171" s="119">
        <f t="shared" si="80"/>
        <v>0</v>
      </c>
      <c r="I171" s="298"/>
      <c r="J171" s="119">
        <f t="shared" si="81"/>
        <v>0</v>
      </c>
      <c r="K171" s="118">
        <v>13797545</v>
      </c>
      <c r="L171" s="119">
        <f t="shared" si="82"/>
        <v>559.62461975258566</v>
      </c>
      <c r="M171" s="298"/>
      <c r="N171" s="119">
        <f t="shared" si="83"/>
        <v>114.38430894572353</v>
      </c>
      <c r="O171" s="118">
        <v>13264415</v>
      </c>
      <c r="P171" s="119">
        <f t="shared" si="84"/>
        <v>538.00101399310483</v>
      </c>
      <c r="Q171" s="298"/>
      <c r="R171" s="119">
        <f t="shared" si="85"/>
        <v>102.31860773861298</v>
      </c>
      <c r="S171" s="118">
        <v>263693</v>
      </c>
      <c r="T171" s="119">
        <f t="shared" si="86"/>
        <v>10.695315351855607</v>
      </c>
      <c r="U171" s="298"/>
      <c r="V171" s="119">
        <f t="shared" si="87"/>
        <v>118.58537350492404</v>
      </c>
      <c r="W171" s="118">
        <v>0</v>
      </c>
      <c r="X171" s="298"/>
      <c r="Y171" s="119">
        <f t="shared" si="88"/>
        <v>0</v>
      </c>
      <c r="Z171" s="298"/>
      <c r="AA171" s="119">
        <f t="shared" si="89"/>
        <v>0</v>
      </c>
      <c r="AB171" s="118">
        <v>6451594</v>
      </c>
      <c r="AC171" s="119">
        <f t="shared" si="90"/>
        <v>261.67487325086188</v>
      </c>
      <c r="AD171" s="298"/>
      <c r="AE171" s="119">
        <f t="shared" si="91"/>
        <v>132.1310096053823</v>
      </c>
      <c r="AF171" s="118">
        <v>2722214</v>
      </c>
      <c r="AG171" s="119">
        <f t="shared" si="92"/>
        <v>110.41224903670656</v>
      </c>
      <c r="AH171" s="298"/>
      <c r="AI171" s="119">
        <f t="shared" si="93"/>
        <v>79.060264928104189</v>
      </c>
      <c r="AJ171" s="118">
        <v>0</v>
      </c>
      <c r="AK171" s="119">
        <f t="shared" si="94"/>
        <v>0</v>
      </c>
      <c r="AL171" s="298"/>
      <c r="AM171" s="119">
        <f t="shared" si="95"/>
        <v>0</v>
      </c>
      <c r="AN171" s="118">
        <f t="shared" si="96"/>
        <v>49988760</v>
      </c>
      <c r="AO171" s="118">
        <v>24655</v>
      </c>
      <c r="AP171" s="118">
        <v>24655</v>
      </c>
      <c r="AQ171" s="118">
        <v>0</v>
      </c>
      <c r="AR171" s="118">
        <v>24655</v>
      </c>
      <c r="AS171" s="118">
        <v>24655</v>
      </c>
      <c r="AT171" s="118">
        <v>24655</v>
      </c>
      <c r="AU171" s="118">
        <v>0</v>
      </c>
      <c r="AV171" s="118">
        <v>24655</v>
      </c>
      <c r="AW171" s="118">
        <v>24655</v>
      </c>
      <c r="AX171" s="118">
        <v>0</v>
      </c>
    </row>
    <row r="172" spans="1:50" x14ac:dyDescent="0.25">
      <c r="A172" s="279">
        <v>18</v>
      </c>
      <c r="B172" s="279" t="s">
        <v>269</v>
      </c>
      <c r="C172" s="115">
        <v>13877929</v>
      </c>
      <c r="D172" s="116">
        <f t="shared" si="78"/>
        <v>287.6254715025907</v>
      </c>
      <c r="F172" s="116">
        <f t="shared" si="79"/>
        <v>96.791368195241986</v>
      </c>
      <c r="G172" s="115">
        <v>0</v>
      </c>
      <c r="H172" s="116">
        <f t="shared" si="80"/>
        <v>0</v>
      </c>
      <c r="J172" s="116">
        <f t="shared" si="81"/>
        <v>0</v>
      </c>
      <c r="K172" s="115">
        <v>17623224</v>
      </c>
      <c r="L172" s="116">
        <f t="shared" si="82"/>
        <v>365.2481658031088</v>
      </c>
      <c r="N172" s="116">
        <f t="shared" si="83"/>
        <v>74.654791023226096</v>
      </c>
      <c r="O172" s="115">
        <v>19665414</v>
      </c>
      <c r="P172" s="116">
        <f t="shared" si="84"/>
        <v>407.57334715025905</v>
      </c>
      <c r="R172" s="116">
        <f t="shared" si="85"/>
        <v>77.513492255825696</v>
      </c>
      <c r="S172" s="115">
        <v>256500</v>
      </c>
      <c r="T172" s="116">
        <f t="shared" si="86"/>
        <v>5.3160621761658033</v>
      </c>
      <c r="V172" s="116">
        <f t="shared" si="87"/>
        <v>58.94236850404296</v>
      </c>
      <c r="W172" s="115">
        <v>0</v>
      </c>
      <c r="Y172" s="116">
        <f t="shared" si="88"/>
        <v>0</v>
      </c>
      <c r="AA172" s="116">
        <f t="shared" si="89"/>
        <v>0</v>
      </c>
      <c r="AB172" s="115">
        <v>9602473</v>
      </c>
      <c r="AC172" s="116">
        <f t="shared" si="90"/>
        <v>199.01498445595854</v>
      </c>
      <c r="AE172" s="116">
        <f t="shared" si="91"/>
        <v>100.49131006000653</v>
      </c>
      <c r="AF172" s="115">
        <v>6473733</v>
      </c>
      <c r="AG172" s="116">
        <f t="shared" si="92"/>
        <v>134.17063212435232</v>
      </c>
      <c r="AI172" s="116">
        <f t="shared" si="93"/>
        <v>96.072363472969542</v>
      </c>
      <c r="AJ172" s="115">
        <v>0</v>
      </c>
      <c r="AK172" s="116">
        <f t="shared" si="94"/>
        <v>0</v>
      </c>
      <c r="AM172" s="116">
        <f t="shared" si="95"/>
        <v>0</v>
      </c>
      <c r="AN172" s="115">
        <f t="shared" si="96"/>
        <v>67499273</v>
      </c>
      <c r="AO172" s="115">
        <v>48250</v>
      </c>
      <c r="AP172" s="115">
        <v>48250</v>
      </c>
      <c r="AQ172" s="115">
        <v>0</v>
      </c>
      <c r="AR172" s="115">
        <v>48250</v>
      </c>
      <c r="AS172" s="115">
        <v>48250</v>
      </c>
      <c r="AT172" s="115">
        <v>48250</v>
      </c>
      <c r="AU172" s="115">
        <v>0</v>
      </c>
      <c r="AV172" s="115">
        <v>48250</v>
      </c>
      <c r="AW172" s="115">
        <v>48250</v>
      </c>
      <c r="AX172" s="115">
        <v>0</v>
      </c>
    </row>
    <row r="173" spans="1:50" x14ac:dyDescent="0.25">
      <c r="A173" s="280">
        <v>19</v>
      </c>
      <c r="B173" s="280" t="s">
        <v>270</v>
      </c>
      <c r="C173" s="118">
        <v>788825</v>
      </c>
      <c r="D173" s="119">
        <f t="shared" si="78"/>
        <v>163.28399917201406</v>
      </c>
      <c r="E173" s="298"/>
      <c r="F173" s="119">
        <f t="shared" si="79"/>
        <v>54.94812959952904</v>
      </c>
      <c r="G173" s="118">
        <v>0</v>
      </c>
      <c r="H173" s="119">
        <f t="shared" si="80"/>
        <v>0</v>
      </c>
      <c r="I173" s="298"/>
      <c r="J173" s="119">
        <f t="shared" si="81"/>
        <v>0</v>
      </c>
      <c r="K173" s="118">
        <v>1930781</v>
      </c>
      <c r="L173" s="119">
        <f t="shared" si="82"/>
        <v>399.66487269716413</v>
      </c>
      <c r="M173" s="298"/>
      <c r="N173" s="119">
        <f t="shared" si="83"/>
        <v>81.689383668568425</v>
      </c>
      <c r="O173" s="118">
        <v>3584900</v>
      </c>
      <c r="P173" s="119">
        <f t="shared" si="84"/>
        <v>742.0616849513558</v>
      </c>
      <c r="Q173" s="298"/>
      <c r="R173" s="119">
        <f t="shared" si="85"/>
        <v>141.12746349092399</v>
      </c>
      <c r="S173" s="118">
        <v>19245</v>
      </c>
      <c r="T173" s="119">
        <f t="shared" si="86"/>
        <v>3.9836472779962739</v>
      </c>
      <c r="U173" s="298"/>
      <c r="V173" s="119">
        <f t="shared" si="87"/>
        <v>44.169085700787832</v>
      </c>
      <c r="W173" s="118">
        <v>0</v>
      </c>
      <c r="X173" s="298"/>
      <c r="Y173" s="119">
        <f t="shared" si="88"/>
        <v>0</v>
      </c>
      <c r="Z173" s="298"/>
      <c r="AA173" s="119">
        <f t="shared" si="89"/>
        <v>0</v>
      </c>
      <c r="AB173" s="118">
        <v>1077709</v>
      </c>
      <c r="AC173" s="119">
        <f t="shared" si="90"/>
        <v>223.08197060649968</v>
      </c>
      <c r="AD173" s="298"/>
      <c r="AE173" s="119">
        <f t="shared" si="91"/>
        <v>112.64377674021837</v>
      </c>
      <c r="AF173" s="118">
        <v>16225</v>
      </c>
      <c r="AG173" s="119">
        <f t="shared" si="92"/>
        <v>3.3585179051956118</v>
      </c>
      <c r="AH173" s="298"/>
      <c r="AI173" s="119">
        <f t="shared" si="93"/>
        <v>2.4048537881179533</v>
      </c>
      <c r="AJ173" s="118">
        <v>0</v>
      </c>
      <c r="AK173" s="119">
        <f t="shared" si="94"/>
        <v>0</v>
      </c>
      <c r="AL173" s="298"/>
      <c r="AM173" s="119">
        <f t="shared" si="95"/>
        <v>0</v>
      </c>
      <c r="AN173" s="118">
        <f t="shared" si="96"/>
        <v>7417685</v>
      </c>
      <c r="AO173" s="118">
        <v>4831</v>
      </c>
      <c r="AP173" s="118">
        <v>4831</v>
      </c>
      <c r="AQ173" s="118">
        <v>0</v>
      </c>
      <c r="AR173" s="118">
        <v>4831</v>
      </c>
      <c r="AS173" s="118">
        <v>4831</v>
      </c>
      <c r="AT173" s="118">
        <v>4831</v>
      </c>
      <c r="AU173" s="118">
        <v>0</v>
      </c>
      <c r="AV173" s="118">
        <v>4831</v>
      </c>
      <c r="AW173" s="118">
        <v>4831</v>
      </c>
      <c r="AX173" s="118">
        <v>0</v>
      </c>
    </row>
    <row r="174" spans="1:50" x14ac:dyDescent="0.25">
      <c r="A174" s="279">
        <v>20</v>
      </c>
      <c r="B174" s="279" t="s">
        <v>271</v>
      </c>
      <c r="C174" s="115">
        <v>0</v>
      </c>
      <c r="D174" s="116">
        <f t="shared" si="78"/>
        <v>0</v>
      </c>
      <c r="F174" s="116">
        <f t="shared" si="79"/>
        <v>0</v>
      </c>
      <c r="G174" s="115">
        <v>0</v>
      </c>
      <c r="H174" s="116">
        <f t="shared" si="80"/>
        <v>0</v>
      </c>
      <c r="J174" s="116">
        <f t="shared" si="81"/>
        <v>0</v>
      </c>
      <c r="K174" s="115">
        <v>0</v>
      </c>
      <c r="L174" s="116">
        <f t="shared" si="82"/>
        <v>0</v>
      </c>
      <c r="N174" s="116">
        <f t="shared" si="83"/>
        <v>0</v>
      </c>
      <c r="O174" s="115">
        <v>0</v>
      </c>
      <c r="P174" s="116">
        <f t="shared" si="84"/>
        <v>0</v>
      </c>
      <c r="R174" s="116">
        <f t="shared" si="85"/>
        <v>0</v>
      </c>
      <c r="S174" s="115">
        <v>0</v>
      </c>
      <c r="T174" s="116">
        <f t="shared" si="86"/>
        <v>0</v>
      </c>
      <c r="V174" s="116">
        <f t="shared" si="87"/>
        <v>0</v>
      </c>
      <c r="W174" s="115">
        <v>0</v>
      </c>
      <c r="Y174" s="116">
        <f t="shared" si="88"/>
        <v>0</v>
      </c>
      <c r="AA174" s="116">
        <f t="shared" si="89"/>
        <v>0</v>
      </c>
      <c r="AB174" s="115">
        <v>0</v>
      </c>
      <c r="AC174" s="116">
        <f t="shared" si="90"/>
        <v>0</v>
      </c>
      <c r="AE174" s="116">
        <f t="shared" si="91"/>
        <v>0</v>
      </c>
      <c r="AF174" s="115">
        <v>0</v>
      </c>
      <c r="AG174" s="116">
        <f t="shared" si="92"/>
        <v>0</v>
      </c>
      <c r="AI174" s="116">
        <f t="shared" si="93"/>
        <v>0</v>
      </c>
      <c r="AJ174" s="115">
        <v>0</v>
      </c>
      <c r="AK174" s="116">
        <f t="shared" si="94"/>
        <v>0</v>
      </c>
      <c r="AM174" s="116">
        <f t="shared" si="95"/>
        <v>0</v>
      </c>
      <c r="AN174" s="115">
        <f t="shared" si="96"/>
        <v>0</v>
      </c>
      <c r="AO174" s="115">
        <v>0</v>
      </c>
      <c r="AP174" s="115">
        <v>0</v>
      </c>
      <c r="AQ174" s="115">
        <v>0</v>
      </c>
      <c r="AR174" s="115">
        <v>0</v>
      </c>
      <c r="AS174" s="115">
        <v>0</v>
      </c>
      <c r="AT174" s="115">
        <v>0</v>
      </c>
      <c r="AU174" s="115">
        <v>0</v>
      </c>
      <c r="AV174" s="115">
        <v>0</v>
      </c>
      <c r="AW174" s="115">
        <v>0</v>
      </c>
      <c r="AX174" s="115">
        <v>0</v>
      </c>
    </row>
    <row r="175" spans="1:50" x14ac:dyDescent="0.25">
      <c r="A175" s="280">
        <v>21</v>
      </c>
      <c r="B175" s="280" t="s">
        <v>172</v>
      </c>
      <c r="C175" s="118">
        <v>800117</v>
      </c>
      <c r="D175" s="119">
        <f t="shared" si="78"/>
        <v>163.95840163934426</v>
      </c>
      <c r="E175" s="298"/>
      <c r="F175" s="119">
        <f t="shared" si="79"/>
        <v>55.175078684344527</v>
      </c>
      <c r="G175" s="118">
        <v>0</v>
      </c>
      <c r="H175" s="119">
        <f t="shared" si="80"/>
        <v>0</v>
      </c>
      <c r="I175" s="298"/>
      <c r="J175" s="119">
        <f t="shared" si="81"/>
        <v>0</v>
      </c>
      <c r="K175" s="118">
        <v>2038965</v>
      </c>
      <c r="L175" s="119">
        <f t="shared" si="82"/>
        <v>417.82069672131149</v>
      </c>
      <c r="M175" s="298"/>
      <c r="N175" s="119">
        <f t="shared" si="83"/>
        <v>85.4003379601441</v>
      </c>
      <c r="O175" s="118">
        <v>3195378</v>
      </c>
      <c r="P175" s="119">
        <f t="shared" si="84"/>
        <v>654.79057377049185</v>
      </c>
      <c r="Q175" s="298"/>
      <c r="R175" s="119">
        <f t="shared" si="85"/>
        <v>124.52998809668219</v>
      </c>
      <c r="S175" s="118">
        <v>0</v>
      </c>
      <c r="T175" s="119">
        <f t="shared" si="86"/>
        <v>0</v>
      </c>
      <c r="U175" s="298"/>
      <c r="V175" s="119">
        <f t="shared" si="87"/>
        <v>0</v>
      </c>
      <c r="W175" s="118">
        <v>0</v>
      </c>
      <c r="X175" s="298"/>
      <c r="Y175" s="119">
        <f t="shared" si="88"/>
        <v>0</v>
      </c>
      <c r="Z175" s="298"/>
      <c r="AA175" s="119">
        <f t="shared" si="89"/>
        <v>0</v>
      </c>
      <c r="AB175" s="118">
        <v>40439</v>
      </c>
      <c r="AC175" s="119">
        <f t="shared" si="90"/>
        <v>8.2866803278688526</v>
      </c>
      <c r="AD175" s="298"/>
      <c r="AE175" s="119">
        <f t="shared" si="91"/>
        <v>4.1843048375099032</v>
      </c>
      <c r="AF175" s="118">
        <v>362598</v>
      </c>
      <c r="AG175" s="119">
        <f t="shared" si="92"/>
        <v>74.302868852459014</v>
      </c>
      <c r="AH175" s="298"/>
      <c r="AI175" s="119">
        <f t="shared" si="93"/>
        <v>53.204282565067984</v>
      </c>
      <c r="AJ175" s="118">
        <v>0</v>
      </c>
      <c r="AK175" s="119">
        <f t="shared" si="94"/>
        <v>0</v>
      </c>
      <c r="AL175" s="298"/>
      <c r="AM175" s="119">
        <f t="shared" si="95"/>
        <v>0</v>
      </c>
      <c r="AN175" s="118">
        <f t="shared" si="96"/>
        <v>6437497</v>
      </c>
      <c r="AO175" s="118">
        <v>4880</v>
      </c>
      <c r="AP175" s="118">
        <v>4880</v>
      </c>
      <c r="AQ175" s="118">
        <v>0</v>
      </c>
      <c r="AR175" s="118">
        <v>4880</v>
      </c>
      <c r="AS175" s="118">
        <v>4880</v>
      </c>
      <c r="AT175" s="118">
        <v>0</v>
      </c>
      <c r="AU175" s="118">
        <v>0</v>
      </c>
      <c r="AV175" s="118">
        <v>4880</v>
      </c>
      <c r="AW175" s="118">
        <v>4880</v>
      </c>
      <c r="AX175" s="118">
        <v>0</v>
      </c>
    </row>
    <row r="176" spans="1:50" x14ac:dyDescent="0.25">
      <c r="A176" s="279">
        <v>22</v>
      </c>
      <c r="B176" s="279" t="s">
        <v>188</v>
      </c>
      <c r="C176" s="115">
        <v>2904384</v>
      </c>
      <c r="D176" s="116">
        <f t="shared" si="78"/>
        <v>323.2480801335559</v>
      </c>
      <c r="F176" s="116">
        <f t="shared" si="79"/>
        <v>108.77904442593945</v>
      </c>
      <c r="G176" s="115">
        <v>0</v>
      </c>
      <c r="H176" s="116">
        <f t="shared" si="80"/>
        <v>0</v>
      </c>
      <c r="J176" s="116">
        <f t="shared" si="81"/>
        <v>0</v>
      </c>
      <c r="K176" s="115">
        <v>4317017</v>
      </c>
      <c r="L176" s="116">
        <f t="shared" si="82"/>
        <v>480.46933778519752</v>
      </c>
      <c r="N176" s="116">
        <f t="shared" si="83"/>
        <v>98.205388455687753</v>
      </c>
      <c r="O176" s="115">
        <v>3604273</v>
      </c>
      <c r="P176" s="116">
        <f t="shared" si="84"/>
        <v>401.14335002782417</v>
      </c>
      <c r="R176" s="116">
        <f t="shared" si="85"/>
        <v>76.290616580466349</v>
      </c>
      <c r="S176" s="115">
        <v>20647</v>
      </c>
      <c r="T176" s="116">
        <f t="shared" si="86"/>
        <v>2.2979410127991096</v>
      </c>
      <c r="V176" s="116">
        <f t="shared" si="87"/>
        <v>25.478649701318762</v>
      </c>
      <c r="W176" s="115">
        <v>0</v>
      </c>
      <c r="Y176" s="116">
        <f t="shared" si="88"/>
        <v>0</v>
      </c>
      <c r="AA176" s="116">
        <f t="shared" si="89"/>
        <v>0</v>
      </c>
      <c r="AB176" s="115">
        <v>701913</v>
      </c>
      <c r="AC176" s="116">
        <f t="shared" si="90"/>
        <v>78.120534223706173</v>
      </c>
      <c r="AE176" s="116">
        <f t="shared" si="91"/>
        <v>39.446450970454883</v>
      </c>
      <c r="AF176" s="115">
        <v>4140036</v>
      </c>
      <c r="AG176" s="116">
        <f t="shared" si="92"/>
        <v>460.77195325542573</v>
      </c>
      <c r="AI176" s="116">
        <f t="shared" si="93"/>
        <v>329.93397936947434</v>
      </c>
      <c r="AJ176" s="115">
        <v>0</v>
      </c>
      <c r="AK176" s="116">
        <f t="shared" si="94"/>
        <v>0</v>
      </c>
      <c r="AM176" s="116">
        <f t="shared" si="95"/>
        <v>0</v>
      </c>
      <c r="AN176" s="115">
        <f t="shared" si="96"/>
        <v>15688270</v>
      </c>
      <c r="AO176" s="115">
        <v>8985</v>
      </c>
      <c r="AP176" s="115">
        <v>8985</v>
      </c>
      <c r="AQ176" s="115">
        <v>0</v>
      </c>
      <c r="AR176" s="115">
        <v>8985</v>
      </c>
      <c r="AS176" s="115">
        <v>8985</v>
      </c>
      <c r="AT176" s="115">
        <v>8985</v>
      </c>
      <c r="AU176" s="115">
        <v>0</v>
      </c>
      <c r="AV176" s="115">
        <v>8985</v>
      </c>
      <c r="AW176" s="115">
        <v>8985</v>
      </c>
      <c r="AX176" s="115">
        <v>0</v>
      </c>
    </row>
    <row r="177" spans="1:50" x14ac:dyDescent="0.25">
      <c r="A177" s="280">
        <v>23</v>
      </c>
      <c r="B177" s="281" t="s">
        <v>272</v>
      </c>
      <c r="C177" s="118">
        <v>3473623</v>
      </c>
      <c r="D177" s="119">
        <f t="shared" si="78"/>
        <v>389.02710269907044</v>
      </c>
      <c r="E177" s="298"/>
      <c r="F177" s="119">
        <f t="shared" si="79"/>
        <v>130.91491980373783</v>
      </c>
      <c r="G177" s="118">
        <v>0</v>
      </c>
      <c r="H177" s="119">
        <f t="shared" si="80"/>
        <v>0</v>
      </c>
      <c r="I177" s="298"/>
      <c r="J177" s="119">
        <f t="shared" si="81"/>
        <v>0</v>
      </c>
      <c r="K177" s="118">
        <v>3538831</v>
      </c>
      <c r="L177" s="119">
        <f t="shared" si="82"/>
        <v>396.33004815768845</v>
      </c>
      <c r="M177" s="298"/>
      <c r="N177" s="119">
        <f t="shared" si="83"/>
        <v>81.007763191306708</v>
      </c>
      <c r="O177" s="118">
        <v>4156847</v>
      </c>
      <c r="P177" s="119">
        <f t="shared" si="84"/>
        <v>465.54451786314257</v>
      </c>
      <c r="Q177" s="298"/>
      <c r="R177" s="119">
        <f t="shared" si="85"/>
        <v>88.538619201768057</v>
      </c>
      <c r="S177" s="118">
        <v>115923</v>
      </c>
      <c r="T177" s="119">
        <f t="shared" si="86"/>
        <v>12.982752827864262</v>
      </c>
      <c r="U177" s="298"/>
      <c r="V177" s="119">
        <f t="shared" si="87"/>
        <v>143.94756419662576</v>
      </c>
      <c r="W177" s="118">
        <v>0</v>
      </c>
      <c r="X177" s="298"/>
      <c r="Y177" s="119">
        <f t="shared" si="88"/>
        <v>0</v>
      </c>
      <c r="Z177" s="298"/>
      <c r="AA177" s="119">
        <f t="shared" si="89"/>
        <v>0</v>
      </c>
      <c r="AB177" s="118">
        <v>978144</v>
      </c>
      <c r="AC177" s="119">
        <f t="shared" si="90"/>
        <v>109.54686975025199</v>
      </c>
      <c r="AD177" s="298"/>
      <c r="AE177" s="119">
        <f t="shared" si="91"/>
        <v>55.314972811064258</v>
      </c>
      <c r="AF177" s="118">
        <v>1429024</v>
      </c>
      <c r="AG177" s="119">
        <f t="shared" si="92"/>
        <v>160.04300593571509</v>
      </c>
      <c r="AH177" s="298"/>
      <c r="AI177" s="119">
        <f t="shared" si="93"/>
        <v>114.5981769193134</v>
      </c>
      <c r="AJ177" s="118">
        <v>0</v>
      </c>
      <c r="AK177" s="119">
        <f t="shared" si="94"/>
        <v>0</v>
      </c>
      <c r="AL177" s="298"/>
      <c r="AM177" s="119">
        <f t="shared" si="95"/>
        <v>0</v>
      </c>
      <c r="AN177" s="118">
        <f t="shared" si="96"/>
        <v>13692392</v>
      </c>
      <c r="AO177" s="118">
        <v>8929</v>
      </c>
      <c r="AP177" s="118">
        <v>8929</v>
      </c>
      <c r="AQ177" s="118">
        <v>0</v>
      </c>
      <c r="AR177" s="118">
        <v>8929</v>
      </c>
      <c r="AS177" s="118">
        <v>8929</v>
      </c>
      <c r="AT177" s="118">
        <v>8929</v>
      </c>
      <c r="AU177" s="118">
        <v>0</v>
      </c>
      <c r="AV177" s="118">
        <v>8929</v>
      </c>
      <c r="AW177" s="118">
        <v>8929</v>
      </c>
      <c r="AX177" s="118">
        <v>0</v>
      </c>
    </row>
    <row r="178" spans="1:50" x14ac:dyDescent="0.25">
      <c r="A178" s="279">
        <v>24</v>
      </c>
      <c r="B178" s="279" t="s">
        <v>273</v>
      </c>
      <c r="C178" s="115">
        <v>1214652</v>
      </c>
      <c r="D178" s="116">
        <f t="shared" si="78"/>
        <v>230.87854020148262</v>
      </c>
      <c r="F178" s="116">
        <f t="shared" si="79"/>
        <v>77.694961007027501</v>
      </c>
      <c r="G178" s="115">
        <v>0</v>
      </c>
      <c r="H178" s="116">
        <f t="shared" si="80"/>
        <v>0</v>
      </c>
      <c r="J178" s="116">
        <f t="shared" si="81"/>
        <v>0</v>
      </c>
      <c r="K178" s="115">
        <v>3274900</v>
      </c>
      <c r="L178" s="116">
        <f t="shared" si="82"/>
        <v>622.48621934993344</v>
      </c>
      <c r="N178" s="116">
        <f t="shared" si="83"/>
        <v>127.23288703784593</v>
      </c>
      <c r="O178" s="115">
        <v>2794717</v>
      </c>
      <c r="P178" s="116">
        <f t="shared" si="84"/>
        <v>531.21402775137801</v>
      </c>
      <c r="R178" s="116">
        <f t="shared" si="85"/>
        <v>101.02783882752779</v>
      </c>
      <c r="S178" s="115">
        <v>0</v>
      </c>
      <c r="T178" s="116">
        <f t="shared" si="86"/>
        <v>0</v>
      </c>
      <c r="V178" s="116">
        <f t="shared" si="87"/>
        <v>0</v>
      </c>
      <c r="W178" s="115">
        <v>0</v>
      </c>
      <c r="Y178" s="116">
        <f t="shared" si="88"/>
        <v>0</v>
      </c>
      <c r="AA178" s="116">
        <f t="shared" si="89"/>
        <v>0</v>
      </c>
      <c r="AB178" s="115">
        <v>335865</v>
      </c>
      <c r="AC178" s="116">
        <f t="shared" si="90"/>
        <v>63.840524615092185</v>
      </c>
      <c r="AE178" s="116">
        <f t="shared" si="91"/>
        <v>32.23585385304704</v>
      </c>
      <c r="AF178" s="115">
        <v>46848</v>
      </c>
      <c r="AG178" s="116">
        <f t="shared" si="92"/>
        <v>8.9047709560919976</v>
      </c>
      <c r="AI178" s="116">
        <f t="shared" si="93"/>
        <v>6.3762268865537886</v>
      </c>
      <c r="AJ178" s="115">
        <v>0</v>
      </c>
      <c r="AK178" s="116">
        <f t="shared" si="94"/>
        <v>0</v>
      </c>
      <c r="AM178" s="116">
        <f t="shared" si="95"/>
        <v>0</v>
      </c>
      <c r="AN178" s="115">
        <f t="shared" si="96"/>
        <v>7666982</v>
      </c>
      <c r="AO178" s="115">
        <v>5261</v>
      </c>
      <c r="AP178" s="115">
        <v>5261</v>
      </c>
      <c r="AQ178" s="115">
        <v>0</v>
      </c>
      <c r="AR178" s="115">
        <v>5261</v>
      </c>
      <c r="AS178" s="115">
        <v>5261</v>
      </c>
      <c r="AT178" s="115">
        <v>0</v>
      </c>
      <c r="AU178" s="115">
        <v>0</v>
      </c>
      <c r="AV178" s="115">
        <v>5261</v>
      </c>
      <c r="AW178" s="115">
        <v>5261</v>
      </c>
      <c r="AX178" s="115">
        <v>0</v>
      </c>
    </row>
    <row r="179" spans="1:50" x14ac:dyDescent="0.25">
      <c r="A179" s="280">
        <v>25</v>
      </c>
      <c r="B179" s="280" t="s">
        <v>274</v>
      </c>
      <c r="C179" s="118">
        <v>1458834</v>
      </c>
      <c r="D179" s="119">
        <f t="shared" si="78"/>
        <v>297.53905771976343</v>
      </c>
      <c r="E179" s="298"/>
      <c r="F179" s="119">
        <f t="shared" si="79"/>
        <v>100.12747597689579</v>
      </c>
      <c r="G179" s="118">
        <v>0</v>
      </c>
      <c r="H179" s="119">
        <f t="shared" si="80"/>
        <v>0</v>
      </c>
      <c r="I179" s="298"/>
      <c r="J179" s="119">
        <f t="shared" si="81"/>
        <v>0</v>
      </c>
      <c r="K179" s="118">
        <v>3290704</v>
      </c>
      <c r="L179" s="119">
        <f t="shared" si="82"/>
        <v>671.16132979808276</v>
      </c>
      <c r="M179" s="298"/>
      <c r="N179" s="119">
        <f t="shared" si="83"/>
        <v>137.18182186835756</v>
      </c>
      <c r="O179" s="118">
        <v>3687906</v>
      </c>
      <c r="P179" s="119">
        <f t="shared" si="84"/>
        <v>752.17336324699158</v>
      </c>
      <c r="Q179" s="298"/>
      <c r="R179" s="119">
        <f t="shared" si="85"/>
        <v>143.05053206923611</v>
      </c>
      <c r="S179" s="118">
        <v>1224</v>
      </c>
      <c r="T179" s="119">
        <f t="shared" si="86"/>
        <v>0.2496430756679584</v>
      </c>
      <c r="U179" s="298"/>
      <c r="V179" s="119">
        <f t="shared" si="87"/>
        <v>2.7679424492954898</v>
      </c>
      <c r="W179" s="118">
        <v>0</v>
      </c>
      <c r="X179" s="298"/>
      <c r="Y179" s="119">
        <f t="shared" si="88"/>
        <v>0</v>
      </c>
      <c r="Z179" s="298"/>
      <c r="AA179" s="119">
        <f t="shared" si="89"/>
        <v>0</v>
      </c>
      <c r="AB179" s="118">
        <v>2095966</v>
      </c>
      <c r="AC179" s="119">
        <f t="shared" si="90"/>
        <v>427.48643687538242</v>
      </c>
      <c r="AD179" s="298"/>
      <c r="AE179" s="119">
        <f t="shared" si="91"/>
        <v>215.85647026492168</v>
      </c>
      <c r="AF179" s="118">
        <v>1400186</v>
      </c>
      <c r="AG179" s="119">
        <f t="shared" si="92"/>
        <v>285.57740159086273</v>
      </c>
      <c r="AH179" s="298"/>
      <c r="AI179" s="119">
        <f t="shared" si="93"/>
        <v>204.48659658899996</v>
      </c>
      <c r="AJ179" s="118">
        <v>0</v>
      </c>
      <c r="AK179" s="119">
        <f t="shared" si="94"/>
        <v>0</v>
      </c>
      <c r="AL179" s="298"/>
      <c r="AM179" s="119">
        <f t="shared" si="95"/>
        <v>0</v>
      </c>
      <c r="AN179" s="118">
        <f t="shared" si="96"/>
        <v>11934820</v>
      </c>
      <c r="AO179" s="118">
        <v>4903</v>
      </c>
      <c r="AP179" s="118">
        <v>4903</v>
      </c>
      <c r="AQ179" s="118">
        <v>0</v>
      </c>
      <c r="AR179" s="118">
        <v>4903</v>
      </c>
      <c r="AS179" s="118">
        <v>4903</v>
      </c>
      <c r="AT179" s="118">
        <v>4903</v>
      </c>
      <c r="AU179" s="118">
        <v>0</v>
      </c>
      <c r="AV179" s="118">
        <v>4903</v>
      </c>
      <c r="AW179" s="118">
        <v>4903</v>
      </c>
      <c r="AX179" s="118">
        <v>0</v>
      </c>
    </row>
    <row r="180" spans="1:50" x14ac:dyDescent="0.25">
      <c r="A180" s="279">
        <v>26</v>
      </c>
      <c r="B180" s="279" t="s">
        <v>275</v>
      </c>
      <c r="C180" s="115">
        <v>1713502</v>
      </c>
      <c r="D180" s="116">
        <f t="shared" si="78"/>
        <v>200.80885972108285</v>
      </c>
      <c r="F180" s="116">
        <f t="shared" si="79"/>
        <v>67.575949294723571</v>
      </c>
      <c r="G180" s="115">
        <v>0</v>
      </c>
      <c r="H180" s="116">
        <f t="shared" si="80"/>
        <v>0</v>
      </c>
      <c r="J180" s="116">
        <f t="shared" si="81"/>
        <v>0</v>
      </c>
      <c r="K180" s="115">
        <v>3611555</v>
      </c>
      <c r="L180" s="116">
        <f t="shared" si="82"/>
        <v>423.24563459510136</v>
      </c>
      <c r="N180" s="116">
        <f t="shared" si="83"/>
        <v>86.509166535343809</v>
      </c>
      <c r="O180" s="115">
        <v>2469010</v>
      </c>
      <c r="P180" s="116">
        <f t="shared" si="84"/>
        <v>289.34841204734562</v>
      </c>
      <c r="R180" s="116">
        <f t="shared" si="85"/>
        <v>55.029128016554921</v>
      </c>
      <c r="S180" s="115">
        <v>137395</v>
      </c>
      <c r="T180" s="116">
        <f t="shared" si="86"/>
        <v>16.101605531466074</v>
      </c>
      <c r="V180" s="116">
        <f t="shared" si="87"/>
        <v>178.52815397786071</v>
      </c>
      <c r="W180" s="115">
        <v>0</v>
      </c>
      <c r="Y180" s="116">
        <f t="shared" si="88"/>
        <v>0</v>
      </c>
      <c r="AA180" s="116">
        <f t="shared" si="89"/>
        <v>0</v>
      </c>
      <c r="AB180" s="115">
        <v>1526647</v>
      </c>
      <c r="AC180" s="116">
        <f t="shared" si="90"/>
        <v>178.9109340208602</v>
      </c>
      <c r="AE180" s="116">
        <f t="shared" si="91"/>
        <v>90.339901756464641</v>
      </c>
      <c r="AF180" s="115">
        <v>1704120</v>
      </c>
      <c r="AG180" s="116">
        <f t="shared" si="92"/>
        <v>199.70936364701745</v>
      </c>
      <c r="AI180" s="116">
        <f t="shared" si="93"/>
        <v>143.00111931699917</v>
      </c>
      <c r="AJ180" s="115">
        <v>0</v>
      </c>
      <c r="AK180" s="116">
        <f t="shared" si="94"/>
        <v>0</v>
      </c>
      <c r="AM180" s="116">
        <f t="shared" si="95"/>
        <v>0</v>
      </c>
      <c r="AN180" s="115">
        <f t="shared" si="96"/>
        <v>11162229</v>
      </c>
      <c r="AO180" s="115">
        <v>8533</v>
      </c>
      <c r="AP180" s="115">
        <v>8533</v>
      </c>
      <c r="AQ180" s="115">
        <v>0</v>
      </c>
      <c r="AR180" s="115">
        <v>8533</v>
      </c>
      <c r="AS180" s="115">
        <v>8533</v>
      </c>
      <c r="AT180" s="115">
        <v>8533</v>
      </c>
      <c r="AU180" s="115">
        <v>0</v>
      </c>
      <c r="AV180" s="115">
        <v>8533</v>
      </c>
      <c r="AW180" s="115">
        <v>8533</v>
      </c>
      <c r="AX180" s="115">
        <v>0</v>
      </c>
    </row>
    <row r="181" spans="1:50" x14ac:dyDescent="0.25">
      <c r="A181" s="280">
        <v>27</v>
      </c>
      <c r="B181" s="280" t="s">
        <v>276</v>
      </c>
      <c r="C181" s="118">
        <v>1897100</v>
      </c>
      <c r="D181" s="119">
        <f t="shared" si="78"/>
        <v>238.1496359527994</v>
      </c>
      <c r="E181" s="298"/>
      <c r="F181" s="119">
        <f t="shared" si="79"/>
        <v>80.141821162951572</v>
      </c>
      <c r="G181" s="118">
        <v>0</v>
      </c>
      <c r="H181" s="119">
        <f t="shared" si="80"/>
        <v>0</v>
      </c>
      <c r="I181" s="298"/>
      <c r="J181" s="119">
        <f t="shared" si="81"/>
        <v>0</v>
      </c>
      <c r="K181" s="118">
        <v>4910824</v>
      </c>
      <c r="L181" s="119">
        <f t="shared" si="82"/>
        <v>616.47301029374842</v>
      </c>
      <c r="M181" s="298"/>
      <c r="N181" s="119">
        <f t="shared" si="83"/>
        <v>126.00381894798602</v>
      </c>
      <c r="O181" s="118">
        <v>3818785</v>
      </c>
      <c r="P181" s="119">
        <f t="shared" si="84"/>
        <v>479.38551343208638</v>
      </c>
      <c r="Q181" s="298"/>
      <c r="R181" s="119">
        <f t="shared" si="85"/>
        <v>91.170940255997138</v>
      </c>
      <c r="S181" s="118">
        <v>0</v>
      </c>
      <c r="T181" s="119">
        <f t="shared" si="86"/>
        <v>0</v>
      </c>
      <c r="U181" s="298"/>
      <c r="V181" s="119">
        <f t="shared" si="87"/>
        <v>0</v>
      </c>
      <c r="W181" s="118">
        <v>0</v>
      </c>
      <c r="X181" s="298"/>
      <c r="Y181" s="119">
        <f t="shared" si="88"/>
        <v>0</v>
      </c>
      <c r="Z181" s="298"/>
      <c r="AA181" s="119">
        <f t="shared" si="89"/>
        <v>0</v>
      </c>
      <c r="AB181" s="118">
        <v>818702</v>
      </c>
      <c r="AC181" s="119">
        <f t="shared" si="90"/>
        <v>102.7745418026613</v>
      </c>
      <c r="AD181" s="298"/>
      <c r="AE181" s="119">
        <f t="shared" si="91"/>
        <v>51.89533026771602</v>
      </c>
      <c r="AF181" s="118">
        <v>2522739</v>
      </c>
      <c r="AG181" s="119">
        <f t="shared" si="92"/>
        <v>316.68830027617372</v>
      </c>
      <c r="AH181" s="298"/>
      <c r="AI181" s="119">
        <f t="shared" si="93"/>
        <v>226.76343555995859</v>
      </c>
      <c r="AJ181" s="118">
        <v>0</v>
      </c>
      <c r="AK181" s="119">
        <f t="shared" si="94"/>
        <v>0</v>
      </c>
      <c r="AL181" s="298"/>
      <c r="AM181" s="119">
        <f t="shared" si="95"/>
        <v>0</v>
      </c>
      <c r="AN181" s="118">
        <f t="shared" si="96"/>
        <v>13968150</v>
      </c>
      <c r="AO181" s="118">
        <v>7966</v>
      </c>
      <c r="AP181" s="118">
        <v>7966</v>
      </c>
      <c r="AQ181" s="118">
        <v>0</v>
      </c>
      <c r="AR181" s="118">
        <v>7966</v>
      </c>
      <c r="AS181" s="118">
        <v>7966</v>
      </c>
      <c r="AT181" s="118">
        <v>0</v>
      </c>
      <c r="AU181" s="118">
        <v>0</v>
      </c>
      <c r="AV181" s="118">
        <v>7966</v>
      </c>
      <c r="AW181" s="118">
        <v>7966</v>
      </c>
      <c r="AX181" s="118">
        <v>0</v>
      </c>
    </row>
    <row r="182" spans="1:50" x14ac:dyDescent="0.25">
      <c r="A182" s="279">
        <v>28</v>
      </c>
      <c r="B182" s="279" t="s">
        <v>277</v>
      </c>
      <c r="C182" s="115">
        <v>0</v>
      </c>
      <c r="D182" s="116">
        <f t="shared" si="78"/>
        <v>0</v>
      </c>
      <c r="F182" s="116">
        <f t="shared" si="79"/>
        <v>0</v>
      </c>
      <c r="G182" s="115">
        <v>0</v>
      </c>
      <c r="H182" s="116">
        <f t="shared" si="80"/>
        <v>0</v>
      </c>
      <c r="J182" s="116">
        <f t="shared" si="81"/>
        <v>0</v>
      </c>
      <c r="K182" s="115">
        <v>0</v>
      </c>
      <c r="L182" s="116">
        <f t="shared" si="82"/>
        <v>0</v>
      </c>
      <c r="N182" s="116">
        <f t="shared" si="83"/>
        <v>0</v>
      </c>
      <c r="O182" s="115">
        <v>0</v>
      </c>
      <c r="P182" s="116">
        <f t="shared" si="84"/>
        <v>0</v>
      </c>
      <c r="R182" s="116">
        <f t="shared" si="85"/>
        <v>0</v>
      </c>
      <c r="S182" s="115">
        <v>0</v>
      </c>
      <c r="T182" s="116">
        <f t="shared" si="86"/>
        <v>0</v>
      </c>
      <c r="V182" s="116">
        <f t="shared" si="87"/>
        <v>0</v>
      </c>
      <c r="W182" s="115">
        <v>0</v>
      </c>
      <c r="Y182" s="116">
        <f t="shared" si="88"/>
        <v>0</v>
      </c>
      <c r="AA182" s="116">
        <f t="shared" si="89"/>
        <v>0</v>
      </c>
      <c r="AB182" s="115">
        <v>0</v>
      </c>
      <c r="AC182" s="116">
        <f t="shared" si="90"/>
        <v>0</v>
      </c>
      <c r="AE182" s="116">
        <f t="shared" si="91"/>
        <v>0</v>
      </c>
      <c r="AF182" s="115">
        <v>0</v>
      </c>
      <c r="AG182" s="116">
        <f t="shared" si="92"/>
        <v>0</v>
      </c>
      <c r="AI182" s="116">
        <f t="shared" si="93"/>
        <v>0</v>
      </c>
      <c r="AJ182" s="115">
        <v>0</v>
      </c>
      <c r="AK182" s="116">
        <f t="shared" si="94"/>
        <v>0</v>
      </c>
      <c r="AM182" s="116">
        <f t="shared" si="95"/>
        <v>0</v>
      </c>
      <c r="AN182" s="115">
        <f t="shared" si="96"/>
        <v>0</v>
      </c>
      <c r="AO182" s="115">
        <v>0</v>
      </c>
      <c r="AP182" s="115">
        <v>0</v>
      </c>
      <c r="AQ182" s="115">
        <v>0</v>
      </c>
      <c r="AR182" s="115">
        <v>0</v>
      </c>
      <c r="AS182" s="115">
        <v>0</v>
      </c>
      <c r="AT182" s="115">
        <v>0</v>
      </c>
      <c r="AU182" s="115">
        <v>0</v>
      </c>
      <c r="AV182" s="115">
        <v>0</v>
      </c>
      <c r="AW182" s="115">
        <v>0</v>
      </c>
      <c r="AX182" s="115">
        <v>0</v>
      </c>
    </row>
    <row r="183" spans="1:50" x14ac:dyDescent="0.25">
      <c r="A183" s="280">
        <v>29</v>
      </c>
      <c r="B183" s="280" t="s">
        <v>278</v>
      </c>
      <c r="C183" s="118">
        <v>872818</v>
      </c>
      <c r="D183" s="119">
        <f t="shared" si="78"/>
        <v>123.2271636312297</v>
      </c>
      <c r="E183" s="298"/>
      <c r="F183" s="119">
        <f t="shared" si="79"/>
        <v>41.468252809376985</v>
      </c>
      <c r="G183" s="118">
        <v>0</v>
      </c>
      <c r="H183" s="119">
        <f t="shared" si="80"/>
        <v>0</v>
      </c>
      <c r="I183" s="298"/>
      <c r="J183" s="119">
        <f t="shared" si="81"/>
        <v>0</v>
      </c>
      <c r="K183" s="118">
        <v>2578040</v>
      </c>
      <c r="L183" s="119">
        <f t="shared" si="82"/>
        <v>363.97571650430609</v>
      </c>
      <c r="M183" s="298"/>
      <c r="N183" s="119">
        <f t="shared" si="83"/>
        <v>74.394709124441221</v>
      </c>
      <c r="O183" s="118">
        <v>1653663</v>
      </c>
      <c r="P183" s="119">
        <f t="shared" si="84"/>
        <v>233.46929267259637</v>
      </c>
      <c r="Q183" s="298"/>
      <c r="R183" s="119">
        <f t="shared" si="85"/>
        <v>44.401873518188161</v>
      </c>
      <c r="S183" s="118">
        <v>25445</v>
      </c>
      <c r="T183" s="119">
        <f t="shared" si="86"/>
        <v>3.5924043484399264</v>
      </c>
      <c r="U183" s="298"/>
      <c r="V183" s="119">
        <f t="shared" si="87"/>
        <v>39.831140777588288</v>
      </c>
      <c r="W183" s="118">
        <v>0</v>
      </c>
      <c r="X183" s="298"/>
      <c r="Y183" s="119">
        <f t="shared" si="88"/>
        <v>0</v>
      </c>
      <c r="Z183" s="298"/>
      <c r="AA183" s="119">
        <f t="shared" si="89"/>
        <v>0</v>
      </c>
      <c r="AB183" s="118">
        <v>368707</v>
      </c>
      <c r="AC183" s="119">
        <f t="shared" si="90"/>
        <v>52.055202597769309</v>
      </c>
      <c r="AD183" s="298"/>
      <c r="AE183" s="119">
        <f t="shared" si="91"/>
        <v>26.28493285964867</v>
      </c>
      <c r="AF183" s="118">
        <v>521743</v>
      </c>
      <c r="AG183" s="119">
        <f t="shared" si="92"/>
        <v>73.66130170831569</v>
      </c>
      <c r="AH183" s="298"/>
      <c r="AI183" s="119">
        <f t="shared" si="93"/>
        <v>52.744890886810659</v>
      </c>
      <c r="AJ183" s="118">
        <v>0</v>
      </c>
      <c r="AK183" s="119">
        <f t="shared" si="94"/>
        <v>0</v>
      </c>
      <c r="AL183" s="298"/>
      <c r="AM183" s="119">
        <f t="shared" si="95"/>
        <v>0</v>
      </c>
      <c r="AN183" s="118">
        <f t="shared" si="96"/>
        <v>6020416</v>
      </c>
      <c r="AO183" s="118">
        <v>7083</v>
      </c>
      <c r="AP183" s="118">
        <v>7083</v>
      </c>
      <c r="AQ183" s="118">
        <v>0</v>
      </c>
      <c r="AR183" s="118">
        <v>7083</v>
      </c>
      <c r="AS183" s="118">
        <v>7083</v>
      </c>
      <c r="AT183" s="118">
        <v>7083</v>
      </c>
      <c r="AU183" s="118">
        <v>0</v>
      </c>
      <c r="AV183" s="118">
        <v>7083</v>
      </c>
      <c r="AW183" s="118">
        <v>7083</v>
      </c>
      <c r="AX183" s="118">
        <v>0</v>
      </c>
    </row>
    <row r="184" spans="1:50" x14ac:dyDescent="0.25">
      <c r="A184" s="279">
        <v>30</v>
      </c>
      <c r="B184" s="279" t="s">
        <v>216</v>
      </c>
      <c r="C184" s="115">
        <v>887099</v>
      </c>
      <c r="D184" s="116">
        <f t="shared" si="78"/>
        <v>197.7483281319661</v>
      </c>
      <c r="F184" s="116">
        <f t="shared" si="79"/>
        <v>66.546022986848925</v>
      </c>
      <c r="G184" s="115">
        <v>0</v>
      </c>
      <c r="H184" s="116">
        <f t="shared" si="80"/>
        <v>0</v>
      </c>
      <c r="J184" s="116">
        <f t="shared" si="81"/>
        <v>0</v>
      </c>
      <c r="K184" s="115">
        <v>4086851</v>
      </c>
      <c r="L184" s="116">
        <f t="shared" si="82"/>
        <v>911.02340615247431</v>
      </c>
      <c r="N184" s="116">
        <f t="shared" si="83"/>
        <v>186.20836015434884</v>
      </c>
      <c r="O184" s="115">
        <v>2128410</v>
      </c>
      <c r="P184" s="116">
        <f t="shared" si="84"/>
        <v>474.45608559964336</v>
      </c>
      <c r="R184" s="116">
        <f t="shared" si="85"/>
        <v>90.233447240844555</v>
      </c>
      <c r="S184" s="115">
        <v>16459</v>
      </c>
      <c r="T184" s="116">
        <f t="shared" si="86"/>
        <v>3.6689701292911279</v>
      </c>
      <c r="V184" s="116">
        <f t="shared" si="87"/>
        <v>40.680071493629363</v>
      </c>
      <c r="W184" s="115">
        <v>0</v>
      </c>
      <c r="Y184" s="116">
        <f t="shared" si="88"/>
        <v>0</v>
      </c>
      <c r="AA184" s="116">
        <f t="shared" si="89"/>
        <v>0</v>
      </c>
      <c r="AB184" s="115">
        <v>427192</v>
      </c>
      <c r="AC184" s="116">
        <f t="shared" si="90"/>
        <v>95.227819884083814</v>
      </c>
      <c r="AE184" s="116">
        <f t="shared" si="91"/>
        <v>48.084662571865991</v>
      </c>
      <c r="AF184" s="115">
        <v>784734</v>
      </c>
      <c r="AG184" s="116">
        <f t="shared" si="92"/>
        <v>174.92955862683905</v>
      </c>
      <c r="AI184" s="116">
        <f t="shared" si="93"/>
        <v>125.25763553821329</v>
      </c>
      <c r="AJ184" s="115">
        <v>0</v>
      </c>
      <c r="AK184" s="116">
        <f t="shared" si="94"/>
        <v>0</v>
      </c>
      <c r="AM184" s="116">
        <f t="shared" si="95"/>
        <v>0</v>
      </c>
      <c r="AN184" s="115">
        <f t="shared" si="96"/>
        <v>8330745</v>
      </c>
      <c r="AO184" s="115">
        <v>4486</v>
      </c>
      <c r="AP184" s="115">
        <v>4486</v>
      </c>
      <c r="AQ184" s="115">
        <v>0</v>
      </c>
      <c r="AR184" s="115">
        <v>4486</v>
      </c>
      <c r="AS184" s="115">
        <v>4486</v>
      </c>
      <c r="AT184" s="115">
        <v>4486</v>
      </c>
      <c r="AU184" s="115">
        <v>0</v>
      </c>
      <c r="AV184" s="115">
        <v>4486</v>
      </c>
      <c r="AW184" s="115">
        <v>4486</v>
      </c>
      <c r="AX184" s="115">
        <v>0</v>
      </c>
    </row>
    <row r="185" spans="1:50" x14ac:dyDescent="0.25">
      <c r="A185" s="280">
        <v>31</v>
      </c>
      <c r="B185" s="280" t="s">
        <v>279</v>
      </c>
      <c r="C185" s="118">
        <v>6850913</v>
      </c>
      <c r="D185" s="119">
        <f t="shared" si="78"/>
        <v>415.88739148910338</v>
      </c>
      <c r="E185" s="298"/>
      <c r="F185" s="119">
        <f t="shared" si="79"/>
        <v>139.95391099086984</v>
      </c>
      <c r="G185" s="118">
        <v>0</v>
      </c>
      <c r="H185" s="119">
        <f t="shared" si="80"/>
        <v>0</v>
      </c>
      <c r="I185" s="298"/>
      <c r="J185" s="119">
        <f t="shared" si="81"/>
        <v>0</v>
      </c>
      <c r="K185" s="118">
        <v>8318490</v>
      </c>
      <c r="L185" s="119">
        <f t="shared" si="82"/>
        <v>504.97723547623383</v>
      </c>
      <c r="M185" s="298"/>
      <c r="N185" s="119">
        <f t="shared" si="83"/>
        <v>103.21467296919084</v>
      </c>
      <c r="O185" s="118">
        <v>22596651</v>
      </c>
      <c r="P185" s="119">
        <f t="shared" si="84"/>
        <v>1371.7386632671644</v>
      </c>
      <c r="Q185" s="298"/>
      <c r="R185" s="119">
        <f t="shared" si="85"/>
        <v>260.88127448867812</v>
      </c>
      <c r="S185" s="118">
        <v>285175</v>
      </c>
      <c r="T185" s="119">
        <f t="shared" si="86"/>
        <v>17.311661506707946</v>
      </c>
      <c r="U185" s="298"/>
      <c r="V185" s="119">
        <f t="shared" si="87"/>
        <v>191.94477004435439</v>
      </c>
      <c r="W185" s="118">
        <v>0</v>
      </c>
      <c r="X185" s="298"/>
      <c r="Y185" s="119">
        <f t="shared" si="88"/>
        <v>0</v>
      </c>
      <c r="Z185" s="298"/>
      <c r="AA185" s="119">
        <f t="shared" si="89"/>
        <v>0</v>
      </c>
      <c r="AB185" s="118">
        <v>5397745</v>
      </c>
      <c r="AC185" s="119">
        <f t="shared" si="90"/>
        <v>327.67225156316397</v>
      </c>
      <c r="AD185" s="298"/>
      <c r="AE185" s="119">
        <f t="shared" si="91"/>
        <v>165.45595257517553</v>
      </c>
      <c r="AF185" s="118">
        <v>1682931</v>
      </c>
      <c r="AG185" s="119">
        <f t="shared" si="92"/>
        <v>102.16299399016573</v>
      </c>
      <c r="AH185" s="298"/>
      <c r="AI185" s="119">
        <f t="shared" si="93"/>
        <v>73.153417679460631</v>
      </c>
      <c r="AJ185" s="118">
        <v>0</v>
      </c>
      <c r="AK185" s="119">
        <f t="shared" si="94"/>
        <v>0</v>
      </c>
      <c r="AL185" s="298"/>
      <c r="AM185" s="119">
        <f t="shared" si="95"/>
        <v>0</v>
      </c>
      <c r="AN185" s="118">
        <f t="shared" si="96"/>
        <v>45131905</v>
      </c>
      <c r="AO185" s="118">
        <v>16473</v>
      </c>
      <c r="AP185" s="118">
        <v>16473</v>
      </c>
      <c r="AQ185" s="118">
        <v>0</v>
      </c>
      <c r="AR185" s="118">
        <v>16473</v>
      </c>
      <c r="AS185" s="118">
        <v>16473</v>
      </c>
      <c r="AT185" s="118">
        <v>16473</v>
      </c>
      <c r="AU185" s="118">
        <v>0</v>
      </c>
      <c r="AV185" s="118">
        <v>16473</v>
      </c>
      <c r="AW185" s="118">
        <v>16473</v>
      </c>
      <c r="AX185" s="118">
        <v>0</v>
      </c>
    </row>
    <row r="186" spans="1:50" x14ac:dyDescent="0.25">
      <c r="A186" s="279">
        <v>32</v>
      </c>
      <c r="B186" s="279" t="s">
        <v>280</v>
      </c>
      <c r="C186" s="115">
        <v>0</v>
      </c>
      <c r="D186" s="116">
        <f t="shared" si="78"/>
        <v>0</v>
      </c>
      <c r="F186" s="116">
        <f t="shared" si="79"/>
        <v>0</v>
      </c>
      <c r="G186" s="115">
        <v>0</v>
      </c>
      <c r="H186" s="116">
        <f t="shared" si="80"/>
        <v>0</v>
      </c>
      <c r="J186" s="116">
        <f t="shared" si="81"/>
        <v>0</v>
      </c>
      <c r="K186" s="115">
        <v>0</v>
      </c>
      <c r="L186" s="116">
        <f t="shared" si="82"/>
        <v>0</v>
      </c>
      <c r="N186" s="116">
        <f t="shared" si="83"/>
        <v>0</v>
      </c>
      <c r="O186" s="115">
        <v>0</v>
      </c>
      <c r="P186" s="116">
        <f t="shared" si="84"/>
        <v>0</v>
      </c>
      <c r="R186" s="116">
        <f t="shared" si="85"/>
        <v>0</v>
      </c>
      <c r="S186" s="115">
        <v>0</v>
      </c>
      <c r="T186" s="116">
        <f t="shared" si="86"/>
        <v>0</v>
      </c>
      <c r="V186" s="116">
        <f t="shared" si="87"/>
        <v>0</v>
      </c>
      <c r="W186" s="115">
        <v>0</v>
      </c>
      <c r="Y186" s="116">
        <f t="shared" si="88"/>
        <v>0</v>
      </c>
      <c r="AA186" s="116">
        <f t="shared" si="89"/>
        <v>0</v>
      </c>
      <c r="AB186" s="115">
        <v>0</v>
      </c>
      <c r="AC186" s="116">
        <f t="shared" si="90"/>
        <v>0</v>
      </c>
      <c r="AE186" s="116">
        <f t="shared" si="91"/>
        <v>0</v>
      </c>
      <c r="AF186" s="115">
        <v>0</v>
      </c>
      <c r="AG186" s="116">
        <f t="shared" si="92"/>
        <v>0</v>
      </c>
      <c r="AI186" s="116">
        <f t="shared" si="93"/>
        <v>0</v>
      </c>
      <c r="AJ186" s="115">
        <v>0</v>
      </c>
      <c r="AK186" s="116">
        <f t="shared" si="94"/>
        <v>0</v>
      </c>
      <c r="AM186" s="116">
        <f t="shared" si="95"/>
        <v>0</v>
      </c>
      <c r="AN186" s="115">
        <f t="shared" si="96"/>
        <v>0</v>
      </c>
      <c r="AO186" s="115">
        <v>0</v>
      </c>
      <c r="AP186" s="115">
        <v>0</v>
      </c>
      <c r="AQ186" s="115">
        <v>0</v>
      </c>
      <c r="AR186" s="115">
        <v>0</v>
      </c>
      <c r="AS186" s="115">
        <v>0</v>
      </c>
      <c r="AT186" s="115">
        <v>0</v>
      </c>
      <c r="AU186" s="115">
        <v>0</v>
      </c>
      <c r="AV186" s="115">
        <v>0</v>
      </c>
      <c r="AW186" s="115">
        <v>0</v>
      </c>
      <c r="AX186" s="115">
        <v>0</v>
      </c>
    </row>
    <row r="187" spans="1:50" x14ac:dyDescent="0.25">
      <c r="A187" s="280">
        <v>33</v>
      </c>
      <c r="B187" s="280" t="s">
        <v>281</v>
      </c>
      <c r="C187" s="118">
        <v>3408196</v>
      </c>
      <c r="D187" s="119">
        <f t="shared" si="78"/>
        <v>338.88793874912994</v>
      </c>
      <c r="E187" s="298"/>
      <c r="F187" s="119">
        <f t="shared" si="79"/>
        <v>114.04215031803329</v>
      </c>
      <c r="G187" s="118">
        <v>0</v>
      </c>
      <c r="H187" s="119">
        <f t="shared" si="80"/>
        <v>0</v>
      </c>
      <c r="I187" s="298"/>
      <c r="J187" s="119">
        <f t="shared" si="81"/>
        <v>0</v>
      </c>
      <c r="K187" s="118">
        <v>4672147</v>
      </c>
      <c r="L187" s="119">
        <f t="shared" si="82"/>
        <v>464.56666998110768</v>
      </c>
      <c r="M187" s="298"/>
      <c r="N187" s="119">
        <f t="shared" si="83"/>
        <v>94.954967364549162</v>
      </c>
      <c r="O187" s="118">
        <v>7021617</v>
      </c>
      <c r="P187" s="119">
        <f t="shared" si="84"/>
        <v>698.18206224520236</v>
      </c>
      <c r="Q187" s="298"/>
      <c r="R187" s="119">
        <f t="shared" si="85"/>
        <v>132.78230839527433</v>
      </c>
      <c r="S187" s="118">
        <v>633984</v>
      </c>
      <c r="T187" s="119">
        <f t="shared" si="86"/>
        <v>63.039077259620164</v>
      </c>
      <c r="U187" s="298"/>
      <c r="V187" s="119">
        <f t="shared" si="87"/>
        <v>698.95204361046171</v>
      </c>
      <c r="W187" s="118">
        <v>0</v>
      </c>
      <c r="X187" s="298"/>
      <c r="Y187" s="119">
        <f t="shared" si="88"/>
        <v>0</v>
      </c>
      <c r="Z187" s="298"/>
      <c r="AA187" s="119">
        <f t="shared" si="89"/>
        <v>0</v>
      </c>
      <c r="AB187" s="118">
        <v>2766431</v>
      </c>
      <c r="AC187" s="119">
        <f t="shared" si="90"/>
        <v>275.07517152232276</v>
      </c>
      <c r="AD187" s="298"/>
      <c r="AE187" s="119">
        <f t="shared" si="91"/>
        <v>138.8974022575494</v>
      </c>
      <c r="AF187" s="118">
        <v>584524</v>
      </c>
      <c r="AG187" s="119">
        <f t="shared" si="92"/>
        <v>58.121109674853336</v>
      </c>
      <c r="AH187" s="298"/>
      <c r="AI187" s="119">
        <f t="shared" si="93"/>
        <v>41.61739633871305</v>
      </c>
      <c r="AJ187" s="118">
        <v>0</v>
      </c>
      <c r="AK187" s="119">
        <f t="shared" si="94"/>
        <v>0</v>
      </c>
      <c r="AL187" s="298"/>
      <c r="AM187" s="119">
        <f t="shared" si="95"/>
        <v>0</v>
      </c>
      <c r="AN187" s="118">
        <f t="shared" si="96"/>
        <v>19086899</v>
      </c>
      <c r="AO187" s="118">
        <v>10057</v>
      </c>
      <c r="AP187" s="118">
        <v>10057</v>
      </c>
      <c r="AQ187" s="118">
        <v>0</v>
      </c>
      <c r="AR187" s="118">
        <v>10057</v>
      </c>
      <c r="AS187" s="118">
        <v>10057</v>
      </c>
      <c r="AT187" s="118">
        <v>10057</v>
      </c>
      <c r="AU187" s="118">
        <v>0</v>
      </c>
      <c r="AV187" s="118">
        <v>10057</v>
      </c>
      <c r="AW187" s="118">
        <v>10057</v>
      </c>
      <c r="AX187" s="118">
        <v>0</v>
      </c>
    </row>
    <row r="188" spans="1:50" x14ac:dyDescent="0.25">
      <c r="A188" s="279">
        <v>34</v>
      </c>
      <c r="B188" s="279" t="s">
        <v>282</v>
      </c>
      <c r="C188" s="115">
        <v>2747287</v>
      </c>
      <c r="D188" s="116">
        <f t="shared" si="78"/>
        <v>804.71206795547744</v>
      </c>
      <c r="F188" s="116">
        <f t="shared" si="79"/>
        <v>270.80071056895821</v>
      </c>
      <c r="G188" s="115">
        <v>0</v>
      </c>
      <c r="H188" s="116">
        <f t="shared" si="80"/>
        <v>0</v>
      </c>
      <c r="J188" s="116">
        <f t="shared" si="81"/>
        <v>0</v>
      </c>
      <c r="K188" s="115">
        <v>1948170</v>
      </c>
      <c r="L188" s="116">
        <f t="shared" si="82"/>
        <v>570.64147627416526</v>
      </c>
      <c r="N188" s="116">
        <f t="shared" si="83"/>
        <v>116.6360960821297</v>
      </c>
      <c r="O188" s="115">
        <v>1979138</v>
      </c>
      <c r="P188" s="116">
        <f t="shared" si="84"/>
        <v>579.71236086701811</v>
      </c>
      <c r="R188" s="116">
        <f t="shared" si="85"/>
        <v>110.25139378926502</v>
      </c>
      <c r="S188" s="115">
        <v>27787</v>
      </c>
      <c r="T188" s="116">
        <f t="shared" si="86"/>
        <v>8.1391329818394844</v>
      </c>
      <c r="V188" s="116">
        <f t="shared" si="87"/>
        <v>90.24344705181835</v>
      </c>
      <c r="W188" s="115">
        <v>13920388</v>
      </c>
      <c r="Y188" s="116">
        <f t="shared" si="88"/>
        <v>4077.4422964264791</v>
      </c>
      <c r="AA188" s="116">
        <f t="shared" si="89"/>
        <v>117.01651710322479</v>
      </c>
      <c r="AB188" s="115">
        <v>122001</v>
      </c>
      <c r="AC188" s="116">
        <f t="shared" si="90"/>
        <v>35.735500878734619</v>
      </c>
      <c r="AE188" s="116">
        <f t="shared" si="91"/>
        <v>18.044406599691285</v>
      </c>
      <c r="AF188" s="115">
        <v>670031</v>
      </c>
      <c r="AG188" s="116">
        <f t="shared" si="92"/>
        <v>196.25981253661394</v>
      </c>
      <c r="AI188" s="116">
        <f t="shared" si="93"/>
        <v>140.53108155351813</v>
      </c>
      <c r="AJ188" s="115">
        <v>0</v>
      </c>
      <c r="AK188" s="116">
        <f t="shared" si="94"/>
        <v>0</v>
      </c>
      <c r="AM188" s="116">
        <f t="shared" si="95"/>
        <v>0</v>
      </c>
      <c r="AN188" s="115">
        <f t="shared" si="96"/>
        <v>21414802</v>
      </c>
      <c r="AO188" s="115">
        <v>3414</v>
      </c>
      <c r="AP188" s="115">
        <v>3414</v>
      </c>
      <c r="AQ188" s="115">
        <v>0</v>
      </c>
      <c r="AR188" s="115">
        <v>3414</v>
      </c>
      <c r="AS188" s="115">
        <v>3414</v>
      </c>
      <c r="AT188" s="115">
        <v>3414</v>
      </c>
      <c r="AU188" s="115">
        <v>3414</v>
      </c>
      <c r="AV188" s="115">
        <v>3414</v>
      </c>
      <c r="AW188" s="115">
        <v>3414</v>
      </c>
      <c r="AX188" s="115">
        <v>0</v>
      </c>
    </row>
    <row r="189" spans="1:50" x14ac:dyDescent="0.25">
      <c r="A189" s="280">
        <v>35</v>
      </c>
      <c r="B189" s="280" t="s">
        <v>224</v>
      </c>
      <c r="C189" s="118">
        <v>518114</v>
      </c>
      <c r="D189" s="119">
        <f t="shared" si="78"/>
        <v>174.39044092898015</v>
      </c>
      <c r="E189" s="298"/>
      <c r="F189" s="119">
        <f t="shared" si="79"/>
        <v>58.685655653190224</v>
      </c>
      <c r="G189" s="118">
        <v>0</v>
      </c>
      <c r="H189" s="119">
        <f t="shared" si="80"/>
        <v>0</v>
      </c>
      <c r="I189" s="298"/>
      <c r="J189" s="119">
        <f t="shared" si="81"/>
        <v>0</v>
      </c>
      <c r="K189" s="118">
        <v>1632174</v>
      </c>
      <c r="L189" s="119">
        <f t="shared" si="82"/>
        <v>549.36856277347692</v>
      </c>
      <c r="M189" s="298"/>
      <c r="N189" s="119">
        <f t="shared" si="83"/>
        <v>112.28802520720258</v>
      </c>
      <c r="O189" s="118">
        <v>1912391</v>
      </c>
      <c r="P189" s="119">
        <f t="shared" si="84"/>
        <v>643.68596432177719</v>
      </c>
      <c r="Q189" s="298"/>
      <c r="R189" s="119">
        <f t="shared" si="85"/>
        <v>122.41808096505717</v>
      </c>
      <c r="S189" s="118">
        <v>4265</v>
      </c>
      <c r="T189" s="119">
        <f t="shared" si="86"/>
        <v>1.4355435880175025</v>
      </c>
      <c r="U189" s="298"/>
      <c r="V189" s="119">
        <f t="shared" si="87"/>
        <v>15.91673241669486</v>
      </c>
      <c r="W189" s="118">
        <v>0</v>
      </c>
      <c r="X189" s="298"/>
      <c r="Y189" s="119">
        <f t="shared" si="88"/>
        <v>0</v>
      </c>
      <c r="Z189" s="298"/>
      <c r="AA189" s="119">
        <f t="shared" si="89"/>
        <v>0</v>
      </c>
      <c r="AB189" s="118">
        <v>514733</v>
      </c>
      <c r="AC189" s="119">
        <f t="shared" si="90"/>
        <v>173.25244025580614</v>
      </c>
      <c r="AD189" s="298"/>
      <c r="AE189" s="119">
        <f t="shared" si="91"/>
        <v>87.48268247234337</v>
      </c>
      <c r="AF189" s="118">
        <v>131916</v>
      </c>
      <c r="AG189" s="119">
        <f t="shared" si="92"/>
        <v>44.401211713227866</v>
      </c>
      <c r="AH189" s="298"/>
      <c r="AI189" s="119">
        <f t="shared" si="93"/>
        <v>31.793316337661189</v>
      </c>
      <c r="AJ189" s="118">
        <v>0</v>
      </c>
      <c r="AK189" s="119">
        <f t="shared" si="94"/>
        <v>0</v>
      </c>
      <c r="AL189" s="298"/>
      <c r="AM189" s="119">
        <f t="shared" si="95"/>
        <v>0</v>
      </c>
      <c r="AN189" s="118">
        <f t="shared" si="96"/>
        <v>4713593</v>
      </c>
      <c r="AO189" s="118">
        <v>2971</v>
      </c>
      <c r="AP189" s="118">
        <v>2971</v>
      </c>
      <c r="AQ189" s="118">
        <v>0</v>
      </c>
      <c r="AR189" s="118">
        <v>2971</v>
      </c>
      <c r="AS189" s="118">
        <v>2971</v>
      </c>
      <c r="AT189" s="118">
        <v>2971</v>
      </c>
      <c r="AU189" s="118">
        <v>0</v>
      </c>
      <c r="AV189" s="118">
        <v>2971</v>
      </c>
      <c r="AW189" s="118">
        <v>2971</v>
      </c>
      <c r="AX189" s="118">
        <v>0</v>
      </c>
    </row>
    <row r="190" spans="1:50" x14ac:dyDescent="0.25">
      <c r="A190" s="279">
        <v>36</v>
      </c>
      <c r="B190" s="279" t="s">
        <v>283</v>
      </c>
      <c r="C190" s="115">
        <v>1132590</v>
      </c>
      <c r="D190" s="116">
        <f t="shared" si="78"/>
        <v>195.03874634062339</v>
      </c>
      <c r="F190" s="116">
        <f t="shared" si="79"/>
        <v>65.63419787118417</v>
      </c>
      <c r="G190" s="115">
        <v>0</v>
      </c>
      <c r="H190" s="116">
        <f t="shared" si="80"/>
        <v>0</v>
      </c>
      <c r="J190" s="116">
        <f t="shared" si="81"/>
        <v>0</v>
      </c>
      <c r="K190" s="115">
        <v>2934375</v>
      </c>
      <c r="L190" s="116">
        <f t="shared" si="82"/>
        <v>505.31685896332016</v>
      </c>
      <c r="N190" s="116">
        <f t="shared" si="83"/>
        <v>103.2840902115725</v>
      </c>
      <c r="O190" s="115">
        <v>2692369</v>
      </c>
      <c r="P190" s="116">
        <f t="shared" si="84"/>
        <v>463.64198381263992</v>
      </c>
      <c r="R190" s="116">
        <f t="shared" si="85"/>
        <v>88.176789706730645</v>
      </c>
      <c r="S190" s="115">
        <v>6942</v>
      </c>
      <c r="T190" s="116">
        <f t="shared" si="86"/>
        <v>1.1954537627001893</v>
      </c>
      <c r="V190" s="116">
        <f t="shared" si="87"/>
        <v>13.254712581529748</v>
      </c>
      <c r="W190" s="115">
        <v>0</v>
      </c>
      <c r="Y190" s="116">
        <f t="shared" si="88"/>
        <v>0</v>
      </c>
      <c r="AA190" s="116">
        <f t="shared" si="89"/>
        <v>0</v>
      </c>
      <c r="AB190" s="115">
        <v>407126</v>
      </c>
      <c r="AC190" s="116">
        <f t="shared" si="90"/>
        <v>70.109522989495431</v>
      </c>
      <c r="AE190" s="116">
        <f t="shared" si="91"/>
        <v>35.401343432286467</v>
      </c>
      <c r="AF190" s="115">
        <v>504091</v>
      </c>
      <c r="AG190" s="116">
        <f t="shared" si="92"/>
        <v>86.807473738591355</v>
      </c>
      <c r="AI190" s="116">
        <f t="shared" si="93"/>
        <v>62.15815664827975</v>
      </c>
      <c r="AJ190" s="115">
        <v>0</v>
      </c>
      <c r="AK190" s="116">
        <f t="shared" si="94"/>
        <v>0</v>
      </c>
      <c r="AM190" s="116">
        <f t="shared" si="95"/>
        <v>0</v>
      </c>
      <c r="AN190" s="115">
        <f t="shared" si="96"/>
        <v>7677493</v>
      </c>
      <c r="AO190" s="115">
        <v>5807</v>
      </c>
      <c r="AP190" s="115">
        <v>5807</v>
      </c>
      <c r="AQ190" s="115">
        <v>0</v>
      </c>
      <c r="AR190" s="115">
        <v>5807</v>
      </c>
      <c r="AS190" s="115">
        <v>5807</v>
      </c>
      <c r="AT190" s="115">
        <v>5807</v>
      </c>
      <c r="AU190" s="115">
        <v>0</v>
      </c>
      <c r="AV190" s="115">
        <v>5807</v>
      </c>
      <c r="AW190" s="115">
        <v>5807</v>
      </c>
      <c r="AX190" s="115">
        <v>0</v>
      </c>
    </row>
    <row r="191" spans="1:50" x14ac:dyDescent="0.25">
      <c r="A191" s="280">
        <v>37</v>
      </c>
      <c r="B191" s="280" t="s">
        <v>284</v>
      </c>
      <c r="C191" s="122">
        <v>3345811</v>
      </c>
      <c r="D191" s="119">
        <f t="shared" si="78"/>
        <v>404.81681790683604</v>
      </c>
      <c r="E191" s="298"/>
      <c r="F191" s="119">
        <f t="shared" si="79"/>
        <v>136.228455251029</v>
      </c>
      <c r="G191" s="122">
        <v>0</v>
      </c>
      <c r="H191" s="119">
        <f t="shared" si="80"/>
        <v>0</v>
      </c>
      <c r="I191" s="298"/>
      <c r="J191" s="123">
        <f t="shared" si="81"/>
        <v>0</v>
      </c>
      <c r="K191" s="122">
        <v>6112289</v>
      </c>
      <c r="L191" s="119">
        <f t="shared" si="82"/>
        <v>739.53889897156682</v>
      </c>
      <c r="M191" s="298"/>
      <c r="N191" s="119">
        <f t="shared" si="83"/>
        <v>151.15783493360701</v>
      </c>
      <c r="O191" s="122">
        <v>5540048</v>
      </c>
      <c r="P191" s="119">
        <f t="shared" si="84"/>
        <v>670.30223835450693</v>
      </c>
      <c r="Q191" s="298"/>
      <c r="R191" s="119">
        <f t="shared" si="85"/>
        <v>127.48004187476877</v>
      </c>
      <c r="S191" s="122">
        <v>29035</v>
      </c>
      <c r="T191" s="119">
        <f t="shared" si="86"/>
        <v>3.513006654567453</v>
      </c>
      <c r="U191" s="298"/>
      <c r="V191" s="119">
        <f t="shared" si="87"/>
        <v>38.950810944053899</v>
      </c>
      <c r="W191" s="122">
        <v>0</v>
      </c>
      <c r="X191" s="298"/>
      <c r="Y191" s="119">
        <f t="shared" si="88"/>
        <v>0</v>
      </c>
      <c r="Z191" s="298"/>
      <c r="AA191" s="123">
        <f t="shared" si="89"/>
        <v>0</v>
      </c>
      <c r="AB191" s="122">
        <v>3575285</v>
      </c>
      <c r="AC191" s="119">
        <f t="shared" si="90"/>
        <v>432.58136721113129</v>
      </c>
      <c r="AD191" s="298"/>
      <c r="AE191" s="119">
        <f t="shared" si="91"/>
        <v>218.42912189466458</v>
      </c>
      <c r="AF191" s="122">
        <v>2057533</v>
      </c>
      <c r="AG191" s="119">
        <f t="shared" si="92"/>
        <v>248.94531155474894</v>
      </c>
      <c r="AH191" s="298"/>
      <c r="AI191" s="119">
        <f t="shared" si="93"/>
        <v>178.25632985326396</v>
      </c>
      <c r="AJ191" s="122">
        <v>0</v>
      </c>
      <c r="AK191" s="119">
        <f t="shared" si="94"/>
        <v>0</v>
      </c>
      <c r="AL191" s="298"/>
      <c r="AM191" s="123">
        <f t="shared" si="95"/>
        <v>0</v>
      </c>
      <c r="AN191" s="122">
        <f t="shared" si="96"/>
        <v>20660001</v>
      </c>
      <c r="AO191" s="122">
        <v>8265</v>
      </c>
      <c r="AP191" s="122">
        <v>8265</v>
      </c>
      <c r="AQ191" s="122">
        <v>0</v>
      </c>
      <c r="AR191" s="122">
        <v>8265</v>
      </c>
      <c r="AS191" s="122">
        <v>8265</v>
      </c>
      <c r="AT191" s="122">
        <v>8265</v>
      </c>
      <c r="AU191" s="122">
        <v>0</v>
      </c>
      <c r="AV191" s="122">
        <v>8265</v>
      </c>
      <c r="AW191" s="122">
        <v>8265</v>
      </c>
      <c r="AX191" s="122">
        <v>0</v>
      </c>
    </row>
    <row r="192" spans="1:50" ht="13.5" thickBot="1" x14ac:dyDescent="0.3">
      <c r="A192" s="282">
        <f>A191</f>
        <v>37</v>
      </c>
      <c r="B192" s="283" t="s">
        <v>247</v>
      </c>
      <c r="C192" s="127">
        <f>SUM(C155:C191)</f>
        <v>89176008</v>
      </c>
      <c r="D192" s="245">
        <f>IF(C192=0,0,IF(ISNONTEXT(E192),C192/$AO192,C192/AP192))</f>
        <v>297.16024978839965</v>
      </c>
      <c r="E192" s="295"/>
      <c r="F192" s="246">
        <f t="shared" ref="F192" si="97">IF(D192,D192/D$192*100,0)</f>
        <v>100</v>
      </c>
      <c r="G192" s="127">
        <f>SUM(G155:G191)</f>
        <v>0</v>
      </c>
      <c r="H192" s="245">
        <f>IF(G192=0,0,IF(ISNONTEXT(I192),G192/$AO192,G192/AQ192))</f>
        <v>0</v>
      </c>
      <c r="I192" s="295" t="s">
        <v>343</v>
      </c>
      <c r="J192" s="246">
        <f t="shared" ref="J192" si="98">IF(H192,H192/H$192*100,0)</f>
        <v>0</v>
      </c>
      <c r="K192" s="127">
        <f>SUM(K155:K191)</f>
        <v>146820829</v>
      </c>
      <c r="L192" s="245">
        <f>IF(K192=0,0,IF(ISNONTEXT(M192),K192/$AO192,K192/AR192))</f>
        <v>489.24946516758081</v>
      </c>
      <c r="M192" s="295"/>
      <c r="N192" s="246">
        <f t="shared" ref="N192" si="99">IF(L192,L192/L$192*100,0)</f>
        <v>100</v>
      </c>
      <c r="O192" s="127">
        <f>SUM(O155:O191)</f>
        <v>157792292</v>
      </c>
      <c r="P192" s="245">
        <f>IF(O192=0,0,IF(ISNONTEXT(Q192),O192/$AO192,O192/AS192))</f>
        <v>525.80955300672451</v>
      </c>
      <c r="Q192" s="295"/>
      <c r="R192" s="246">
        <f t="shared" ref="R192" si="100">IF(P192,P192/P$192*100,0)</f>
        <v>100</v>
      </c>
      <c r="S192" s="127">
        <f>SUM(S155:S191)</f>
        <v>2171507</v>
      </c>
      <c r="T192" s="245">
        <f>IF(S192=0,0,IF(ISNONTEXT(U192),S192/$AO192,S192/AT192))</f>
        <v>9.0190847620946304</v>
      </c>
      <c r="U192" s="295" t="s">
        <v>343</v>
      </c>
      <c r="V192" s="246">
        <f t="shared" ref="V192" si="101">IF(T192,T192/T$192*100,0)</f>
        <v>100</v>
      </c>
      <c r="W192" s="127">
        <f>SUM(W155:W191)</f>
        <v>25513520</v>
      </c>
      <c r="X192" s="295"/>
      <c r="Y192" s="245">
        <f>IF(W192=0,0,IF(ISNONTEXT(Z192),W192/$AO192,W192/AU192))</f>
        <v>3484.5015023217702</v>
      </c>
      <c r="Z192" s="295" t="s">
        <v>343</v>
      </c>
      <c r="AA192" s="246">
        <f t="shared" ref="AA192" si="102">IF(Y192,Y192/Y$192*100,0)</f>
        <v>100</v>
      </c>
      <c r="AB192" s="127">
        <f>SUM(AB155:AB191)</f>
        <v>56458403</v>
      </c>
      <c r="AC192" s="245">
        <f>IF(AB192=0,0,IF(ISNONTEXT(AD192),AB192/$AO192,AB192/AV192))</f>
        <v>198.04198426423181</v>
      </c>
      <c r="AD192" s="295" t="s">
        <v>343</v>
      </c>
      <c r="AE192" s="246">
        <f t="shared" ref="AE192" si="103">IF(AC192,AC192/AC$192*100,0)</f>
        <v>100</v>
      </c>
      <c r="AF192" s="127">
        <f>SUM(AF155:AF191)</f>
        <v>41909869</v>
      </c>
      <c r="AG192" s="245">
        <f>IF(AF192=0,0,IF(ISNONTEXT(AH192),AF192/$AO192,AF192/AW192))</f>
        <v>139.65580451458544</v>
      </c>
      <c r="AH192" s="295"/>
      <c r="AI192" s="246">
        <f t="shared" ref="AI192" si="104">IF(AG192,AG192/AG$192*100,0)</f>
        <v>100</v>
      </c>
      <c r="AJ192" s="127">
        <f>SUM(AJ155:AJ191)</f>
        <v>120610</v>
      </c>
      <c r="AK192" s="245">
        <f>IF(AJ192=0,0,IF(ISNONTEXT(AL192),AJ192/$AO192,AJ192/AX192))</f>
        <v>30.862333674513817</v>
      </c>
      <c r="AL192" s="295" t="s">
        <v>343</v>
      </c>
      <c r="AM192" s="246">
        <f t="shared" ref="AM192" si="105">IF(AK192,AK192/AK$192*100,0)</f>
        <v>100</v>
      </c>
      <c r="AN192" s="127">
        <f>SUM(AN155:AN191)</f>
        <v>519963038</v>
      </c>
      <c r="AO192" s="244">
        <f>SUM(AO155:AO191)</f>
        <v>300094</v>
      </c>
      <c r="AP192" s="244">
        <f t="shared" ref="AP192:AS192" si="106">SUM(AP155:AP191)</f>
        <v>300094</v>
      </c>
      <c r="AQ192" s="244">
        <f t="shared" si="106"/>
        <v>0</v>
      </c>
      <c r="AR192" s="244">
        <f t="shared" si="106"/>
        <v>300094</v>
      </c>
      <c r="AS192" s="244">
        <f t="shared" si="106"/>
        <v>300094</v>
      </c>
      <c r="AT192" s="244">
        <f>SUM(AT155:AT191)</f>
        <v>240768</v>
      </c>
      <c r="AU192" s="244">
        <f>SUM(AU155:AU191)</f>
        <v>7322</v>
      </c>
      <c r="AV192" s="244">
        <f>SUM(AV155:AV191)</f>
        <v>285083</v>
      </c>
      <c r="AW192" s="244">
        <f>SUM(AW155:AW191)</f>
        <v>300094</v>
      </c>
      <c r="AX192" s="244">
        <f>SUM(AX155:AX191)</f>
        <v>3908</v>
      </c>
    </row>
    <row r="193" spans="1:50" x14ac:dyDescent="0.25">
      <c r="B193" s="275"/>
      <c r="C193" s="229"/>
      <c r="D193" s="77"/>
      <c r="E193" s="296"/>
      <c r="F193" s="226"/>
      <c r="G193" s="229"/>
      <c r="H193" s="77"/>
      <c r="I193" s="296"/>
      <c r="J193" s="226"/>
      <c r="K193" s="229"/>
      <c r="L193" s="77"/>
      <c r="M193" s="296"/>
      <c r="N193" s="226"/>
      <c r="O193" s="229"/>
      <c r="P193" s="77"/>
      <c r="Q193" s="296"/>
      <c r="R193" s="226"/>
      <c r="S193" s="229"/>
      <c r="T193" s="77"/>
      <c r="U193" s="296"/>
      <c r="V193" s="226"/>
      <c r="W193" s="229"/>
      <c r="Y193" s="77"/>
      <c r="Z193" s="296"/>
      <c r="AA193" s="226"/>
      <c r="AB193" s="229"/>
      <c r="AC193" s="77"/>
      <c r="AD193" s="296"/>
      <c r="AE193" s="226"/>
      <c r="AF193" s="229"/>
      <c r="AG193" s="77"/>
      <c r="AH193" s="296"/>
      <c r="AI193" s="226"/>
      <c r="AJ193" s="229"/>
      <c r="AK193" s="77"/>
      <c r="AL193" s="296"/>
      <c r="AM193" s="226"/>
      <c r="AN193" s="229"/>
      <c r="AO193" s="227"/>
      <c r="AP193" s="227"/>
      <c r="AQ193" s="227"/>
      <c r="AR193" s="227"/>
      <c r="AS193" s="227"/>
      <c r="AT193" s="227"/>
      <c r="AU193" s="227"/>
      <c r="AV193" s="227"/>
      <c r="AW193" s="227"/>
      <c r="AX193" s="227"/>
    </row>
    <row r="194" spans="1:50" ht="13.5" thickBot="1" x14ac:dyDescent="0.3">
      <c r="A194" s="292">
        <f>(A44+A147+A192)</f>
        <v>75</v>
      </c>
      <c r="B194" s="293" t="s">
        <v>285</v>
      </c>
      <c r="C194" s="235">
        <f>(C44+C147+C192)</f>
        <v>1821119078</v>
      </c>
      <c r="D194" s="236">
        <f>IF(C194=0,0,IF(ISNONTEXT(E194),C194/$AO194,C194/AP194))</f>
        <v>204.98418685861506</v>
      </c>
      <c r="E194" s="294"/>
      <c r="F194" s="237"/>
      <c r="G194" s="235">
        <f>(G44+G147+G192)</f>
        <v>755522247</v>
      </c>
      <c r="H194" s="236">
        <f>IF(G194=0,0,IF(ISNONTEXT(I194),G194/$AO194,G194/AQ194))</f>
        <v>88.014158154513368</v>
      </c>
      <c r="I194" s="297" t="s">
        <v>343</v>
      </c>
      <c r="J194" s="237"/>
      <c r="K194" s="235">
        <f>(K44+K147+K192)</f>
        <v>7074434437</v>
      </c>
      <c r="L194" s="236">
        <f>IF(K194=0,0,IF(ISNONTEXT(M194),K194/$AO194,K194/AR194))</f>
        <v>796.2945466177963</v>
      </c>
      <c r="M194" s="294"/>
      <c r="N194" s="237"/>
      <c r="O194" s="235">
        <f>(O44+O147+O192)</f>
        <v>2615613793</v>
      </c>
      <c r="P194" s="236">
        <f>IF(O194=0,0,IF(ISNONTEXT(Q194),O194/$AO194,O194/AS194))</f>
        <v>294.41208593734962</v>
      </c>
      <c r="Q194" s="294"/>
      <c r="R194" s="237"/>
      <c r="S194" s="235">
        <f>(S44+S147+S192)</f>
        <v>4473689872</v>
      </c>
      <c r="T194" s="236">
        <f>IF(S194=0,0,IF(ISNONTEXT(U194),S194/$AO194,S194/AT194))</f>
        <v>503.55613301061783</v>
      </c>
      <c r="U194" s="297"/>
      <c r="V194" s="237"/>
      <c r="W194" s="235">
        <f>(W44+W147+W192)</f>
        <v>22353028690</v>
      </c>
      <c r="X194" s="294"/>
      <c r="Y194" s="236">
        <f>IF(W194=0,0,IF(ISNONTEXT(Z194),W194/$AO194,W194/AU194))</f>
        <v>2601.78481417684</v>
      </c>
      <c r="Z194" s="297" t="s">
        <v>343</v>
      </c>
      <c r="AA194" s="237"/>
      <c r="AB194" s="235">
        <f>(AB44+AB147+AB192)</f>
        <v>1409763941</v>
      </c>
      <c r="AC194" s="236">
        <f>IF(AB194=0,0,IF(ISNONTEXT(AD194),AB194/$AO194,AB194/AV194))</f>
        <v>158.68227322391579</v>
      </c>
      <c r="AD194" s="297"/>
      <c r="AE194" s="237"/>
      <c r="AF194" s="235">
        <f>(AF44+AF147+AF192)</f>
        <v>1730967445</v>
      </c>
      <c r="AG194" s="236">
        <f>IF(AF194=0,0,IF(ISNONTEXT(AH194),AF194/$AO194,AF194/AW194))</f>
        <v>194.8367673912532</v>
      </c>
      <c r="AH194" s="294"/>
      <c r="AI194" s="237"/>
      <c r="AJ194" s="235">
        <f>(AJ44+AJ147+AJ192)</f>
        <v>2835083</v>
      </c>
      <c r="AK194" s="236">
        <f>IF(AJ194=0,0,IF(ISNONTEXT(AL194),AJ194/$AO194,AJ194/AX194))</f>
        <v>13.839326945137339</v>
      </c>
      <c r="AL194" s="297" t="s">
        <v>343</v>
      </c>
      <c r="AM194" s="237"/>
      <c r="AN194" s="235">
        <f t="shared" ref="AN194:AX194" si="107">(AN44+AN147+AN192)</f>
        <v>42236974586</v>
      </c>
      <c r="AO194" s="228">
        <f t="shared" si="107"/>
        <v>8884193</v>
      </c>
      <c r="AP194" s="228">
        <f t="shared" si="107"/>
        <v>8884193</v>
      </c>
      <c r="AQ194" s="228">
        <f t="shared" si="107"/>
        <v>8584099</v>
      </c>
      <c r="AR194" s="228">
        <f t="shared" si="107"/>
        <v>8884193</v>
      </c>
      <c r="AS194" s="228">
        <f t="shared" si="107"/>
        <v>8884193</v>
      </c>
      <c r="AT194" s="228">
        <f t="shared" si="107"/>
        <v>8824867</v>
      </c>
      <c r="AU194" s="228">
        <f t="shared" si="107"/>
        <v>8591421</v>
      </c>
      <c r="AV194" s="228">
        <f t="shared" si="107"/>
        <v>8869182</v>
      </c>
      <c r="AW194" s="228">
        <f t="shared" si="107"/>
        <v>8884193</v>
      </c>
      <c r="AX194" s="228">
        <f t="shared" si="107"/>
        <v>204857</v>
      </c>
    </row>
    <row r="195" spans="1:50" ht="13.5" thickTop="1" x14ac:dyDescent="0.25"/>
    <row r="196" spans="1:50" ht="13.5" thickBot="1" x14ac:dyDescent="0.3"/>
    <row r="197" spans="1:50" x14ac:dyDescent="0.25">
      <c r="A197" s="220" t="s">
        <v>484</v>
      </c>
      <c r="B197" s="327"/>
      <c r="C197" s="327"/>
      <c r="D197" s="327"/>
      <c r="E197" s="327"/>
      <c r="F197" s="327"/>
      <c r="G197" s="327"/>
      <c r="H197" s="327"/>
      <c r="I197" s="327"/>
      <c r="J197" s="327"/>
      <c r="K197" s="327"/>
      <c r="L197" s="327"/>
      <c r="M197" s="327"/>
      <c r="N197" s="328"/>
      <c r="Q197" s="274"/>
      <c r="U197" s="274"/>
      <c r="X197" s="274"/>
      <c r="Z197" s="274"/>
      <c r="AD197" s="274"/>
      <c r="AH197" s="274"/>
      <c r="AL197" s="274"/>
    </row>
    <row r="198" spans="1:50" ht="33.75" customHeight="1" x14ac:dyDescent="0.3">
      <c r="A198" s="424" t="s">
        <v>540</v>
      </c>
      <c r="B198" s="425"/>
      <c r="C198" s="425"/>
      <c r="D198" s="425"/>
      <c r="E198" s="425"/>
      <c r="F198" s="425"/>
      <c r="G198" s="425"/>
      <c r="H198" s="425"/>
      <c r="I198" s="425"/>
      <c r="J198" s="425"/>
      <c r="K198" s="425"/>
      <c r="L198" s="425"/>
      <c r="M198" s="425"/>
      <c r="N198" s="426"/>
      <c r="Q198" s="274"/>
      <c r="U198" s="274"/>
      <c r="X198" s="274"/>
      <c r="Z198" s="274"/>
      <c r="AD198" s="274"/>
      <c r="AH198" s="274"/>
      <c r="AL198" s="274"/>
    </row>
    <row r="199" spans="1:50" ht="45.5" customHeight="1" thickBot="1" x14ac:dyDescent="0.35">
      <c r="A199" s="427" t="s">
        <v>587</v>
      </c>
      <c r="B199" s="428"/>
      <c r="C199" s="428"/>
      <c r="D199" s="428"/>
      <c r="E199" s="428"/>
      <c r="F199" s="428"/>
      <c r="G199" s="428"/>
      <c r="H199" s="428"/>
      <c r="I199" s="428"/>
      <c r="J199" s="428"/>
      <c r="K199" s="428"/>
      <c r="L199" s="428"/>
      <c r="M199" s="428"/>
      <c r="N199" s="429"/>
    </row>
    <row r="209" spans="1:1" x14ac:dyDescent="0.25">
      <c r="A209" s="276"/>
    </row>
  </sheetData>
  <mergeCells count="2">
    <mergeCell ref="A198:N198"/>
    <mergeCell ref="A199:N199"/>
  </mergeCells>
  <printOptions gridLinesSet="0"/>
  <pageMargins left="0.25" right="0.25" top="0.75" bottom="0.75" header="0.3" footer="0.3"/>
  <pageSetup paperSize="3" scale="48" fitToHeight="0" pageOrder="overThenDown" orientation="landscape" r:id="rId1"/>
  <headerFooter alignWithMargins="0"/>
  <rowBreaks count="2" manualBreakCount="2">
    <brk id="46" max="16383" man="1"/>
    <brk id="14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3F55-4160-4107-9DC1-AAEB75206848}">
  <sheetPr transitionEvaluation="1" transitionEntry="1">
    <tabColor rgb="FF0070C0"/>
    <pageSetUpPr fitToPage="1"/>
  </sheetPr>
  <dimension ref="A1:AH212"/>
  <sheetViews>
    <sheetView showGridLines="0" zoomScaleNormal="100" workbookViewId="0"/>
  </sheetViews>
  <sheetFormatPr defaultColWidth="12.6328125" defaultRowHeight="13" x14ac:dyDescent="0.25"/>
  <cols>
    <col min="1" max="1" width="5.90625" style="70" customWidth="1"/>
    <col min="2" max="2" width="16.08984375" style="70" customWidth="1"/>
    <col min="3" max="3" width="13.54296875" style="70" customWidth="1"/>
    <col min="4" max="4" width="10.36328125" style="70" customWidth="1"/>
    <col min="5" max="5" width="3.6328125" style="70" customWidth="1"/>
    <col min="6" max="6" width="11.36328125" style="70" customWidth="1"/>
    <col min="7" max="7" width="17.453125" style="70" customWidth="1"/>
    <col min="8" max="8" width="10.6328125" style="70" customWidth="1"/>
    <col min="9" max="9" width="3.6328125" style="70" customWidth="1"/>
    <col min="10" max="10" width="12.08984375" style="70" customWidth="1"/>
    <col min="11" max="12" width="13.453125" style="70" customWidth="1"/>
    <col min="13" max="13" width="12.08984375" style="70" customWidth="1"/>
    <col min="14" max="14" width="12.453125" style="70" customWidth="1"/>
    <col min="15" max="15" width="13" style="70" customWidth="1"/>
    <col min="16" max="16" width="12.08984375" style="70" customWidth="1"/>
    <col min="17" max="17" width="14.453125" style="70" customWidth="1"/>
    <col min="18" max="18" width="16.54296875" style="70" customWidth="1"/>
    <col min="19" max="19" width="12.08984375" style="70" customWidth="1"/>
    <col min="20" max="20" width="3.6328125" style="70" customWidth="1"/>
    <col min="21" max="21" width="10" style="70" customWidth="1"/>
    <col min="22" max="22" width="16.54296875" style="70" customWidth="1"/>
    <col min="23" max="23" width="17.36328125" style="70" customWidth="1"/>
    <col min="24" max="24" width="12.453125" style="70" customWidth="1"/>
    <col min="25" max="25" width="14" style="70" customWidth="1"/>
    <col min="26" max="26" width="13.54296875" style="70" customWidth="1"/>
    <col min="27" max="27" width="14.36328125" style="70" customWidth="1"/>
    <col min="28" max="28" width="12.6328125" style="70" customWidth="1"/>
    <col min="29" max="29" width="16.6328125" style="70" customWidth="1"/>
    <col min="30" max="30" width="12.08984375" style="70" hidden="1" customWidth="1"/>
    <col min="31" max="33" width="12.6328125" style="70" hidden="1" customWidth="1"/>
    <col min="34" max="16384" width="12.6328125" style="70"/>
  </cols>
  <sheetData>
    <row r="1" spans="1:34" s="311" customFormat="1" ht="15.5" x14ac:dyDescent="0.25">
      <c r="A1" s="311" t="s">
        <v>547</v>
      </c>
    </row>
    <row r="2" spans="1:34" s="312" customFormat="1" ht="15.5" x14ac:dyDescent="0.35">
      <c r="A2" s="312" t="s">
        <v>431</v>
      </c>
    </row>
    <row r="3" spans="1:34" s="313" customFormat="1" ht="15.5" x14ac:dyDescent="0.25">
      <c r="A3" s="313" t="s">
        <v>531</v>
      </c>
    </row>
    <row r="4" spans="1:34" ht="13.5" thickBot="1" x14ac:dyDescent="0.3">
      <c r="A4"/>
      <c r="B4"/>
      <c r="C4"/>
      <c r="D4"/>
      <c r="E4"/>
      <c r="F4"/>
      <c r="G4"/>
      <c r="H4"/>
      <c r="I4"/>
      <c r="J4"/>
      <c r="K4"/>
      <c r="L4"/>
      <c r="M4"/>
      <c r="N4"/>
      <c r="O4"/>
      <c r="P4"/>
      <c r="Q4"/>
      <c r="R4"/>
      <c r="S4"/>
      <c r="T4"/>
      <c r="U4"/>
      <c r="W4"/>
      <c r="X4"/>
      <c r="Y4"/>
      <c r="Z4"/>
      <c r="AA4"/>
      <c r="AB4"/>
      <c r="AC4"/>
      <c r="AD4"/>
      <c r="AE4"/>
      <c r="AF4"/>
      <c r="AG4"/>
      <c r="AH4"/>
    </row>
    <row r="5" spans="1:34" ht="30" customHeight="1" x14ac:dyDescent="0.35">
      <c r="A5"/>
      <c r="B5"/>
      <c r="C5"/>
      <c r="D5"/>
      <c r="E5"/>
      <c r="F5"/>
      <c r="G5"/>
      <c r="H5"/>
      <c r="I5"/>
      <c r="J5"/>
      <c r="K5" s="430" t="s">
        <v>420</v>
      </c>
      <c r="L5" s="431"/>
      <c r="M5" s="431"/>
      <c r="N5" s="431"/>
      <c r="O5" s="431"/>
      <c r="P5" s="431"/>
      <c r="Q5" s="432"/>
      <c r="R5"/>
      <c r="S5"/>
      <c r="T5"/>
      <c r="U5"/>
      <c r="W5" s="433" t="s">
        <v>337</v>
      </c>
      <c r="X5" s="434"/>
      <c r="Y5" s="434"/>
      <c r="Z5" s="434"/>
      <c r="AA5" s="434"/>
      <c r="AB5" s="434"/>
      <c r="AC5" s="435"/>
      <c r="AD5"/>
      <c r="AE5"/>
      <c r="AF5"/>
      <c r="AG5"/>
      <c r="AH5"/>
    </row>
    <row r="6" spans="1:34" s="90" customFormat="1" ht="53" thickBot="1" x14ac:dyDescent="0.4">
      <c r="A6" s="141" t="s">
        <v>0</v>
      </c>
      <c r="B6" s="214" t="s">
        <v>330</v>
      </c>
      <c r="C6" s="142" t="s">
        <v>384</v>
      </c>
      <c r="D6" s="142" t="s">
        <v>348</v>
      </c>
      <c r="E6" s="216"/>
      <c r="F6" s="142" t="s">
        <v>349</v>
      </c>
      <c r="G6" s="142" t="s">
        <v>385</v>
      </c>
      <c r="H6" s="142" t="s">
        <v>348</v>
      </c>
      <c r="I6" s="216"/>
      <c r="J6" s="142" t="s">
        <v>349</v>
      </c>
      <c r="K6" s="265" t="s">
        <v>415</v>
      </c>
      <c r="L6" s="266" t="s">
        <v>387</v>
      </c>
      <c r="M6" s="266" t="s">
        <v>416</v>
      </c>
      <c r="N6" s="266" t="s">
        <v>417</v>
      </c>
      <c r="O6" s="266" t="s">
        <v>418</v>
      </c>
      <c r="P6" s="266" t="s">
        <v>388</v>
      </c>
      <c r="Q6" s="267" t="s">
        <v>419</v>
      </c>
      <c r="R6" s="142" t="s">
        <v>386</v>
      </c>
      <c r="S6" s="142" t="s">
        <v>348</v>
      </c>
      <c r="T6" s="216"/>
      <c r="U6" s="142" t="s">
        <v>349</v>
      </c>
      <c r="V6" s="142" t="s">
        <v>247</v>
      </c>
      <c r="W6" s="142" t="s">
        <v>340</v>
      </c>
      <c r="X6" s="142" t="s">
        <v>350</v>
      </c>
      <c r="Y6" s="142" t="s">
        <v>354</v>
      </c>
      <c r="Z6" s="142" t="s">
        <v>350</v>
      </c>
      <c r="AA6" s="142" t="s">
        <v>355</v>
      </c>
      <c r="AB6" s="142" t="s">
        <v>350</v>
      </c>
      <c r="AC6" s="142" t="s">
        <v>344</v>
      </c>
      <c r="AD6" s="212" t="s">
        <v>548</v>
      </c>
      <c r="AE6" s="212" t="str">
        <f>C6&amp;" Population"</f>
        <v>Legislative Population</v>
      </c>
      <c r="AF6" s="212" t="str">
        <f>G6&amp;" Population"</f>
        <v>General and Financial Administration Population</v>
      </c>
      <c r="AG6" s="212" t="str">
        <f>R6&amp;" Population"</f>
        <v>Board of Elections Population</v>
      </c>
    </row>
    <row r="7" spans="1:34" x14ac:dyDescent="0.25">
      <c r="A7" s="143">
        <v>1</v>
      </c>
      <c r="B7" s="143" t="s">
        <v>5</v>
      </c>
      <c r="C7" s="239">
        <v>1172201</v>
      </c>
      <c r="D7" s="241">
        <f t="shared" ref="D7:D44" si="0">IFERROR(C7/$AD7,0)</f>
        <v>7.3913462932953324</v>
      </c>
      <c r="E7" s="143"/>
      <c r="F7" s="241">
        <f t="shared" ref="F7:F45" si="1">IF(D$45,D7/D$45*100,0)</f>
        <v>80.51096546504526</v>
      </c>
      <c r="G7" s="239">
        <v>42654555</v>
      </c>
      <c r="H7" s="241">
        <f t="shared" ref="H7:H44" si="2">IFERROR(G7/$AD7,0)</f>
        <v>268.95949328776538</v>
      </c>
      <c r="I7" s="143"/>
      <c r="J7" s="241">
        <f t="shared" ref="J7:J45" si="3">IF(H$45,H7/H$45*100,0)</f>
        <v>104.86992408694053</v>
      </c>
      <c r="K7" s="239">
        <v>3864149</v>
      </c>
      <c r="L7" s="239">
        <v>2284350</v>
      </c>
      <c r="M7" s="239">
        <v>0</v>
      </c>
      <c r="N7" s="239">
        <v>0</v>
      </c>
      <c r="O7" s="239">
        <v>0</v>
      </c>
      <c r="P7" s="239">
        <v>0</v>
      </c>
      <c r="Q7" s="239">
        <v>0</v>
      </c>
      <c r="R7" s="239">
        <v>1432804</v>
      </c>
      <c r="S7" s="241">
        <f t="shared" ref="S7:S44" si="4">IFERROR(R7/$AD7,0)</f>
        <v>9.0345858213896122</v>
      </c>
      <c r="T7" s="143"/>
      <c r="U7" s="241">
        <f t="shared" ref="U7:U45" si="5">IF(S$45,S7/S$45*100,0)</f>
        <v>77.295769548017716</v>
      </c>
      <c r="V7" s="239">
        <f t="shared" ref="V7:V45" si="6">(C7+G7+R7)</f>
        <v>45259560</v>
      </c>
      <c r="W7" s="239">
        <v>1644656</v>
      </c>
      <c r="X7" s="241">
        <f t="shared" ref="X7:X46" si="7">IF($V7,W7/$V7*100,0)</f>
        <v>3.6338311729057904</v>
      </c>
      <c r="Y7" s="239">
        <v>458413</v>
      </c>
      <c r="Z7" s="241">
        <f t="shared" ref="Z7:Z46" si="8">IF($V7,Y7/$V7*100,0)</f>
        <v>1.0128534170460339</v>
      </c>
      <c r="AA7" s="239">
        <v>244793</v>
      </c>
      <c r="AB7" s="241">
        <f t="shared" ref="AB7:AB46" si="9">IF($V7,AA7/$V7*100,0)</f>
        <v>0.54086473664348489</v>
      </c>
      <c r="AC7" s="239">
        <v>801555</v>
      </c>
      <c r="AD7" s="242">
        <v>158591</v>
      </c>
      <c r="AE7" s="242">
        <v>158591</v>
      </c>
      <c r="AF7" s="242">
        <v>158591</v>
      </c>
      <c r="AG7" s="242">
        <v>158591</v>
      </c>
    </row>
    <row r="8" spans="1:34" x14ac:dyDescent="0.25">
      <c r="A8" s="114">
        <v>2</v>
      </c>
      <c r="B8" s="114" t="s">
        <v>7</v>
      </c>
      <c r="C8" s="115">
        <v>54086</v>
      </c>
      <c r="D8" s="116">
        <f t="shared" si="0"/>
        <v>3.2313299079937865</v>
      </c>
      <c r="E8" s="114"/>
      <c r="F8" s="116">
        <f t="shared" si="1"/>
        <v>35.197578398490634</v>
      </c>
      <c r="G8" s="115">
        <v>6473120</v>
      </c>
      <c r="H8" s="116">
        <f t="shared" si="2"/>
        <v>386.7319870952324</v>
      </c>
      <c r="I8" s="114"/>
      <c r="J8" s="116">
        <f t="shared" si="3"/>
        <v>150.79056564579554</v>
      </c>
      <c r="K8" s="115">
        <v>301480</v>
      </c>
      <c r="L8" s="115">
        <v>501928</v>
      </c>
      <c r="M8" s="115">
        <v>0</v>
      </c>
      <c r="N8" s="115">
        <v>0</v>
      </c>
      <c r="O8" s="115">
        <v>0</v>
      </c>
      <c r="P8" s="115">
        <v>0</v>
      </c>
      <c r="Q8" s="115">
        <v>0</v>
      </c>
      <c r="R8" s="115">
        <v>409536</v>
      </c>
      <c r="S8" s="116">
        <f t="shared" si="4"/>
        <v>24.467439359541164</v>
      </c>
      <c r="T8" s="114"/>
      <c r="U8" s="116">
        <f t="shared" si="5"/>
        <v>209.33218097144618</v>
      </c>
      <c r="V8" s="115">
        <f t="shared" si="6"/>
        <v>6936742</v>
      </c>
      <c r="W8" s="115">
        <v>366182</v>
      </c>
      <c r="X8" s="116">
        <f t="shared" si="7"/>
        <v>5.2788758757353236</v>
      </c>
      <c r="Y8" s="115">
        <v>0</v>
      </c>
      <c r="Z8" s="116">
        <f t="shared" si="8"/>
        <v>0</v>
      </c>
      <c r="AA8" s="115">
        <v>0</v>
      </c>
      <c r="AB8" s="116">
        <f t="shared" si="9"/>
        <v>0</v>
      </c>
      <c r="AC8" s="115">
        <v>0</v>
      </c>
      <c r="AD8" s="115">
        <v>16738</v>
      </c>
      <c r="AE8" s="115">
        <v>16738</v>
      </c>
      <c r="AF8" s="115">
        <v>16738</v>
      </c>
      <c r="AG8" s="115">
        <v>16738</v>
      </c>
    </row>
    <row r="9" spans="1:34" x14ac:dyDescent="0.25">
      <c r="A9" s="117">
        <v>3</v>
      </c>
      <c r="B9" s="117" t="s">
        <v>9</v>
      </c>
      <c r="C9" s="118">
        <v>49201</v>
      </c>
      <c r="D9" s="119">
        <f t="shared" si="0"/>
        <v>7.5426950789514029</v>
      </c>
      <c r="E9" s="117"/>
      <c r="F9" s="119">
        <f t="shared" si="1"/>
        <v>82.159546978021538</v>
      </c>
      <c r="G9" s="118">
        <v>1518706</v>
      </c>
      <c r="H9" s="119">
        <f t="shared" si="2"/>
        <v>232.82324084010423</v>
      </c>
      <c r="I9" s="117"/>
      <c r="J9" s="119">
        <f t="shared" si="3"/>
        <v>90.780047560744947</v>
      </c>
      <c r="K9" s="118">
        <v>323938</v>
      </c>
      <c r="L9" s="118">
        <v>337624</v>
      </c>
      <c r="M9" s="118">
        <v>0</v>
      </c>
      <c r="N9" s="118">
        <v>0</v>
      </c>
      <c r="O9" s="118">
        <v>0</v>
      </c>
      <c r="P9" s="118">
        <v>0</v>
      </c>
      <c r="Q9" s="118">
        <v>0</v>
      </c>
      <c r="R9" s="118">
        <v>181645</v>
      </c>
      <c r="S9" s="119">
        <f t="shared" si="4"/>
        <v>27.84684960907558</v>
      </c>
      <c r="T9" s="117"/>
      <c r="U9" s="119">
        <f t="shared" si="5"/>
        <v>238.24486396769265</v>
      </c>
      <c r="V9" s="118">
        <f t="shared" si="6"/>
        <v>1749552</v>
      </c>
      <c r="W9" s="118">
        <v>269573</v>
      </c>
      <c r="X9" s="119">
        <f t="shared" si="7"/>
        <v>15.408115906243427</v>
      </c>
      <c r="Y9" s="118">
        <v>0</v>
      </c>
      <c r="Z9" s="119">
        <f t="shared" si="8"/>
        <v>0</v>
      </c>
      <c r="AA9" s="118">
        <v>3145</v>
      </c>
      <c r="AB9" s="119">
        <f t="shared" si="9"/>
        <v>0.17976030435219989</v>
      </c>
      <c r="AC9" s="118">
        <v>4383</v>
      </c>
      <c r="AD9" s="118">
        <v>6523</v>
      </c>
      <c r="AE9" s="118">
        <v>6523</v>
      </c>
      <c r="AF9" s="118">
        <v>6523</v>
      </c>
      <c r="AG9" s="118">
        <v>6523</v>
      </c>
    </row>
    <row r="10" spans="1:34" x14ac:dyDescent="0.25">
      <c r="A10" s="114">
        <v>4</v>
      </c>
      <c r="B10" s="114" t="s">
        <v>11</v>
      </c>
      <c r="C10" s="115">
        <v>671605</v>
      </c>
      <c r="D10" s="116">
        <f t="shared" si="0"/>
        <v>13.134729719158257</v>
      </c>
      <c r="E10" s="114"/>
      <c r="F10" s="116">
        <f t="shared" si="1"/>
        <v>143.07133353650332</v>
      </c>
      <c r="G10" s="115">
        <v>29472500</v>
      </c>
      <c r="H10" s="116">
        <f t="shared" si="2"/>
        <v>576.40029726981152</v>
      </c>
      <c r="I10" s="114"/>
      <c r="J10" s="116">
        <f t="shared" si="3"/>
        <v>224.74408573376334</v>
      </c>
      <c r="K10" s="115">
        <v>1693597</v>
      </c>
      <c r="L10" s="115">
        <v>1605130</v>
      </c>
      <c r="M10" s="115">
        <v>0</v>
      </c>
      <c r="N10" s="115">
        <v>0</v>
      </c>
      <c r="O10" s="115">
        <v>0</v>
      </c>
      <c r="P10" s="115">
        <v>0</v>
      </c>
      <c r="Q10" s="115">
        <v>0</v>
      </c>
      <c r="R10" s="115">
        <v>743089</v>
      </c>
      <c r="S10" s="116">
        <f t="shared" si="4"/>
        <v>14.532758350934836</v>
      </c>
      <c r="T10" s="114"/>
      <c r="U10" s="116">
        <f t="shared" si="5"/>
        <v>124.33561013183345</v>
      </c>
      <c r="V10" s="115">
        <f t="shared" si="6"/>
        <v>30887194</v>
      </c>
      <c r="W10" s="115">
        <v>616606</v>
      </c>
      <c r="X10" s="116">
        <f t="shared" si="7"/>
        <v>1.9963160136851537</v>
      </c>
      <c r="Y10" s="115">
        <v>0</v>
      </c>
      <c r="Z10" s="116">
        <f t="shared" si="8"/>
        <v>0</v>
      </c>
      <c r="AA10" s="115">
        <v>874782</v>
      </c>
      <c r="AB10" s="116">
        <f t="shared" si="9"/>
        <v>2.8321834608867351</v>
      </c>
      <c r="AC10" s="115">
        <v>2621487</v>
      </c>
      <c r="AD10" s="115">
        <v>51132</v>
      </c>
      <c r="AE10" s="115">
        <v>51132</v>
      </c>
      <c r="AF10" s="115">
        <v>51132</v>
      </c>
      <c r="AG10" s="115">
        <v>51132</v>
      </c>
    </row>
    <row r="11" spans="1:34" x14ac:dyDescent="0.25">
      <c r="A11" s="117">
        <v>5</v>
      </c>
      <c r="B11" s="117" t="s">
        <v>13</v>
      </c>
      <c r="C11" s="118">
        <v>1178735</v>
      </c>
      <c r="D11" s="119">
        <f t="shared" si="0"/>
        <v>4.6686642004451873</v>
      </c>
      <c r="E11" s="117"/>
      <c r="F11" s="119">
        <f t="shared" si="1"/>
        <v>50.853883351520679</v>
      </c>
      <c r="G11" s="118">
        <v>32881255</v>
      </c>
      <c r="H11" s="119">
        <f t="shared" si="2"/>
        <v>130.23413921212938</v>
      </c>
      <c r="I11" s="117"/>
      <c r="J11" s="119">
        <f t="shared" si="3"/>
        <v>50.779558385364197</v>
      </c>
      <c r="K11" s="118">
        <v>4891247</v>
      </c>
      <c r="L11" s="118">
        <v>5284786</v>
      </c>
      <c r="M11" s="118">
        <v>0</v>
      </c>
      <c r="N11" s="118">
        <v>0</v>
      </c>
      <c r="O11" s="118">
        <v>0</v>
      </c>
      <c r="P11" s="118">
        <v>0</v>
      </c>
      <c r="Q11" s="118">
        <v>0</v>
      </c>
      <c r="R11" s="118">
        <v>1711283</v>
      </c>
      <c r="S11" s="119">
        <f t="shared" si="4"/>
        <v>6.7779489698112307</v>
      </c>
      <c r="T11" s="117"/>
      <c r="U11" s="123">
        <f t="shared" si="5"/>
        <v>57.989020408482958</v>
      </c>
      <c r="V11" s="118">
        <f t="shared" si="6"/>
        <v>35771273</v>
      </c>
      <c r="W11" s="118">
        <v>1396482</v>
      </c>
      <c r="X11" s="123">
        <f t="shared" si="7"/>
        <v>3.9039203329442591</v>
      </c>
      <c r="Y11" s="118">
        <v>315732</v>
      </c>
      <c r="Z11" s="123">
        <f t="shared" si="8"/>
        <v>0.88264121883501323</v>
      </c>
      <c r="AA11" s="118">
        <v>0</v>
      </c>
      <c r="AB11" s="123">
        <f t="shared" si="9"/>
        <v>0</v>
      </c>
      <c r="AC11" s="118">
        <v>1569362</v>
      </c>
      <c r="AD11" s="118">
        <v>252478</v>
      </c>
      <c r="AE11" s="118">
        <v>252478</v>
      </c>
      <c r="AF11" s="118">
        <v>252478</v>
      </c>
      <c r="AG11" s="118">
        <v>252478</v>
      </c>
    </row>
    <row r="12" spans="1:34" x14ac:dyDescent="0.25">
      <c r="A12" s="114">
        <v>6</v>
      </c>
      <c r="B12" s="114" t="s">
        <v>15</v>
      </c>
      <c r="C12" s="115">
        <v>0</v>
      </c>
      <c r="D12" s="116">
        <f t="shared" si="0"/>
        <v>0</v>
      </c>
      <c r="E12" s="114"/>
      <c r="F12" s="116">
        <f t="shared" si="1"/>
        <v>0</v>
      </c>
      <c r="G12" s="115">
        <v>0</v>
      </c>
      <c r="H12" s="116">
        <f t="shared" si="2"/>
        <v>0</v>
      </c>
      <c r="I12" s="114"/>
      <c r="J12" s="116">
        <f t="shared" si="3"/>
        <v>0</v>
      </c>
      <c r="K12" s="115">
        <v>0</v>
      </c>
      <c r="L12" s="115">
        <v>0</v>
      </c>
      <c r="M12" s="115">
        <v>0</v>
      </c>
      <c r="N12" s="115">
        <v>0</v>
      </c>
      <c r="O12" s="115">
        <v>0</v>
      </c>
      <c r="P12" s="115">
        <v>0</v>
      </c>
      <c r="Q12" s="115">
        <v>0</v>
      </c>
      <c r="R12" s="115">
        <v>0</v>
      </c>
      <c r="S12" s="116">
        <f t="shared" si="4"/>
        <v>0</v>
      </c>
      <c r="T12" s="114"/>
      <c r="U12" s="243">
        <f t="shared" si="5"/>
        <v>0</v>
      </c>
      <c r="V12" s="115">
        <f t="shared" si="6"/>
        <v>0</v>
      </c>
      <c r="W12" s="115">
        <v>0</v>
      </c>
      <c r="X12" s="243">
        <f t="shared" si="7"/>
        <v>0</v>
      </c>
      <c r="Y12" s="115">
        <v>0</v>
      </c>
      <c r="Z12" s="243">
        <f t="shared" si="8"/>
        <v>0</v>
      </c>
      <c r="AA12" s="115">
        <v>0</v>
      </c>
      <c r="AB12" s="243">
        <f t="shared" si="9"/>
        <v>0</v>
      </c>
      <c r="AC12" s="115">
        <v>0</v>
      </c>
      <c r="AD12" s="115">
        <v>0</v>
      </c>
      <c r="AE12" s="115">
        <v>0</v>
      </c>
      <c r="AF12" s="115">
        <v>0</v>
      </c>
      <c r="AG12" s="115">
        <v>0</v>
      </c>
    </row>
    <row r="13" spans="1:34" x14ac:dyDescent="0.25">
      <c r="A13" s="117">
        <v>7</v>
      </c>
      <c r="B13" s="117" t="s">
        <v>246</v>
      </c>
      <c r="C13" s="118">
        <v>77608</v>
      </c>
      <c r="D13" s="119">
        <f t="shared" si="0"/>
        <v>13.940722112448356</v>
      </c>
      <c r="E13" s="117"/>
      <c r="F13" s="119">
        <f t="shared" si="1"/>
        <v>151.85068484360295</v>
      </c>
      <c r="G13" s="118">
        <v>1981788</v>
      </c>
      <c r="H13" s="119">
        <f t="shared" si="2"/>
        <v>355.9885036824142</v>
      </c>
      <c r="I13" s="117"/>
      <c r="J13" s="119">
        <f t="shared" si="3"/>
        <v>138.80338225152556</v>
      </c>
      <c r="K13" s="118">
        <v>270509</v>
      </c>
      <c r="L13" s="118">
        <v>359634</v>
      </c>
      <c r="M13" s="118">
        <v>0</v>
      </c>
      <c r="N13" s="118">
        <v>0</v>
      </c>
      <c r="O13" s="118">
        <v>0</v>
      </c>
      <c r="P13" s="118">
        <v>0</v>
      </c>
      <c r="Q13" s="118">
        <v>0</v>
      </c>
      <c r="R13" s="118">
        <v>164859</v>
      </c>
      <c r="S13" s="119">
        <f t="shared" si="4"/>
        <v>29.613615951140652</v>
      </c>
      <c r="T13" s="117"/>
      <c r="U13" s="123">
        <f t="shared" si="5"/>
        <v>253.36050587107007</v>
      </c>
      <c r="V13" s="118">
        <f t="shared" si="6"/>
        <v>2224255</v>
      </c>
      <c r="W13" s="118">
        <v>331423</v>
      </c>
      <c r="X13" s="123">
        <f t="shared" si="7"/>
        <v>14.9004048546592</v>
      </c>
      <c r="Y13" s="118">
        <v>0</v>
      </c>
      <c r="Z13" s="123">
        <f t="shared" si="8"/>
        <v>0</v>
      </c>
      <c r="AA13" s="118">
        <v>712588</v>
      </c>
      <c r="AB13" s="123">
        <f t="shared" si="9"/>
        <v>32.037154013366276</v>
      </c>
      <c r="AC13" s="118">
        <v>738</v>
      </c>
      <c r="AD13" s="118">
        <v>5567</v>
      </c>
      <c r="AE13" s="118">
        <v>5567</v>
      </c>
      <c r="AF13" s="118">
        <v>5567</v>
      </c>
      <c r="AG13" s="118">
        <v>5567</v>
      </c>
    </row>
    <row r="14" spans="1:34" x14ac:dyDescent="0.25">
      <c r="A14" s="114">
        <v>8</v>
      </c>
      <c r="B14" s="114" t="s">
        <v>19</v>
      </c>
      <c r="C14" s="115">
        <v>221791</v>
      </c>
      <c r="D14" s="116">
        <f t="shared" si="0"/>
        <v>5.2497396326453325</v>
      </c>
      <c r="E14" s="114"/>
      <c r="F14" s="116">
        <f t="shared" si="1"/>
        <v>57.183304568990735</v>
      </c>
      <c r="G14" s="115">
        <v>10546800</v>
      </c>
      <c r="H14" s="116">
        <f t="shared" si="2"/>
        <v>249.6402196553683</v>
      </c>
      <c r="I14" s="114"/>
      <c r="J14" s="116">
        <f t="shared" si="3"/>
        <v>97.337151272423654</v>
      </c>
      <c r="K14" s="115">
        <v>782367</v>
      </c>
      <c r="L14" s="115">
        <v>348319</v>
      </c>
      <c r="M14" s="115">
        <v>0</v>
      </c>
      <c r="N14" s="115">
        <v>0</v>
      </c>
      <c r="O14" s="115">
        <v>0</v>
      </c>
      <c r="P14" s="115">
        <v>0</v>
      </c>
      <c r="Q14" s="115">
        <v>0</v>
      </c>
      <c r="R14" s="115">
        <v>469445</v>
      </c>
      <c r="S14" s="116">
        <f t="shared" si="4"/>
        <v>11.111650255633403</v>
      </c>
      <c r="T14" s="114"/>
      <c r="U14" s="243">
        <f t="shared" si="5"/>
        <v>95.066179505892009</v>
      </c>
      <c r="V14" s="115">
        <f t="shared" si="6"/>
        <v>11238036</v>
      </c>
      <c r="W14" s="115">
        <v>488711</v>
      </c>
      <c r="X14" s="243">
        <f t="shared" si="7"/>
        <v>4.3487224991982583</v>
      </c>
      <c r="Y14" s="115">
        <v>0</v>
      </c>
      <c r="Z14" s="243">
        <f t="shared" si="8"/>
        <v>0</v>
      </c>
      <c r="AA14" s="115">
        <v>0</v>
      </c>
      <c r="AB14" s="243">
        <f t="shared" si="9"/>
        <v>0</v>
      </c>
      <c r="AC14" s="115">
        <v>250923</v>
      </c>
      <c r="AD14" s="115">
        <v>42248</v>
      </c>
      <c r="AE14" s="115">
        <v>42248</v>
      </c>
      <c r="AF14" s="115">
        <v>42248</v>
      </c>
      <c r="AG14" s="115">
        <v>42248</v>
      </c>
    </row>
    <row r="15" spans="1:34" x14ac:dyDescent="0.25">
      <c r="A15" s="117">
        <v>9</v>
      </c>
      <c r="B15" s="117" t="s">
        <v>21</v>
      </c>
      <c r="C15" s="118">
        <v>0</v>
      </c>
      <c r="D15" s="119">
        <f t="shared" si="0"/>
        <v>0</v>
      </c>
      <c r="E15" s="117"/>
      <c r="F15" s="119">
        <f t="shared" si="1"/>
        <v>0</v>
      </c>
      <c r="G15" s="118">
        <v>0</v>
      </c>
      <c r="H15" s="119">
        <f t="shared" si="2"/>
        <v>0</v>
      </c>
      <c r="I15" s="117"/>
      <c r="J15" s="119">
        <f t="shared" si="3"/>
        <v>0</v>
      </c>
      <c r="K15" s="118">
        <v>0</v>
      </c>
      <c r="L15" s="118">
        <v>0</v>
      </c>
      <c r="M15" s="118">
        <v>0</v>
      </c>
      <c r="N15" s="118">
        <v>0</v>
      </c>
      <c r="O15" s="118">
        <v>0</v>
      </c>
      <c r="P15" s="118">
        <v>0</v>
      </c>
      <c r="Q15" s="118">
        <v>0</v>
      </c>
      <c r="R15" s="118">
        <v>0</v>
      </c>
      <c r="S15" s="119">
        <f t="shared" si="4"/>
        <v>0</v>
      </c>
      <c r="T15" s="117"/>
      <c r="U15" s="123">
        <f t="shared" si="5"/>
        <v>0</v>
      </c>
      <c r="V15" s="118">
        <f t="shared" si="6"/>
        <v>0</v>
      </c>
      <c r="W15" s="118">
        <v>0</v>
      </c>
      <c r="X15" s="123">
        <f t="shared" si="7"/>
        <v>0</v>
      </c>
      <c r="Y15" s="118">
        <v>0</v>
      </c>
      <c r="Z15" s="123">
        <f t="shared" si="8"/>
        <v>0</v>
      </c>
      <c r="AA15" s="118">
        <v>0</v>
      </c>
      <c r="AB15" s="123">
        <f t="shared" si="9"/>
        <v>0</v>
      </c>
      <c r="AC15" s="118">
        <v>0</v>
      </c>
      <c r="AD15" s="118">
        <v>0</v>
      </c>
      <c r="AE15" s="118">
        <v>0</v>
      </c>
      <c r="AF15" s="118">
        <v>0</v>
      </c>
      <c r="AG15" s="118">
        <v>0</v>
      </c>
    </row>
    <row r="16" spans="1:34" x14ac:dyDescent="0.25">
      <c r="A16" s="114">
        <v>10</v>
      </c>
      <c r="B16" s="114" t="s">
        <v>23</v>
      </c>
      <c r="C16" s="115">
        <v>528301</v>
      </c>
      <c r="D16" s="116">
        <f t="shared" si="0"/>
        <v>22.244252631578949</v>
      </c>
      <c r="E16" s="114"/>
      <c r="F16" s="116">
        <f t="shared" si="1"/>
        <v>242.29770658172521</v>
      </c>
      <c r="G16" s="115">
        <v>19330336</v>
      </c>
      <c r="H16" s="116">
        <f t="shared" si="2"/>
        <v>813.90888421052637</v>
      </c>
      <c r="I16" s="114"/>
      <c r="J16" s="116">
        <f t="shared" si="3"/>
        <v>317.3509953393679</v>
      </c>
      <c r="K16" s="115">
        <v>1176955</v>
      </c>
      <c r="L16" s="115">
        <v>1134968</v>
      </c>
      <c r="M16" s="115">
        <v>0</v>
      </c>
      <c r="N16" s="115">
        <v>0</v>
      </c>
      <c r="O16" s="115">
        <v>0</v>
      </c>
      <c r="P16" s="115">
        <v>0</v>
      </c>
      <c r="Q16" s="115">
        <v>0</v>
      </c>
      <c r="R16" s="115">
        <v>626647</v>
      </c>
      <c r="S16" s="116">
        <f t="shared" si="4"/>
        <v>26.385136842105265</v>
      </c>
      <c r="T16" s="114"/>
      <c r="U16" s="243">
        <f t="shared" si="5"/>
        <v>225.73912043779677</v>
      </c>
      <c r="V16" s="115">
        <f t="shared" si="6"/>
        <v>20485284</v>
      </c>
      <c r="W16" s="115">
        <v>563063</v>
      </c>
      <c r="X16" s="243">
        <f t="shared" si="7"/>
        <v>2.7486218887665896</v>
      </c>
      <c r="Y16" s="115">
        <v>0</v>
      </c>
      <c r="Z16" s="243">
        <f t="shared" si="8"/>
        <v>0</v>
      </c>
      <c r="AA16" s="115">
        <v>0</v>
      </c>
      <c r="AB16" s="243">
        <f t="shared" si="9"/>
        <v>0</v>
      </c>
      <c r="AC16" s="115">
        <v>20403</v>
      </c>
      <c r="AD16" s="115">
        <v>23750</v>
      </c>
      <c r="AE16" s="115">
        <v>23750</v>
      </c>
      <c r="AF16" s="115">
        <v>23750</v>
      </c>
      <c r="AG16" s="115">
        <v>23750</v>
      </c>
    </row>
    <row r="17" spans="1:33" x14ac:dyDescent="0.25">
      <c r="A17" s="117">
        <v>11</v>
      </c>
      <c r="B17" s="117" t="s">
        <v>25</v>
      </c>
      <c r="C17" s="118">
        <v>1056524</v>
      </c>
      <c r="D17" s="119">
        <f t="shared" si="0"/>
        <v>67.401850079744818</v>
      </c>
      <c r="E17" s="117"/>
      <c r="F17" s="119">
        <f t="shared" si="1"/>
        <v>734.18127208745909</v>
      </c>
      <c r="G17" s="118">
        <v>6455531</v>
      </c>
      <c r="H17" s="119">
        <f t="shared" si="2"/>
        <v>411.83610845295055</v>
      </c>
      <c r="I17" s="117"/>
      <c r="J17" s="119">
        <f t="shared" si="3"/>
        <v>160.57890688956974</v>
      </c>
      <c r="K17" s="118">
        <v>967780</v>
      </c>
      <c r="L17" s="118">
        <v>732394</v>
      </c>
      <c r="M17" s="118">
        <v>0</v>
      </c>
      <c r="N17" s="118">
        <v>0</v>
      </c>
      <c r="O17" s="118">
        <v>0</v>
      </c>
      <c r="P17" s="118">
        <v>0</v>
      </c>
      <c r="Q17" s="118">
        <v>0</v>
      </c>
      <c r="R17" s="118">
        <v>453219</v>
      </c>
      <c r="S17" s="119">
        <f t="shared" si="4"/>
        <v>28.913492822966507</v>
      </c>
      <c r="T17" s="117"/>
      <c r="U17" s="123">
        <f t="shared" si="5"/>
        <v>247.37057373245852</v>
      </c>
      <c r="V17" s="118">
        <f t="shared" si="6"/>
        <v>7965274</v>
      </c>
      <c r="W17" s="118">
        <v>354490</v>
      </c>
      <c r="X17" s="123">
        <f t="shared" si="7"/>
        <v>4.4504432615877363</v>
      </c>
      <c r="Y17" s="118">
        <v>0</v>
      </c>
      <c r="Z17" s="123">
        <f t="shared" si="8"/>
        <v>0</v>
      </c>
      <c r="AA17" s="118">
        <v>0</v>
      </c>
      <c r="AB17" s="123">
        <f t="shared" si="9"/>
        <v>0</v>
      </c>
      <c r="AC17" s="118">
        <v>219855</v>
      </c>
      <c r="AD17" s="118">
        <v>15675</v>
      </c>
      <c r="AE17" s="118">
        <v>15675</v>
      </c>
      <c r="AF17" s="118">
        <v>15675</v>
      </c>
      <c r="AG17" s="118">
        <v>15675</v>
      </c>
    </row>
    <row r="18" spans="1:33" x14ac:dyDescent="0.25">
      <c r="A18" s="114">
        <v>12</v>
      </c>
      <c r="B18" s="114" t="s">
        <v>27</v>
      </c>
      <c r="C18" s="115">
        <v>0</v>
      </c>
      <c r="D18" s="116">
        <f t="shared" si="0"/>
        <v>0</v>
      </c>
      <c r="E18" s="114"/>
      <c r="F18" s="116">
        <f t="shared" si="1"/>
        <v>0</v>
      </c>
      <c r="G18" s="115">
        <v>0</v>
      </c>
      <c r="H18" s="116">
        <f t="shared" si="2"/>
        <v>0</v>
      </c>
      <c r="I18" s="114"/>
      <c r="J18" s="116">
        <f t="shared" si="3"/>
        <v>0</v>
      </c>
      <c r="K18" s="115">
        <v>0</v>
      </c>
      <c r="L18" s="115">
        <v>0</v>
      </c>
      <c r="M18" s="115">
        <v>0</v>
      </c>
      <c r="N18" s="115">
        <v>0</v>
      </c>
      <c r="O18" s="115">
        <v>0</v>
      </c>
      <c r="P18" s="115">
        <v>0</v>
      </c>
      <c r="Q18" s="115">
        <v>0</v>
      </c>
      <c r="R18" s="115">
        <v>0</v>
      </c>
      <c r="S18" s="116">
        <f t="shared" si="4"/>
        <v>0</v>
      </c>
      <c r="T18" s="114"/>
      <c r="U18" s="243">
        <f t="shared" si="5"/>
        <v>0</v>
      </c>
      <c r="V18" s="115">
        <f t="shared" si="6"/>
        <v>0</v>
      </c>
      <c r="W18" s="115">
        <v>0</v>
      </c>
      <c r="X18" s="243">
        <f t="shared" si="7"/>
        <v>0</v>
      </c>
      <c r="Y18" s="115">
        <v>0</v>
      </c>
      <c r="Z18" s="243">
        <f t="shared" si="8"/>
        <v>0</v>
      </c>
      <c r="AA18" s="115">
        <v>0</v>
      </c>
      <c r="AB18" s="243">
        <f t="shared" si="9"/>
        <v>0</v>
      </c>
      <c r="AC18" s="115">
        <v>0</v>
      </c>
      <c r="AD18" s="115">
        <v>0</v>
      </c>
      <c r="AE18" s="115">
        <v>0</v>
      </c>
      <c r="AF18" s="115">
        <v>0</v>
      </c>
      <c r="AG18" s="115">
        <v>0</v>
      </c>
    </row>
    <row r="19" spans="1:33" x14ac:dyDescent="0.25">
      <c r="A19" s="117">
        <v>13</v>
      </c>
      <c r="B19" s="117" t="s">
        <v>29</v>
      </c>
      <c r="C19" s="118">
        <v>433323</v>
      </c>
      <c r="D19" s="119">
        <f t="shared" si="0"/>
        <v>15.637219876583305</v>
      </c>
      <c r="E19" s="117"/>
      <c r="F19" s="119">
        <f t="shared" si="1"/>
        <v>170.3299533665367</v>
      </c>
      <c r="G19" s="118">
        <v>10545713</v>
      </c>
      <c r="H19" s="119">
        <f t="shared" si="2"/>
        <v>380.56053552740786</v>
      </c>
      <c r="I19" s="117"/>
      <c r="J19" s="119">
        <f t="shared" si="3"/>
        <v>148.38425661571591</v>
      </c>
      <c r="K19" s="118">
        <v>1260182</v>
      </c>
      <c r="L19" s="118">
        <v>1123021</v>
      </c>
      <c r="M19" s="118">
        <v>0</v>
      </c>
      <c r="N19" s="118">
        <v>0</v>
      </c>
      <c r="O19" s="118">
        <v>0</v>
      </c>
      <c r="P19" s="118">
        <v>0</v>
      </c>
      <c r="Q19" s="118">
        <v>0</v>
      </c>
      <c r="R19" s="118">
        <v>559453</v>
      </c>
      <c r="S19" s="119">
        <f t="shared" si="4"/>
        <v>20.18884197611057</v>
      </c>
      <c r="T19" s="117"/>
      <c r="U19" s="123">
        <f t="shared" si="5"/>
        <v>172.72646557103229</v>
      </c>
      <c r="V19" s="118">
        <f t="shared" si="6"/>
        <v>11538489</v>
      </c>
      <c r="W19" s="118">
        <v>430447</v>
      </c>
      <c r="X19" s="123">
        <f t="shared" si="7"/>
        <v>3.7305317880010112</v>
      </c>
      <c r="Y19" s="118">
        <v>138801</v>
      </c>
      <c r="Z19" s="123">
        <f t="shared" si="8"/>
        <v>1.2029391370048539</v>
      </c>
      <c r="AA19" s="118">
        <v>0</v>
      </c>
      <c r="AB19" s="123">
        <f t="shared" si="9"/>
        <v>0</v>
      </c>
      <c r="AC19" s="118">
        <v>77008</v>
      </c>
      <c r="AD19" s="118">
        <v>27711</v>
      </c>
      <c r="AE19" s="118">
        <v>27711</v>
      </c>
      <c r="AF19" s="118">
        <v>27711</v>
      </c>
      <c r="AG19" s="118">
        <v>27711</v>
      </c>
    </row>
    <row r="20" spans="1:33" x14ac:dyDescent="0.25">
      <c r="A20" s="114">
        <v>14</v>
      </c>
      <c r="B20" s="114" t="s">
        <v>31</v>
      </c>
      <c r="C20" s="115">
        <v>75382</v>
      </c>
      <c r="D20" s="116">
        <f t="shared" si="0"/>
        <v>11.049838756962767</v>
      </c>
      <c r="E20" s="114"/>
      <c r="F20" s="116">
        <f t="shared" si="1"/>
        <v>120.36145395638296</v>
      </c>
      <c r="G20" s="115">
        <v>1933952</v>
      </c>
      <c r="H20" s="116">
        <f t="shared" si="2"/>
        <v>283.4875403107593</v>
      </c>
      <c r="I20" s="114"/>
      <c r="J20" s="116">
        <f t="shared" si="3"/>
        <v>110.5345510157353</v>
      </c>
      <c r="K20" s="115">
        <v>262243</v>
      </c>
      <c r="L20" s="115">
        <v>0</v>
      </c>
      <c r="M20" s="115">
        <v>0</v>
      </c>
      <c r="N20" s="115">
        <v>0</v>
      </c>
      <c r="O20" s="115">
        <v>0</v>
      </c>
      <c r="P20" s="115">
        <v>0</v>
      </c>
      <c r="Q20" s="115">
        <v>0</v>
      </c>
      <c r="R20" s="115">
        <v>155095</v>
      </c>
      <c r="S20" s="116">
        <f t="shared" si="4"/>
        <v>22.734535326883613</v>
      </c>
      <c r="T20" s="114"/>
      <c r="U20" s="243">
        <f t="shared" si="5"/>
        <v>194.50624944506589</v>
      </c>
      <c r="V20" s="115">
        <f t="shared" si="6"/>
        <v>2164429</v>
      </c>
      <c r="W20" s="115">
        <v>157475</v>
      </c>
      <c r="X20" s="243">
        <f t="shared" si="7"/>
        <v>7.2755909295246006</v>
      </c>
      <c r="Y20" s="115">
        <v>0</v>
      </c>
      <c r="Z20" s="243">
        <f t="shared" si="8"/>
        <v>0</v>
      </c>
      <c r="AA20" s="115">
        <v>0</v>
      </c>
      <c r="AB20" s="243">
        <f t="shared" si="9"/>
        <v>0</v>
      </c>
      <c r="AC20" s="115">
        <v>1744</v>
      </c>
      <c r="AD20" s="115">
        <v>6822</v>
      </c>
      <c r="AE20" s="115">
        <v>6822</v>
      </c>
      <c r="AF20" s="115">
        <v>6822</v>
      </c>
      <c r="AG20" s="115">
        <v>6822</v>
      </c>
    </row>
    <row r="21" spans="1:33" x14ac:dyDescent="0.25">
      <c r="A21" s="117">
        <v>15</v>
      </c>
      <c r="B21" s="117" t="s">
        <v>33</v>
      </c>
      <c r="C21" s="118">
        <v>976777</v>
      </c>
      <c r="D21" s="119">
        <f t="shared" si="0"/>
        <v>7.1352277292815662</v>
      </c>
      <c r="E21" s="117"/>
      <c r="F21" s="119">
        <f t="shared" si="1"/>
        <v>77.721168851000272</v>
      </c>
      <c r="G21" s="118">
        <v>38069101</v>
      </c>
      <c r="H21" s="119">
        <f t="shared" si="2"/>
        <v>278.08978414113005</v>
      </c>
      <c r="I21" s="117"/>
      <c r="J21" s="119">
        <f t="shared" si="3"/>
        <v>108.42991335141909</v>
      </c>
      <c r="K21" s="118">
        <v>2311684</v>
      </c>
      <c r="L21" s="118">
        <v>2963531</v>
      </c>
      <c r="M21" s="118">
        <v>0</v>
      </c>
      <c r="N21" s="118">
        <v>325</v>
      </c>
      <c r="O21" s="118">
        <v>0</v>
      </c>
      <c r="P21" s="118">
        <v>0</v>
      </c>
      <c r="Q21" s="118">
        <v>3069</v>
      </c>
      <c r="R21" s="118">
        <v>1064285</v>
      </c>
      <c r="S21" s="119">
        <f t="shared" si="4"/>
        <v>7.7744621790423318</v>
      </c>
      <c r="T21" s="117"/>
      <c r="U21" s="123">
        <f t="shared" si="5"/>
        <v>66.514730042002739</v>
      </c>
      <c r="V21" s="118">
        <f t="shared" si="6"/>
        <v>40110163</v>
      </c>
      <c r="W21" s="118">
        <v>1051771</v>
      </c>
      <c r="X21" s="123">
        <f t="shared" si="7"/>
        <v>2.6222057487026418</v>
      </c>
      <c r="Y21" s="118">
        <v>0</v>
      </c>
      <c r="Z21" s="123">
        <f t="shared" si="8"/>
        <v>0</v>
      </c>
      <c r="AA21" s="118">
        <v>130911</v>
      </c>
      <c r="AB21" s="123">
        <f t="shared" si="9"/>
        <v>0.32637862877794838</v>
      </c>
      <c r="AC21" s="118">
        <v>1669775</v>
      </c>
      <c r="AD21" s="118">
        <v>136895</v>
      </c>
      <c r="AE21" s="118">
        <v>136895</v>
      </c>
      <c r="AF21" s="118">
        <v>136895</v>
      </c>
      <c r="AG21" s="118">
        <v>136895</v>
      </c>
    </row>
    <row r="22" spans="1:33" x14ac:dyDescent="0.25">
      <c r="A22" s="114">
        <v>16</v>
      </c>
      <c r="B22" s="114" t="s">
        <v>35</v>
      </c>
      <c r="C22" s="115">
        <v>379585</v>
      </c>
      <c r="D22" s="116">
        <f t="shared" si="0"/>
        <v>6.779514198964101</v>
      </c>
      <c r="E22" s="114"/>
      <c r="F22" s="116">
        <f t="shared" si="1"/>
        <v>73.846524284445863</v>
      </c>
      <c r="G22" s="115">
        <v>6031411</v>
      </c>
      <c r="H22" s="116">
        <f t="shared" si="2"/>
        <v>107.72300410787641</v>
      </c>
      <c r="I22" s="114"/>
      <c r="J22" s="116">
        <f t="shared" si="3"/>
        <v>42.002247718110439</v>
      </c>
      <c r="K22" s="115">
        <v>1371130</v>
      </c>
      <c r="L22" s="115">
        <v>1124529</v>
      </c>
      <c r="M22" s="115">
        <v>0</v>
      </c>
      <c r="N22" s="115">
        <v>0</v>
      </c>
      <c r="O22" s="115">
        <v>0</v>
      </c>
      <c r="P22" s="115">
        <v>0</v>
      </c>
      <c r="Q22" s="115">
        <v>0</v>
      </c>
      <c r="R22" s="115">
        <v>519963</v>
      </c>
      <c r="S22" s="116">
        <f t="shared" si="4"/>
        <v>9.2867119128415787</v>
      </c>
      <c r="T22" s="114"/>
      <c r="U22" s="243">
        <f t="shared" si="5"/>
        <v>79.452844664374979</v>
      </c>
      <c r="V22" s="115">
        <f t="shared" si="6"/>
        <v>6930959</v>
      </c>
      <c r="W22" s="115">
        <v>495316</v>
      </c>
      <c r="X22" s="243">
        <f t="shared" si="7"/>
        <v>7.1464280772689612</v>
      </c>
      <c r="Y22" s="115">
        <v>0</v>
      </c>
      <c r="Z22" s="243">
        <f t="shared" si="8"/>
        <v>0</v>
      </c>
      <c r="AA22" s="115">
        <v>0</v>
      </c>
      <c r="AB22" s="243">
        <f t="shared" si="9"/>
        <v>0</v>
      </c>
      <c r="AC22" s="115">
        <v>0</v>
      </c>
      <c r="AD22" s="115">
        <v>55990</v>
      </c>
      <c r="AE22" s="115">
        <v>55990</v>
      </c>
      <c r="AF22" s="115">
        <v>55990</v>
      </c>
      <c r="AG22" s="115">
        <v>55990</v>
      </c>
    </row>
    <row r="23" spans="1:33" x14ac:dyDescent="0.25">
      <c r="A23" s="117">
        <v>17</v>
      </c>
      <c r="B23" s="117" t="s">
        <v>37</v>
      </c>
      <c r="C23" s="118">
        <v>0</v>
      </c>
      <c r="D23" s="119">
        <f t="shared" si="0"/>
        <v>0</v>
      </c>
      <c r="E23" s="117"/>
      <c r="F23" s="119">
        <f t="shared" si="1"/>
        <v>0</v>
      </c>
      <c r="G23" s="118">
        <v>0</v>
      </c>
      <c r="H23" s="119">
        <f t="shared" si="2"/>
        <v>0</v>
      </c>
      <c r="I23" s="117"/>
      <c r="J23" s="119">
        <f t="shared" si="3"/>
        <v>0</v>
      </c>
      <c r="K23" s="118">
        <v>0</v>
      </c>
      <c r="L23" s="118">
        <v>0</v>
      </c>
      <c r="M23" s="118">
        <v>0</v>
      </c>
      <c r="N23" s="118">
        <v>0</v>
      </c>
      <c r="O23" s="118">
        <v>0</v>
      </c>
      <c r="P23" s="118">
        <v>0</v>
      </c>
      <c r="Q23" s="118">
        <v>0</v>
      </c>
      <c r="R23" s="118">
        <v>0</v>
      </c>
      <c r="S23" s="119">
        <f t="shared" si="4"/>
        <v>0</v>
      </c>
      <c r="T23" s="117"/>
      <c r="U23" s="123">
        <f t="shared" si="5"/>
        <v>0</v>
      </c>
      <c r="V23" s="118">
        <f t="shared" si="6"/>
        <v>0</v>
      </c>
      <c r="W23" s="118">
        <v>0</v>
      </c>
      <c r="X23" s="123">
        <f t="shared" si="7"/>
        <v>0</v>
      </c>
      <c r="Y23" s="118">
        <v>0</v>
      </c>
      <c r="Z23" s="123">
        <f t="shared" si="8"/>
        <v>0</v>
      </c>
      <c r="AA23" s="118">
        <v>0</v>
      </c>
      <c r="AB23" s="123">
        <f t="shared" si="9"/>
        <v>0</v>
      </c>
      <c r="AC23" s="118">
        <v>0</v>
      </c>
      <c r="AD23" s="118">
        <v>0</v>
      </c>
      <c r="AE23" s="118">
        <v>0</v>
      </c>
      <c r="AF23" s="118">
        <v>0</v>
      </c>
      <c r="AG23" s="118">
        <v>0</v>
      </c>
    </row>
    <row r="24" spans="1:33" x14ac:dyDescent="0.25">
      <c r="A24" s="114">
        <v>18</v>
      </c>
      <c r="B24" s="114" t="s">
        <v>39</v>
      </c>
      <c r="C24" s="115">
        <v>65002</v>
      </c>
      <c r="D24" s="116">
        <f t="shared" si="0"/>
        <v>8.8667303232846812</v>
      </c>
      <c r="E24" s="114"/>
      <c r="F24" s="116">
        <f t="shared" si="1"/>
        <v>96.581730921387205</v>
      </c>
      <c r="G24" s="115">
        <v>1803691</v>
      </c>
      <c r="H24" s="116">
        <f t="shared" si="2"/>
        <v>246.03614786522985</v>
      </c>
      <c r="I24" s="114"/>
      <c r="J24" s="116">
        <f t="shared" si="3"/>
        <v>95.931888604742625</v>
      </c>
      <c r="K24" s="115">
        <v>291143</v>
      </c>
      <c r="L24" s="115">
        <v>203961</v>
      </c>
      <c r="M24" s="115">
        <v>0</v>
      </c>
      <c r="N24" s="115">
        <v>0</v>
      </c>
      <c r="O24" s="115">
        <v>0</v>
      </c>
      <c r="P24" s="115">
        <v>0</v>
      </c>
      <c r="Q24" s="115">
        <v>0</v>
      </c>
      <c r="R24" s="115">
        <v>246119</v>
      </c>
      <c r="S24" s="116">
        <f t="shared" si="4"/>
        <v>33.572363933978991</v>
      </c>
      <c r="T24" s="114"/>
      <c r="U24" s="243">
        <f t="shared" si="5"/>
        <v>287.22973660610859</v>
      </c>
      <c r="V24" s="115">
        <f t="shared" si="6"/>
        <v>2114812</v>
      </c>
      <c r="W24" s="115">
        <v>271284</v>
      </c>
      <c r="X24" s="243">
        <f t="shared" si="7"/>
        <v>12.827806916170326</v>
      </c>
      <c r="Y24" s="115">
        <v>155680</v>
      </c>
      <c r="Z24" s="243">
        <f t="shared" si="8"/>
        <v>7.3614108488130379</v>
      </c>
      <c r="AA24" s="115">
        <v>4369301</v>
      </c>
      <c r="AB24" s="243">
        <f t="shared" si="9"/>
        <v>206.60470055967147</v>
      </c>
      <c r="AC24" s="115">
        <v>94746</v>
      </c>
      <c r="AD24" s="115">
        <v>7331</v>
      </c>
      <c r="AE24" s="115">
        <v>7331</v>
      </c>
      <c r="AF24" s="115">
        <v>7331</v>
      </c>
      <c r="AG24" s="115">
        <v>7331</v>
      </c>
    </row>
    <row r="25" spans="1:33" x14ac:dyDescent="0.25">
      <c r="A25" s="117">
        <v>19</v>
      </c>
      <c r="B25" s="117" t="s">
        <v>41</v>
      </c>
      <c r="C25" s="118">
        <v>253304</v>
      </c>
      <c r="D25" s="119">
        <f t="shared" si="0"/>
        <v>3.1374355925485533</v>
      </c>
      <c r="E25" s="117"/>
      <c r="F25" s="119">
        <f t="shared" si="1"/>
        <v>34.174825345365193</v>
      </c>
      <c r="G25" s="118">
        <v>12024295</v>
      </c>
      <c r="H25" s="119">
        <f t="shared" si="2"/>
        <v>148.93349930638129</v>
      </c>
      <c r="I25" s="117"/>
      <c r="J25" s="119">
        <f t="shared" si="3"/>
        <v>58.070620878036458</v>
      </c>
      <c r="K25" s="118">
        <v>944438</v>
      </c>
      <c r="L25" s="118">
        <v>207412</v>
      </c>
      <c r="M25" s="118">
        <v>0</v>
      </c>
      <c r="N25" s="118">
        <v>0</v>
      </c>
      <c r="O25" s="118">
        <v>0</v>
      </c>
      <c r="P25" s="118">
        <v>0</v>
      </c>
      <c r="Q25" s="118">
        <v>0</v>
      </c>
      <c r="R25" s="118">
        <v>654433</v>
      </c>
      <c r="S25" s="119">
        <f t="shared" si="4"/>
        <v>8.1058387831946099</v>
      </c>
      <c r="T25" s="117"/>
      <c r="U25" s="123">
        <f t="shared" si="5"/>
        <v>69.349836170223639</v>
      </c>
      <c r="V25" s="118">
        <f t="shared" si="6"/>
        <v>12932032</v>
      </c>
      <c r="W25" s="118">
        <v>558478</v>
      </c>
      <c r="X25" s="123">
        <f t="shared" si="7"/>
        <v>4.3185633935950669</v>
      </c>
      <c r="Y25" s="118">
        <v>0</v>
      </c>
      <c r="Z25" s="123">
        <f t="shared" si="8"/>
        <v>0</v>
      </c>
      <c r="AA25" s="118">
        <v>0</v>
      </c>
      <c r="AB25" s="123">
        <f t="shared" si="9"/>
        <v>0</v>
      </c>
      <c r="AC25" s="118">
        <v>1094828</v>
      </c>
      <c r="AD25" s="118">
        <v>80736</v>
      </c>
      <c r="AE25" s="118">
        <v>80736</v>
      </c>
      <c r="AF25" s="118">
        <v>80736</v>
      </c>
      <c r="AG25" s="118">
        <v>80736</v>
      </c>
    </row>
    <row r="26" spans="1:33" x14ac:dyDescent="0.25">
      <c r="A26" s="114">
        <v>20</v>
      </c>
      <c r="B26" s="114" t="s">
        <v>43</v>
      </c>
      <c r="C26" s="115">
        <v>427169</v>
      </c>
      <c r="D26" s="116">
        <f t="shared" si="0"/>
        <v>10.034272157102253</v>
      </c>
      <c r="E26" s="114"/>
      <c r="F26" s="116">
        <f t="shared" si="1"/>
        <v>109.29929502019679</v>
      </c>
      <c r="G26" s="115">
        <v>7386812</v>
      </c>
      <c r="H26" s="116">
        <f t="shared" si="2"/>
        <v>173.51746494092222</v>
      </c>
      <c r="I26" s="114"/>
      <c r="J26" s="116">
        <f t="shared" si="3"/>
        <v>67.656148342917135</v>
      </c>
      <c r="K26" s="115">
        <v>1784733</v>
      </c>
      <c r="L26" s="115">
        <v>994417</v>
      </c>
      <c r="M26" s="115">
        <v>0</v>
      </c>
      <c r="N26" s="115">
        <v>0</v>
      </c>
      <c r="O26" s="115">
        <v>0</v>
      </c>
      <c r="P26" s="115">
        <v>0</v>
      </c>
      <c r="Q26" s="115">
        <v>0</v>
      </c>
      <c r="R26" s="115">
        <v>606305</v>
      </c>
      <c r="S26" s="116">
        <f t="shared" si="4"/>
        <v>14.242207136313453</v>
      </c>
      <c r="T26" s="114"/>
      <c r="U26" s="243">
        <f t="shared" si="5"/>
        <v>121.84978729819559</v>
      </c>
      <c r="V26" s="115">
        <f t="shared" si="6"/>
        <v>8420286</v>
      </c>
      <c r="W26" s="115">
        <v>463514</v>
      </c>
      <c r="X26" s="243">
        <f t="shared" si="7"/>
        <v>5.5047298868470742</v>
      </c>
      <c r="Y26" s="115">
        <v>0</v>
      </c>
      <c r="Z26" s="243">
        <f t="shared" si="8"/>
        <v>0</v>
      </c>
      <c r="AA26" s="115">
        <v>0</v>
      </c>
      <c r="AB26" s="243">
        <f t="shared" si="9"/>
        <v>0</v>
      </c>
      <c r="AC26" s="115">
        <v>171825</v>
      </c>
      <c r="AD26" s="115">
        <v>42571</v>
      </c>
      <c r="AE26" s="115">
        <v>42571</v>
      </c>
      <c r="AF26" s="115">
        <v>42571</v>
      </c>
      <c r="AG26" s="115">
        <v>42571</v>
      </c>
    </row>
    <row r="27" spans="1:33" x14ac:dyDescent="0.25">
      <c r="A27" s="117">
        <v>21</v>
      </c>
      <c r="B27" s="117" t="s">
        <v>45</v>
      </c>
      <c r="C27" s="118">
        <v>0</v>
      </c>
      <c r="D27" s="119">
        <f t="shared" si="0"/>
        <v>0</v>
      </c>
      <c r="E27" s="117"/>
      <c r="F27" s="119">
        <f t="shared" si="1"/>
        <v>0</v>
      </c>
      <c r="G27" s="118">
        <v>0</v>
      </c>
      <c r="H27" s="119">
        <f t="shared" si="2"/>
        <v>0</v>
      </c>
      <c r="I27" s="117"/>
      <c r="J27" s="119">
        <f t="shared" si="3"/>
        <v>0</v>
      </c>
      <c r="K27" s="118">
        <v>0</v>
      </c>
      <c r="L27" s="118">
        <v>0</v>
      </c>
      <c r="M27" s="118">
        <v>0</v>
      </c>
      <c r="N27" s="118">
        <v>0</v>
      </c>
      <c r="O27" s="118">
        <v>0</v>
      </c>
      <c r="P27" s="118">
        <v>0</v>
      </c>
      <c r="Q27" s="118">
        <v>0</v>
      </c>
      <c r="R27" s="118">
        <v>0</v>
      </c>
      <c r="S27" s="119">
        <f t="shared" si="4"/>
        <v>0</v>
      </c>
      <c r="T27" s="117"/>
      <c r="U27" s="123">
        <f t="shared" si="5"/>
        <v>0</v>
      </c>
      <c r="V27" s="118">
        <f t="shared" si="6"/>
        <v>0</v>
      </c>
      <c r="W27" s="118">
        <v>0</v>
      </c>
      <c r="X27" s="123">
        <f t="shared" si="7"/>
        <v>0</v>
      </c>
      <c r="Y27" s="118">
        <v>0</v>
      </c>
      <c r="Z27" s="123">
        <f t="shared" si="8"/>
        <v>0</v>
      </c>
      <c r="AA27" s="118">
        <v>0</v>
      </c>
      <c r="AB27" s="123">
        <f t="shared" si="9"/>
        <v>0</v>
      </c>
      <c r="AC27" s="118">
        <v>0</v>
      </c>
      <c r="AD27" s="118">
        <v>0</v>
      </c>
      <c r="AE27" s="118">
        <v>0</v>
      </c>
      <c r="AF27" s="118">
        <v>0</v>
      </c>
      <c r="AG27" s="118">
        <v>0</v>
      </c>
    </row>
    <row r="28" spans="1:33" x14ac:dyDescent="0.25">
      <c r="A28" s="114">
        <v>22</v>
      </c>
      <c r="B28" s="114" t="s">
        <v>47</v>
      </c>
      <c r="C28" s="115">
        <v>70661</v>
      </c>
      <c r="D28" s="116">
        <f t="shared" si="0"/>
        <v>5.3446032826563803</v>
      </c>
      <c r="E28" s="114"/>
      <c r="F28" s="116">
        <f t="shared" si="1"/>
        <v>58.216616194080693</v>
      </c>
      <c r="G28" s="115">
        <v>3968453</v>
      </c>
      <c r="H28" s="116">
        <f t="shared" si="2"/>
        <v>300.16284698585582</v>
      </c>
      <c r="I28" s="114"/>
      <c r="J28" s="116">
        <f t="shared" si="3"/>
        <v>117.03641538113554</v>
      </c>
      <c r="K28" s="115">
        <v>546859</v>
      </c>
      <c r="L28" s="115">
        <v>400400</v>
      </c>
      <c r="M28" s="115">
        <v>0</v>
      </c>
      <c r="N28" s="115">
        <v>0</v>
      </c>
      <c r="O28" s="115">
        <v>0</v>
      </c>
      <c r="P28" s="115">
        <v>0</v>
      </c>
      <c r="Q28" s="115">
        <v>0</v>
      </c>
      <c r="R28" s="115">
        <v>308413</v>
      </c>
      <c r="S28" s="116">
        <f t="shared" si="4"/>
        <v>23.327509265562362</v>
      </c>
      <c r="T28" s="114"/>
      <c r="U28" s="243">
        <f t="shared" si="5"/>
        <v>199.57946229823054</v>
      </c>
      <c r="V28" s="115">
        <f t="shared" si="6"/>
        <v>4347527</v>
      </c>
      <c r="W28" s="115">
        <v>372347</v>
      </c>
      <c r="X28" s="243">
        <f t="shared" si="7"/>
        <v>8.5645701567810839</v>
      </c>
      <c r="Y28" s="115">
        <v>0</v>
      </c>
      <c r="Z28" s="243">
        <f t="shared" si="8"/>
        <v>0</v>
      </c>
      <c r="AA28" s="115">
        <v>0</v>
      </c>
      <c r="AB28" s="243">
        <f t="shared" si="9"/>
        <v>0</v>
      </c>
      <c r="AC28" s="115">
        <v>104010</v>
      </c>
      <c r="AD28" s="115">
        <v>13221</v>
      </c>
      <c r="AE28" s="115">
        <v>13221</v>
      </c>
      <c r="AF28" s="115">
        <v>13221</v>
      </c>
      <c r="AG28" s="115">
        <v>13221</v>
      </c>
    </row>
    <row r="29" spans="1:33" x14ac:dyDescent="0.25">
      <c r="A29" s="117">
        <v>23</v>
      </c>
      <c r="B29" s="117" t="s">
        <v>49</v>
      </c>
      <c r="C29" s="118">
        <v>1517451</v>
      </c>
      <c r="D29" s="119">
        <f t="shared" si="0"/>
        <v>8.3253835012179866</v>
      </c>
      <c r="E29" s="117"/>
      <c r="F29" s="119">
        <f t="shared" si="1"/>
        <v>90.685057491871547</v>
      </c>
      <c r="G29" s="118">
        <v>22214950</v>
      </c>
      <c r="H29" s="119">
        <f t="shared" si="2"/>
        <v>121.88069216757741</v>
      </c>
      <c r="I29" s="117"/>
      <c r="J29" s="119">
        <f t="shared" si="3"/>
        <v>47.522468082590748</v>
      </c>
      <c r="K29" s="118">
        <v>7512521</v>
      </c>
      <c r="L29" s="118">
        <v>4021826</v>
      </c>
      <c r="M29" s="118">
        <v>0</v>
      </c>
      <c r="N29" s="118">
        <v>0</v>
      </c>
      <c r="O29" s="118">
        <v>0</v>
      </c>
      <c r="P29" s="118">
        <v>0</v>
      </c>
      <c r="Q29" s="118">
        <v>0</v>
      </c>
      <c r="R29" s="118">
        <v>1242676</v>
      </c>
      <c r="S29" s="119">
        <f t="shared" si="4"/>
        <v>6.8178506375227688</v>
      </c>
      <c r="T29" s="117"/>
      <c r="U29" s="123">
        <f t="shared" si="5"/>
        <v>58.330400763154074</v>
      </c>
      <c r="V29" s="118">
        <f t="shared" si="6"/>
        <v>24975077</v>
      </c>
      <c r="W29" s="118">
        <v>1095881</v>
      </c>
      <c r="X29" s="123">
        <f t="shared" si="7"/>
        <v>4.3878983836566343</v>
      </c>
      <c r="Y29" s="118">
        <v>0</v>
      </c>
      <c r="Z29" s="123">
        <f t="shared" si="8"/>
        <v>0</v>
      </c>
      <c r="AA29" s="118">
        <v>0</v>
      </c>
      <c r="AB29" s="123">
        <f t="shared" si="9"/>
        <v>0</v>
      </c>
      <c r="AC29" s="118">
        <v>334098</v>
      </c>
      <c r="AD29" s="118">
        <v>182268</v>
      </c>
      <c r="AE29" s="118">
        <v>182268</v>
      </c>
      <c r="AF29" s="118">
        <v>182268</v>
      </c>
      <c r="AG29" s="118">
        <v>182268</v>
      </c>
    </row>
    <row r="30" spans="1:33" x14ac:dyDescent="0.25">
      <c r="A30" s="114">
        <v>24</v>
      </c>
      <c r="B30" s="114" t="s">
        <v>51</v>
      </c>
      <c r="C30" s="115">
        <v>2115871</v>
      </c>
      <c r="D30" s="116">
        <f t="shared" si="0"/>
        <v>8.8860326233033202</v>
      </c>
      <c r="E30" s="114"/>
      <c r="F30" s="116">
        <f t="shared" si="1"/>
        <v>96.791983120178955</v>
      </c>
      <c r="G30" s="115">
        <v>80337735</v>
      </c>
      <c r="H30" s="116">
        <f t="shared" si="2"/>
        <v>337.39473441069748</v>
      </c>
      <c r="I30" s="114"/>
      <c r="J30" s="116">
        <f t="shared" si="3"/>
        <v>131.55349064822474</v>
      </c>
      <c r="K30" s="115">
        <v>3097390</v>
      </c>
      <c r="L30" s="115">
        <v>2956803</v>
      </c>
      <c r="M30" s="115">
        <v>0</v>
      </c>
      <c r="N30" s="115">
        <v>0</v>
      </c>
      <c r="O30" s="115">
        <v>0</v>
      </c>
      <c r="P30" s="115">
        <v>0</v>
      </c>
      <c r="Q30" s="115">
        <v>0</v>
      </c>
      <c r="R30" s="115">
        <v>1397587</v>
      </c>
      <c r="S30" s="116">
        <f t="shared" si="4"/>
        <v>5.8694521905657844</v>
      </c>
      <c r="T30" s="114"/>
      <c r="U30" s="243">
        <f t="shared" si="5"/>
        <v>50.216338951695228</v>
      </c>
      <c r="V30" s="115">
        <f t="shared" si="6"/>
        <v>83851193</v>
      </c>
      <c r="W30" s="115">
        <v>6003310</v>
      </c>
      <c r="X30" s="243">
        <f t="shared" si="7"/>
        <v>7.1594807243827763</v>
      </c>
      <c r="Y30" s="115">
        <v>-2348</v>
      </c>
      <c r="Z30" s="243">
        <f t="shared" si="8"/>
        <v>-2.8001986805363641E-3</v>
      </c>
      <c r="AA30" s="115">
        <v>28648785</v>
      </c>
      <c r="AB30" s="243">
        <f t="shared" si="9"/>
        <v>34.166222298113283</v>
      </c>
      <c r="AC30" s="115">
        <v>134579</v>
      </c>
      <c r="AD30" s="115">
        <v>238112</v>
      </c>
      <c r="AE30" s="115">
        <v>238112</v>
      </c>
      <c r="AF30" s="115">
        <v>238112</v>
      </c>
      <c r="AG30" s="115">
        <v>238112</v>
      </c>
    </row>
    <row r="31" spans="1:33" x14ac:dyDescent="0.25">
      <c r="A31" s="117">
        <v>25</v>
      </c>
      <c r="B31" s="117" t="s">
        <v>53</v>
      </c>
      <c r="C31" s="118">
        <v>0</v>
      </c>
      <c r="D31" s="119">
        <f t="shared" si="0"/>
        <v>0</v>
      </c>
      <c r="E31" s="117"/>
      <c r="F31" s="119">
        <f t="shared" si="1"/>
        <v>0</v>
      </c>
      <c r="G31" s="118">
        <v>0</v>
      </c>
      <c r="H31" s="119">
        <f t="shared" si="2"/>
        <v>0</v>
      </c>
      <c r="I31" s="117"/>
      <c r="J31" s="119">
        <f t="shared" si="3"/>
        <v>0</v>
      </c>
      <c r="K31" s="118">
        <v>0</v>
      </c>
      <c r="L31" s="118">
        <v>0</v>
      </c>
      <c r="M31" s="118">
        <v>0</v>
      </c>
      <c r="N31" s="118">
        <v>0</v>
      </c>
      <c r="O31" s="118">
        <v>0</v>
      </c>
      <c r="P31" s="118">
        <v>0</v>
      </c>
      <c r="Q31" s="118">
        <v>0</v>
      </c>
      <c r="R31" s="118">
        <v>0</v>
      </c>
      <c r="S31" s="119">
        <f t="shared" si="4"/>
        <v>0</v>
      </c>
      <c r="T31" s="117"/>
      <c r="U31" s="123">
        <f t="shared" si="5"/>
        <v>0</v>
      </c>
      <c r="V31" s="118">
        <f t="shared" si="6"/>
        <v>0</v>
      </c>
      <c r="W31" s="118">
        <v>0</v>
      </c>
      <c r="X31" s="123">
        <f t="shared" si="7"/>
        <v>0</v>
      </c>
      <c r="Y31" s="118">
        <v>0</v>
      </c>
      <c r="Z31" s="123">
        <f t="shared" si="8"/>
        <v>0</v>
      </c>
      <c r="AA31" s="118">
        <v>0</v>
      </c>
      <c r="AB31" s="123">
        <f t="shared" si="9"/>
        <v>0</v>
      </c>
      <c r="AC31" s="118">
        <v>0</v>
      </c>
      <c r="AD31" s="118">
        <v>0</v>
      </c>
      <c r="AE31" s="118">
        <v>0</v>
      </c>
      <c r="AF31" s="118">
        <v>0</v>
      </c>
      <c r="AG31" s="118">
        <v>0</v>
      </c>
    </row>
    <row r="32" spans="1:33" x14ac:dyDescent="0.25">
      <c r="A32" s="114">
        <v>26</v>
      </c>
      <c r="B32" s="114" t="s">
        <v>55</v>
      </c>
      <c r="C32" s="115">
        <v>327232</v>
      </c>
      <c r="D32" s="116">
        <f t="shared" si="0"/>
        <v>9.5802324560119452</v>
      </c>
      <c r="E32" s="114"/>
      <c r="F32" s="116">
        <f t="shared" si="1"/>
        <v>104.35362298107177</v>
      </c>
      <c r="G32" s="115">
        <v>11243705</v>
      </c>
      <c r="H32" s="116">
        <f t="shared" si="2"/>
        <v>329.17718183681239</v>
      </c>
      <c r="I32" s="114"/>
      <c r="J32" s="116">
        <f t="shared" si="3"/>
        <v>128.34938692216016</v>
      </c>
      <c r="K32" s="115">
        <v>407910</v>
      </c>
      <c r="L32" s="115">
        <v>247044</v>
      </c>
      <c r="M32" s="115">
        <v>0</v>
      </c>
      <c r="N32" s="115">
        <v>0</v>
      </c>
      <c r="O32" s="115">
        <v>0</v>
      </c>
      <c r="P32" s="115">
        <v>0</v>
      </c>
      <c r="Q32" s="115">
        <v>0</v>
      </c>
      <c r="R32" s="115">
        <v>609907</v>
      </c>
      <c r="S32" s="116">
        <f t="shared" si="4"/>
        <v>17.855988523582283</v>
      </c>
      <c r="T32" s="114"/>
      <c r="U32" s="243">
        <f t="shared" si="5"/>
        <v>152.76764217605026</v>
      </c>
      <c r="V32" s="115">
        <f t="shared" si="6"/>
        <v>12180844</v>
      </c>
      <c r="W32" s="115">
        <v>344382</v>
      </c>
      <c r="X32" s="243">
        <f t="shared" si="7"/>
        <v>2.827242512916182</v>
      </c>
      <c r="Y32" s="115">
        <v>0</v>
      </c>
      <c r="Z32" s="243">
        <f t="shared" si="8"/>
        <v>0</v>
      </c>
      <c r="AA32" s="115">
        <v>0</v>
      </c>
      <c r="AB32" s="243">
        <f t="shared" si="9"/>
        <v>0</v>
      </c>
      <c r="AC32" s="115">
        <v>318717</v>
      </c>
      <c r="AD32" s="115">
        <v>34157</v>
      </c>
      <c r="AE32" s="115">
        <v>34157</v>
      </c>
      <c r="AF32" s="115">
        <v>34157</v>
      </c>
      <c r="AG32" s="115">
        <v>34157</v>
      </c>
    </row>
    <row r="33" spans="1:33" x14ac:dyDescent="0.25">
      <c r="A33" s="117">
        <v>27</v>
      </c>
      <c r="B33" s="117" t="s">
        <v>57</v>
      </c>
      <c r="C33" s="118">
        <v>82238</v>
      </c>
      <c r="D33" s="119">
        <f t="shared" si="0"/>
        <v>6.502055660974067</v>
      </c>
      <c r="E33" s="117"/>
      <c r="F33" s="119">
        <f t="shared" si="1"/>
        <v>70.824279907888823</v>
      </c>
      <c r="G33" s="118">
        <v>3301708</v>
      </c>
      <c r="H33" s="119">
        <f t="shared" si="2"/>
        <v>261.04585705249843</v>
      </c>
      <c r="I33" s="117"/>
      <c r="J33" s="119">
        <f t="shared" si="3"/>
        <v>101.78432029917546</v>
      </c>
      <c r="K33" s="118">
        <v>413692</v>
      </c>
      <c r="L33" s="118">
        <v>376392</v>
      </c>
      <c r="M33" s="118">
        <v>0</v>
      </c>
      <c r="N33" s="118">
        <v>0</v>
      </c>
      <c r="O33" s="118">
        <v>0</v>
      </c>
      <c r="P33" s="118">
        <v>0</v>
      </c>
      <c r="Q33" s="118">
        <v>0</v>
      </c>
      <c r="R33" s="118">
        <v>255326</v>
      </c>
      <c r="S33" s="119">
        <f t="shared" si="4"/>
        <v>20.187065148640102</v>
      </c>
      <c r="T33" s="117"/>
      <c r="U33" s="123">
        <f t="shared" si="5"/>
        <v>172.71126385073219</v>
      </c>
      <c r="V33" s="118">
        <f t="shared" si="6"/>
        <v>3639272</v>
      </c>
      <c r="W33" s="118">
        <v>384912</v>
      </c>
      <c r="X33" s="123">
        <f t="shared" si="7"/>
        <v>10.576620818669229</v>
      </c>
      <c r="Y33" s="118">
        <v>0</v>
      </c>
      <c r="Z33" s="123">
        <f t="shared" si="8"/>
        <v>0</v>
      </c>
      <c r="AA33" s="118">
        <v>0</v>
      </c>
      <c r="AB33" s="123">
        <f t="shared" si="9"/>
        <v>0</v>
      </c>
      <c r="AC33" s="118">
        <v>77802</v>
      </c>
      <c r="AD33" s="118">
        <v>12648</v>
      </c>
      <c r="AE33" s="118">
        <v>12648</v>
      </c>
      <c r="AF33" s="118">
        <v>12648</v>
      </c>
      <c r="AG33" s="118">
        <v>12648</v>
      </c>
    </row>
    <row r="34" spans="1:33" x14ac:dyDescent="0.25">
      <c r="A34" s="114">
        <v>28</v>
      </c>
      <c r="B34" s="114" t="s">
        <v>59</v>
      </c>
      <c r="C34" s="115">
        <v>881555</v>
      </c>
      <c r="D34" s="116">
        <f t="shared" si="0"/>
        <v>9.1747411146380813</v>
      </c>
      <c r="E34" s="114"/>
      <c r="F34" s="116">
        <f t="shared" si="1"/>
        <v>99.93676871849452</v>
      </c>
      <c r="G34" s="115">
        <v>34797337</v>
      </c>
      <c r="H34" s="116">
        <f t="shared" si="2"/>
        <v>362.15160534943021</v>
      </c>
      <c r="I34" s="114"/>
      <c r="J34" s="116">
        <f t="shared" si="3"/>
        <v>141.20643557401436</v>
      </c>
      <c r="K34" s="115">
        <v>2446460</v>
      </c>
      <c r="L34" s="115">
        <v>2657364</v>
      </c>
      <c r="M34" s="115">
        <v>2681</v>
      </c>
      <c r="N34" s="115">
        <v>0</v>
      </c>
      <c r="O34" s="115">
        <v>0</v>
      </c>
      <c r="P34" s="115">
        <v>0</v>
      </c>
      <c r="Q34" s="115">
        <v>0</v>
      </c>
      <c r="R34" s="115">
        <v>1140387</v>
      </c>
      <c r="S34" s="116">
        <f t="shared" si="4"/>
        <v>11.868522662226153</v>
      </c>
      <c r="T34" s="114"/>
      <c r="U34" s="243">
        <f t="shared" si="5"/>
        <v>101.54163242358298</v>
      </c>
      <c r="V34" s="115">
        <f t="shared" si="6"/>
        <v>36819279</v>
      </c>
      <c r="W34" s="115">
        <v>985784</v>
      </c>
      <c r="X34" s="243">
        <f t="shared" si="7"/>
        <v>2.6773582394158235</v>
      </c>
      <c r="Y34" s="115">
        <v>0</v>
      </c>
      <c r="Z34" s="243">
        <f t="shared" si="8"/>
        <v>0</v>
      </c>
      <c r="AA34" s="115">
        <v>0</v>
      </c>
      <c r="AB34" s="243">
        <f t="shared" si="9"/>
        <v>0</v>
      </c>
      <c r="AC34" s="115">
        <v>7565</v>
      </c>
      <c r="AD34" s="115">
        <v>96085</v>
      </c>
      <c r="AE34" s="115">
        <v>96085</v>
      </c>
      <c r="AF34" s="115">
        <v>96085</v>
      </c>
      <c r="AG34" s="115">
        <v>96085</v>
      </c>
    </row>
    <row r="35" spans="1:33" x14ac:dyDescent="0.25">
      <c r="A35" s="117">
        <v>29</v>
      </c>
      <c r="B35" s="117" t="s">
        <v>61</v>
      </c>
      <c r="C35" s="118">
        <v>58614</v>
      </c>
      <c r="D35" s="119">
        <f t="shared" si="0"/>
        <v>3.477750088999644</v>
      </c>
      <c r="E35" s="117"/>
      <c r="F35" s="119">
        <f t="shared" si="1"/>
        <v>37.88173442306347</v>
      </c>
      <c r="G35" s="118">
        <v>3776223</v>
      </c>
      <c r="H35" s="119">
        <f t="shared" si="2"/>
        <v>224.05500177999289</v>
      </c>
      <c r="I35" s="117"/>
      <c r="J35" s="119">
        <f t="shared" si="3"/>
        <v>87.361225814132709</v>
      </c>
      <c r="K35" s="118">
        <v>281369</v>
      </c>
      <c r="L35" s="118">
        <v>618563</v>
      </c>
      <c r="M35" s="118">
        <v>0</v>
      </c>
      <c r="N35" s="118">
        <v>0</v>
      </c>
      <c r="O35" s="118">
        <v>0</v>
      </c>
      <c r="P35" s="118">
        <v>0</v>
      </c>
      <c r="Q35" s="118">
        <v>0</v>
      </c>
      <c r="R35" s="118">
        <v>292374</v>
      </c>
      <c r="S35" s="119">
        <f t="shared" si="4"/>
        <v>17.347454610181558</v>
      </c>
      <c r="T35" s="117"/>
      <c r="U35" s="123">
        <f t="shared" si="5"/>
        <v>148.41685942245545</v>
      </c>
      <c r="V35" s="118">
        <f t="shared" si="6"/>
        <v>4127211</v>
      </c>
      <c r="W35" s="118">
        <v>337241</v>
      </c>
      <c r="X35" s="123">
        <f t="shared" si="7"/>
        <v>8.1711596523657253</v>
      </c>
      <c r="Y35" s="118">
        <v>0</v>
      </c>
      <c r="Z35" s="123">
        <f t="shared" si="8"/>
        <v>0</v>
      </c>
      <c r="AA35" s="118">
        <v>0</v>
      </c>
      <c r="AB35" s="123">
        <f t="shared" si="9"/>
        <v>0</v>
      </c>
      <c r="AC35" s="118">
        <v>85885</v>
      </c>
      <c r="AD35" s="118">
        <v>16854</v>
      </c>
      <c r="AE35" s="118">
        <v>16854</v>
      </c>
      <c r="AF35" s="118">
        <v>16854</v>
      </c>
      <c r="AG35" s="118">
        <v>16854</v>
      </c>
    </row>
    <row r="36" spans="1:33" x14ac:dyDescent="0.25">
      <c r="A36" s="114">
        <v>30</v>
      </c>
      <c r="B36" s="114" t="s">
        <v>63</v>
      </c>
      <c r="C36" s="115">
        <v>6104177</v>
      </c>
      <c r="D36" s="116">
        <f t="shared" si="0"/>
        <v>26.651721352631693</v>
      </c>
      <c r="E36" s="114"/>
      <c r="F36" s="116">
        <f t="shared" si="1"/>
        <v>290.30649251979276</v>
      </c>
      <c r="G36" s="115">
        <v>79342001</v>
      </c>
      <c r="H36" s="116">
        <f t="shared" si="2"/>
        <v>346.41867400179012</v>
      </c>
      <c r="I36" s="114"/>
      <c r="J36" s="116">
        <f t="shared" si="3"/>
        <v>135.0720125204775</v>
      </c>
      <c r="K36" s="115">
        <v>5299066</v>
      </c>
      <c r="L36" s="115">
        <v>397330</v>
      </c>
      <c r="M36" s="115">
        <v>0</v>
      </c>
      <c r="N36" s="115">
        <v>0</v>
      </c>
      <c r="O36" s="115">
        <v>0</v>
      </c>
      <c r="P36" s="115">
        <v>0</v>
      </c>
      <c r="Q36" s="115">
        <v>0</v>
      </c>
      <c r="R36" s="115">
        <v>5984690</v>
      </c>
      <c r="S36" s="116">
        <f t="shared" si="4"/>
        <v>26.130023795489773</v>
      </c>
      <c r="T36" s="114"/>
      <c r="U36" s="243">
        <f t="shared" si="5"/>
        <v>223.55649030402813</v>
      </c>
      <c r="V36" s="115">
        <f t="shared" si="6"/>
        <v>91430868</v>
      </c>
      <c r="W36" s="115">
        <v>1576337</v>
      </c>
      <c r="X36" s="243">
        <f t="shared" si="7"/>
        <v>1.7240752871338811</v>
      </c>
      <c r="Y36" s="115">
        <v>0</v>
      </c>
      <c r="Z36" s="243">
        <f t="shared" si="8"/>
        <v>0</v>
      </c>
      <c r="AA36" s="115">
        <v>0</v>
      </c>
      <c r="AB36" s="243">
        <f t="shared" si="9"/>
        <v>0</v>
      </c>
      <c r="AC36" s="115">
        <v>1269280</v>
      </c>
      <c r="AD36" s="115">
        <v>229035</v>
      </c>
      <c r="AE36" s="115">
        <v>229035</v>
      </c>
      <c r="AF36" s="115">
        <v>229035</v>
      </c>
      <c r="AG36" s="115">
        <v>229035</v>
      </c>
    </row>
    <row r="37" spans="1:33" x14ac:dyDescent="0.25">
      <c r="A37" s="117">
        <v>31</v>
      </c>
      <c r="B37" s="117" t="s">
        <v>65</v>
      </c>
      <c r="C37" s="118">
        <v>872468</v>
      </c>
      <c r="D37" s="119">
        <f t="shared" si="0"/>
        <v>8.8088040789540116</v>
      </c>
      <c r="E37" s="117"/>
      <c r="F37" s="119">
        <f t="shared" si="1"/>
        <v>95.950763615599257</v>
      </c>
      <c r="G37" s="118">
        <v>26820852</v>
      </c>
      <c r="H37" s="119">
        <f t="shared" si="2"/>
        <v>270.79460851128277</v>
      </c>
      <c r="I37" s="117"/>
      <c r="J37" s="119">
        <f t="shared" si="3"/>
        <v>105.58545337288827</v>
      </c>
      <c r="K37" s="118">
        <v>1858480</v>
      </c>
      <c r="L37" s="118">
        <v>2248630</v>
      </c>
      <c r="M37" s="118">
        <v>0</v>
      </c>
      <c r="N37" s="118">
        <v>0</v>
      </c>
      <c r="O37" s="118">
        <v>0</v>
      </c>
      <c r="P37" s="118">
        <v>0</v>
      </c>
      <c r="Q37" s="118">
        <v>0</v>
      </c>
      <c r="R37" s="118">
        <v>948454</v>
      </c>
      <c r="S37" s="119">
        <f t="shared" si="4"/>
        <v>9.575990711292846</v>
      </c>
      <c r="T37" s="117"/>
      <c r="U37" s="123">
        <f t="shared" si="5"/>
        <v>81.927781289281313</v>
      </c>
      <c r="V37" s="118">
        <f t="shared" si="6"/>
        <v>28641774</v>
      </c>
      <c r="W37" s="118">
        <v>1558782</v>
      </c>
      <c r="X37" s="123">
        <f t="shared" si="7"/>
        <v>5.4423374753253757</v>
      </c>
      <c r="Y37" s="118">
        <v>0</v>
      </c>
      <c r="Z37" s="123">
        <f t="shared" si="8"/>
        <v>0</v>
      </c>
      <c r="AA37" s="118">
        <v>10393981</v>
      </c>
      <c r="AB37" s="123">
        <f t="shared" si="9"/>
        <v>36.289585274990301</v>
      </c>
      <c r="AC37" s="118">
        <v>178728</v>
      </c>
      <c r="AD37" s="118">
        <v>99045</v>
      </c>
      <c r="AE37" s="118">
        <v>99045</v>
      </c>
      <c r="AF37" s="118">
        <v>99045</v>
      </c>
      <c r="AG37" s="118">
        <v>99045</v>
      </c>
    </row>
    <row r="38" spans="1:33" x14ac:dyDescent="0.25">
      <c r="A38" s="114">
        <v>32</v>
      </c>
      <c r="B38" s="114" t="s">
        <v>67</v>
      </c>
      <c r="C38" s="115">
        <v>359206</v>
      </c>
      <c r="D38" s="116">
        <f t="shared" si="0"/>
        <v>14.376866119671803</v>
      </c>
      <c r="E38" s="114"/>
      <c r="F38" s="116">
        <f t="shared" si="1"/>
        <v>156.60142627959891</v>
      </c>
      <c r="G38" s="115">
        <v>5710886</v>
      </c>
      <c r="H38" s="116">
        <f t="shared" si="2"/>
        <v>228.57258355013008</v>
      </c>
      <c r="I38" s="114"/>
      <c r="J38" s="116">
        <f t="shared" si="3"/>
        <v>89.122674913770723</v>
      </c>
      <c r="K38" s="115">
        <v>630256</v>
      </c>
      <c r="L38" s="115">
        <v>1003636</v>
      </c>
      <c r="M38" s="115">
        <v>0</v>
      </c>
      <c r="N38" s="115">
        <v>0</v>
      </c>
      <c r="O38" s="115">
        <v>0</v>
      </c>
      <c r="P38" s="115">
        <v>0</v>
      </c>
      <c r="Q38" s="115">
        <v>0</v>
      </c>
      <c r="R38" s="115">
        <v>394924</v>
      </c>
      <c r="S38" s="116">
        <f t="shared" si="4"/>
        <v>15.806443866319793</v>
      </c>
      <c r="T38" s="114"/>
      <c r="U38" s="243">
        <f t="shared" si="5"/>
        <v>135.23267879886185</v>
      </c>
      <c r="V38" s="115">
        <f t="shared" si="6"/>
        <v>6465016</v>
      </c>
      <c r="W38" s="115">
        <v>419392</v>
      </c>
      <c r="X38" s="243">
        <f t="shared" si="7"/>
        <v>6.487099181193055</v>
      </c>
      <c r="Y38" s="115">
        <v>0</v>
      </c>
      <c r="Z38" s="243">
        <f t="shared" si="8"/>
        <v>0</v>
      </c>
      <c r="AA38" s="115">
        <v>0</v>
      </c>
      <c r="AB38" s="243">
        <f t="shared" si="9"/>
        <v>0</v>
      </c>
      <c r="AC38" s="115">
        <v>30000</v>
      </c>
      <c r="AD38" s="115">
        <v>24985</v>
      </c>
      <c r="AE38" s="115">
        <v>24985</v>
      </c>
      <c r="AF38" s="115">
        <v>24985</v>
      </c>
      <c r="AG38" s="115">
        <v>24985</v>
      </c>
    </row>
    <row r="39" spans="1:33" x14ac:dyDescent="0.25">
      <c r="A39" s="117">
        <v>33</v>
      </c>
      <c r="B39" s="117" t="s">
        <v>69</v>
      </c>
      <c r="C39" s="118">
        <v>274656</v>
      </c>
      <c r="D39" s="119">
        <f t="shared" si="0"/>
        <v>10.699910397756048</v>
      </c>
      <c r="E39" s="117"/>
      <c r="F39" s="119">
        <f t="shared" si="1"/>
        <v>116.54982493436191</v>
      </c>
      <c r="G39" s="118">
        <v>4280730</v>
      </c>
      <c r="H39" s="119">
        <f t="shared" si="2"/>
        <v>166.76652771825937</v>
      </c>
      <c r="I39" s="117"/>
      <c r="J39" s="119">
        <f t="shared" si="3"/>
        <v>65.023892216159467</v>
      </c>
      <c r="K39" s="118">
        <v>442511</v>
      </c>
      <c r="L39" s="118">
        <v>403744</v>
      </c>
      <c r="M39" s="118">
        <v>0</v>
      </c>
      <c r="N39" s="118">
        <v>0</v>
      </c>
      <c r="O39" s="118">
        <v>0</v>
      </c>
      <c r="P39" s="118">
        <v>0</v>
      </c>
      <c r="Q39" s="118">
        <v>0</v>
      </c>
      <c r="R39" s="118">
        <v>239285</v>
      </c>
      <c r="S39" s="119">
        <f t="shared" si="4"/>
        <v>9.321944758268728</v>
      </c>
      <c r="T39" s="117"/>
      <c r="U39" s="123">
        <f t="shared" si="5"/>
        <v>79.754280718500468</v>
      </c>
      <c r="V39" s="118">
        <f t="shared" si="6"/>
        <v>4794671</v>
      </c>
      <c r="W39" s="118">
        <v>415579</v>
      </c>
      <c r="X39" s="123">
        <f t="shared" si="7"/>
        <v>8.6675185846953848</v>
      </c>
      <c r="Y39" s="118">
        <v>0</v>
      </c>
      <c r="Z39" s="123">
        <f t="shared" si="8"/>
        <v>0</v>
      </c>
      <c r="AA39" s="118">
        <v>0</v>
      </c>
      <c r="AB39" s="123">
        <f t="shared" si="9"/>
        <v>0</v>
      </c>
      <c r="AC39" s="118">
        <v>62639</v>
      </c>
      <c r="AD39" s="118">
        <v>25669</v>
      </c>
      <c r="AE39" s="118">
        <v>25669</v>
      </c>
      <c r="AF39" s="118">
        <v>25669</v>
      </c>
      <c r="AG39" s="118">
        <v>25669</v>
      </c>
    </row>
    <row r="40" spans="1:33" x14ac:dyDescent="0.25">
      <c r="A40" s="114">
        <v>34</v>
      </c>
      <c r="B40" s="114" t="s">
        <v>71</v>
      </c>
      <c r="C40" s="115">
        <v>700825</v>
      </c>
      <c r="D40" s="116">
        <f t="shared" si="0"/>
        <v>6.960224451286126</v>
      </c>
      <c r="E40" s="114"/>
      <c r="F40" s="116">
        <f t="shared" si="1"/>
        <v>75.814928456913833</v>
      </c>
      <c r="G40" s="115">
        <v>13370435</v>
      </c>
      <c r="H40" s="116">
        <f t="shared" si="2"/>
        <v>132.7881120270136</v>
      </c>
      <c r="I40" s="114"/>
      <c r="J40" s="116">
        <f t="shared" si="3"/>
        <v>51.77537724248279</v>
      </c>
      <c r="K40" s="115">
        <v>1348857</v>
      </c>
      <c r="L40" s="115">
        <v>2056595</v>
      </c>
      <c r="M40" s="115">
        <v>0</v>
      </c>
      <c r="N40" s="115">
        <v>0</v>
      </c>
      <c r="O40" s="115">
        <v>0</v>
      </c>
      <c r="P40" s="115">
        <v>0</v>
      </c>
      <c r="Q40" s="115">
        <v>0</v>
      </c>
      <c r="R40" s="115">
        <v>1406324</v>
      </c>
      <c r="S40" s="116">
        <f t="shared" si="4"/>
        <v>13.96686860661436</v>
      </c>
      <c r="T40" s="114"/>
      <c r="U40" s="243">
        <f t="shared" si="5"/>
        <v>119.49411721435797</v>
      </c>
      <c r="V40" s="115">
        <f t="shared" si="6"/>
        <v>15477584</v>
      </c>
      <c r="W40" s="115">
        <v>784056</v>
      </c>
      <c r="X40" s="243">
        <f t="shared" si="7"/>
        <v>5.0657518641152262</v>
      </c>
      <c r="Y40" s="115">
        <v>0</v>
      </c>
      <c r="Z40" s="243">
        <f t="shared" si="8"/>
        <v>0</v>
      </c>
      <c r="AA40" s="115">
        <v>0</v>
      </c>
      <c r="AB40" s="243">
        <f t="shared" si="9"/>
        <v>0</v>
      </c>
      <c r="AC40" s="115">
        <v>0</v>
      </c>
      <c r="AD40" s="115">
        <v>100690</v>
      </c>
      <c r="AE40" s="115">
        <v>100690</v>
      </c>
      <c r="AF40" s="115">
        <v>100690</v>
      </c>
      <c r="AG40" s="115">
        <v>100690</v>
      </c>
    </row>
    <row r="41" spans="1:33" x14ac:dyDescent="0.25">
      <c r="A41" s="117">
        <v>35</v>
      </c>
      <c r="B41" s="117" t="s">
        <v>73</v>
      </c>
      <c r="C41" s="118">
        <v>1457299</v>
      </c>
      <c r="D41" s="119">
        <f t="shared" si="0"/>
        <v>3.2127048864099823</v>
      </c>
      <c r="E41" s="117"/>
      <c r="F41" s="119">
        <f t="shared" si="1"/>
        <v>34.994703521571445</v>
      </c>
      <c r="G41" s="118">
        <v>112608439</v>
      </c>
      <c r="H41" s="119">
        <f t="shared" si="2"/>
        <v>248.25219960097442</v>
      </c>
      <c r="I41" s="117"/>
      <c r="J41" s="119">
        <f t="shared" si="3"/>
        <v>96.795948744280508</v>
      </c>
      <c r="K41" s="118">
        <v>6448277</v>
      </c>
      <c r="L41" s="118">
        <v>7779322</v>
      </c>
      <c r="M41" s="118">
        <v>0</v>
      </c>
      <c r="N41" s="118">
        <v>0</v>
      </c>
      <c r="O41" s="118">
        <v>0</v>
      </c>
      <c r="P41" s="118">
        <v>0</v>
      </c>
      <c r="Q41" s="118">
        <v>0</v>
      </c>
      <c r="R41" s="118">
        <v>4265484</v>
      </c>
      <c r="S41" s="119">
        <f t="shared" si="4"/>
        <v>9.4035206842958079</v>
      </c>
      <c r="T41" s="117"/>
      <c r="U41" s="123">
        <f t="shared" si="5"/>
        <v>80.452206899457977</v>
      </c>
      <c r="V41" s="118">
        <f t="shared" si="6"/>
        <v>118331222</v>
      </c>
      <c r="W41" s="118">
        <v>2030827</v>
      </c>
      <c r="X41" s="123">
        <f t="shared" si="7"/>
        <v>1.7162224522620073</v>
      </c>
      <c r="Y41" s="118">
        <v>0</v>
      </c>
      <c r="Z41" s="123">
        <f t="shared" si="8"/>
        <v>0</v>
      </c>
      <c r="AA41" s="118">
        <v>149769</v>
      </c>
      <c r="AB41" s="123">
        <f t="shared" si="9"/>
        <v>0.12656761036406772</v>
      </c>
      <c r="AC41" s="118">
        <v>103066</v>
      </c>
      <c r="AD41" s="118">
        <v>453605</v>
      </c>
      <c r="AE41" s="118">
        <v>453605</v>
      </c>
      <c r="AF41" s="118">
        <v>453605</v>
      </c>
      <c r="AG41" s="118">
        <v>453605</v>
      </c>
    </row>
    <row r="42" spans="1:33" x14ac:dyDescent="0.25">
      <c r="A42" s="114">
        <v>36</v>
      </c>
      <c r="B42" s="114" t="s">
        <v>75</v>
      </c>
      <c r="C42" s="115">
        <v>167207</v>
      </c>
      <c r="D42" s="116">
        <f t="shared" si="0"/>
        <v>7.3818815946315839</v>
      </c>
      <c r="E42" s="114"/>
      <c r="F42" s="116">
        <f t="shared" si="1"/>
        <v>80.407870305243947</v>
      </c>
      <c r="G42" s="115">
        <v>3325930</v>
      </c>
      <c r="H42" s="116">
        <f t="shared" si="2"/>
        <v>146.83369387665005</v>
      </c>
      <c r="I42" s="114"/>
      <c r="J42" s="116">
        <f t="shared" si="3"/>
        <v>57.251886304582847</v>
      </c>
      <c r="K42" s="115">
        <v>381506</v>
      </c>
      <c r="L42" s="115">
        <v>415162</v>
      </c>
      <c r="M42" s="115">
        <v>0</v>
      </c>
      <c r="N42" s="115">
        <v>0</v>
      </c>
      <c r="O42" s="115">
        <v>0</v>
      </c>
      <c r="P42" s="115">
        <v>0</v>
      </c>
      <c r="Q42" s="115">
        <v>0</v>
      </c>
      <c r="R42" s="115">
        <v>330553</v>
      </c>
      <c r="S42" s="116">
        <f t="shared" si="4"/>
        <v>14.593307138757671</v>
      </c>
      <c r="T42" s="114"/>
      <c r="U42" s="243">
        <f t="shared" si="5"/>
        <v>124.85363776945744</v>
      </c>
      <c r="V42" s="115">
        <f t="shared" si="6"/>
        <v>3823690</v>
      </c>
      <c r="W42" s="115">
        <v>366001</v>
      </c>
      <c r="X42" s="243">
        <f t="shared" si="7"/>
        <v>9.5719318250171952</v>
      </c>
      <c r="Y42" s="115">
        <v>0</v>
      </c>
      <c r="Z42" s="243">
        <f t="shared" si="8"/>
        <v>0</v>
      </c>
      <c r="AA42" s="115">
        <v>0</v>
      </c>
      <c r="AB42" s="243">
        <f t="shared" si="9"/>
        <v>0</v>
      </c>
      <c r="AC42" s="115">
        <v>0</v>
      </c>
      <c r="AD42" s="115">
        <v>22651</v>
      </c>
      <c r="AE42" s="115">
        <v>22651</v>
      </c>
      <c r="AF42" s="115">
        <v>22651</v>
      </c>
      <c r="AG42" s="115">
        <v>22651</v>
      </c>
    </row>
    <row r="43" spans="1:33" x14ac:dyDescent="0.25">
      <c r="A43" s="117">
        <v>37</v>
      </c>
      <c r="B43" s="117" t="s">
        <v>77</v>
      </c>
      <c r="C43" s="118">
        <v>215417</v>
      </c>
      <c r="D43" s="119">
        <f t="shared" si="0"/>
        <v>13.742711323763956</v>
      </c>
      <c r="E43" s="117"/>
      <c r="F43" s="119">
        <f t="shared" si="1"/>
        <v>149.69383287957888</v>
      </c>
      <c r="G43" s="118">
        <v>6852267</v>
      </c>
      <c r="H43" s="119">
        <f t="shared" si="2"/>
        <v>437.14622009569376</v>
      </c>
      <c r="I43" s="117"/>
      <c r="J43" s="119">
        <f t="shared" si="3"/>
        <v>170.44756575028009</v>
      </c>
      <c r="K43" s="118">
        <v>383296</v>
      </c>
      <c r="L43" s="118">
        <v>21875</v>
      </c>
      <c r="M43" s="118">
        <v>0</v>
      </c>
      <c r="N43" s="118">
        <v>0</v>
      </c>
      <c r="O43" s="118">
        <v>0</v>
      </c>
      <c r="P43" s="118">
        <v>0</v>
      </c>
      <c r="Q43" s="118">
        <v>0</v>
      </c>
      <c r="R43" s="118">
        <v>317463</v>
      </c>
      <c r="S43" s="119">
        <f t="shared" si="4"/>
        <v>20.252822966507178</v>
      </c>
      <c r="T43" s="117"/>
      <c r="U43" s="123">
        <f t="shared" si="5"/>
        <v>173.2738575585478</v>
      </c>
      <c r="V43" s="118">
        <f t="shared" si="6"/>
        <v>7385147</v>
      </c>
      <c r="W43" s="118">
        <v>222835</v>
      </c>
      <c r="X43" s="123">
        <f t="shared" si="7"/>
        <v>3.0173400746119206</v>
      </c>
      <c r="Y43" s="118">
        <v>0</v>
      </c>
      <c r="Z43" s="123">
        <f t="shared" si="8"/>
        <v>0</v>
      </c>
      <c r="AA43" s="118">
        <v>0</v>
      </c>
      <c r="AB43" s="123">
        <f t="shared" si="9"/>
        <v>0</v>
      </c>
      <c r="AC43" s="118">
        <v>0</v>
      </c>
      <c r="AD43" s="118">
        <v>15675</v>
      </c>
      <c r="AE43" s="118">
        <v>15675</v>
      </c>
      <c r="AF43" s="118">
        <v>15675</v>
      </c>
      <c r="AG43" s="118">
        <v>15675</v>
      </c>
    </row>
    <row r="44" spans="1:33" x14ac:dyDescent="0.25">
      <c r="A44" s="114">
        <v>38</v>
      </c>
      <c r="B44" s="114" t="s">
        <v>79</v>
      </c>
      <c r="C44" s="121">
        <v>347990</v>
      </c>
      <c r="D44" s="116">
        <f t="shared" si="0"/>
        <v>12.110739890025753</v>
      </c>
      <c r="E44" s="114"/>
      <c r="F44" s="116">
        <f t="shared" si="1"/>
        <v>131.91742374815695</v>
      </c>
      <c r="G44" s="121">
        <v>6317340</v>
      </c>
      <c r="H44" s="116">
        <f t="shared" si="2"/>
        <v>219.85591981624557</v>
      </c>
      <c r="I44" s="114"/>
      <c r="J44" s="116">
        <f t="shared" si="3"/>
        <v>85.723962888812295</v>
      </c>
      <c r="K44" s="121">
        <v>773513</v>
      </c>
      <c r="L44" s="121">
        <v>595697</v>
      </c>
      <c r="M44" s="121">
        <v>0</v>
      </c>
      <c r="N44" s="121">
        <v>0</v>
      </c>
      <c r="O44" s="121">
        <v>0</v>
      </c>
      <c r="P44" s="121">
        <v>0</v>
      </c>
      <c r="Q44" s="121">
        <v>0</v>
      </c>
      <c r="R44" s="121">
        <v>371566</v>
      </c>
      <c r="S44" s="116">
        <f t="shared" si="4"/>
        <v>12.931231293937495</v>
      </c>
      <c r="T44" s="114"/>
      <c r="U44" s="243">
        <f t="shared" si="5"/>
        <v>110.63367970913464</v>
      </c>
      <c r="V44" s="121">
        <f t="shared" si="6"/>
        <v>7036896</v>
      </c>
      <c r="W44" s="121">
        <v>424169</v>
      </c>
      <c r="X44" s="243">
        <f t="shared" si="7"/>
        <v>6.0277855463545293</v>
      </c>
      <c r="Y44" s="121">
        <v>0</v>
      </c>
      <c r="Z44" s="243">
        <f t="shared" si="8"/>
        <v>0</v>
      </c>
      <c r="AA44" s="121">
        <v>0</v>
      </c>
      <c r="AB44" s="243">
        <f t="shared" si="9"/>
        <v>0</v>
      </c>
      <c r="AC44" s="121">
        <v>0</v>
      </c>
      <c r="AD44" s="121">
        <v>28734</v>
      </c>
      <c r="AE44" s="121">
        <v>28734</v>
      </c>
      <c r="AF44" s="121">
        <v>28734</v>
      </c>
      <c r="AG44" s="121">
        <v>28734</v>
      </c>
    </row>
    <row r="45" spans="1:33" ht="13.5" thickBot="1" x14ac:dyDescent="0.3">
      <c r="A45" s="129">
        <f>A44</f>
        <v>38</v>
      </c>
      <c r="B45" s="136" t="s">
        <v>247</v>
      </c>
      <c r="C45" s="131">
        <f>SUM(C7:C44)</f>
        <v>23173461</v>
      </c>
      <c r="D45" s="247">
        <f>IF(C45=0,0,IF(ISNONTEXT(E45),C45/$AD45,C45/AE45))</f>
        <v>9.1805460915809896</v>
      </c>
      <c r="E45" s="129"/>
      <c r="F45" s="248">
        <f t="shared" si="1"/>
        <v>100</v>
      </c>
      <c r="G45" s="131">
        <f>SUM(G7:G44)</f>
        <v>647378557</v>
      </c>
      <c r="H45" s="247">
        <f>IF(G45=0,0,IF(ISNONTEXT(I45),G45/$AD45,G45/AF45))</f>
        <v>256.46961760436608</v>
      </c>
      <c r="I45" s="129"/>
      <c r="J45" s="248">
        <f t="shared" si="3"/>
        <v>100</v>
      </c>
      <c r="K45" s="131">
        <f t="shared" ref="K45:R45" si="10">SUM(K7:K44)</f>
        <v>54769538</v>
      </c>
      <c r="L45" s="131">
        <f t="shared" si="10"/>
        <v>45406387</v>
      </c>
      <c r="M45" s="131">
        <f t="shared" si="10"/>
        <v>2681</v>
      </c>
      <c r="N45" s="131">
        <f t="shared" si="10"/>
        <v>325</v>
      </c>
      <c r="O45" s="131">
        <f t="shared" si="10"/>
        <v>0</v>
      </c>
      <c r="P45" s="131">
        <f t="shared" si="10"/>
        <v>0</v>
      </c>
      <c r="Q45" s="131">
        <f t="shared" si="10"/>
        <v>3069</v>
      </c>
      <c r="R45" s="131">
        <f t="shared" si="10"/>
        <v>29503593</v>
      </c>
      <c r="S45" s="247">
        <f>IF(R45=0,0,IF(ISNONTEXT(T45),R45/$AD45,R45/AG45))</f>
        <v>11.688331553225746</v>
      </c>
      <c r="T45" s="129"/>
      <c r="U45" s="248">
        <f t="shared" si="5"/>
        <v>100</v>
      </c>
      <c r="V45" s="131">
        <f t="shared" si="6"/>
        <v>700055611</v>
      </c>
      <c r="W45" s="131">
        <f>SUM(W7:W44)</f>
        <v>26781306</v>
      </c>
      <c r="X45" s="248">
        <f t="shared" si="7"/>
        <v>3.825596935326899</v>
      </c>
      <c r="Y45" s="131">
        <f>SUM(Y7:Y44)</f>
        <v>1066278</v>
      </c>
      <c r="Z45" s="248">
        <f t="shared" si="8"/>
        <v>0.1523133281478691</v>
      </c>
      <c r="AA45" s="131">
        <f>SUM(AA7:AA44)</f>
        <v>45528055</v>
      </c>
      <c r="AB45" s="248">
        <f t="shared" si="9"/>
        <v>6.5034911919304648</v>
      </c>
      <c r="AC45" s="131">
        <f>SUM(AC7:AC44)</f>
        <v>11305001</v>
      </c>
      <c r="AD45" s="132">
        <f>SUM(AD7:AD44)</f>
        <v>2524192</v>
      </c>
      <c r="AE45" s="132">
        <f>SUM(AE7:AE44)</f>
        <v>2524192</v>
      </c>
      <c r="AF45" s="132">
        <f>SUM(AF7:AF44)</f>
        <v>2524192</v>
      </c>
      <c r="AG45" s="132">
        <f>SUM(AG7:AG44)</f>
        <v>2524192</v>
      </c>
    </row>
    <row r="46" spans="1:33" x14ac:dyDescent="0.25">
      <c r="A46" s="114"/>
      <c r="B46" s="114"/>
      <c r="C46" s="121"/>
      <c r="D46" s="243"/>
      <c r="E46" s="114"/>
      <c r="F46" s="243">
        <f>IF(D$195,D46/D$195*100,0)</f>
        <v>0</v>
      </c>
      <c r="G46" s="121"/>
      <c r="H46" s="243"/>
      <c r="I46" s="114"/>
      <c r="J46" s="243">
        <f>IF(H$195,H46/H$195*100,0)</f>
        <v>0</v>
      </c>
      <c r="K46" s="121"/>
      <c r="L46" s="121"/>
      <c r="M46" s="121"/>
      <c r="N46" s="121"/>
      <c r="O46" s="121"/>
      <c r="P46" s="121"/>
      <c r="Q46" s="121"/>
      <c r="R46" s="121"/>
      <c r="S46" s="243"/>
      <c r="T46" s="114"/>
      <c r="U46" s="243">
        <f>IF(S$195,S46/S$195*100,0)</f>
        <v>0</v>
      </c>
      <c r="V46" s="121"/>
      <c r="W46" s="121"/>
      <c r="X46" s="243">
        <f t="shared" si="7"/>
        <v>0</v>
      </c>
      <c r="Y46" s="121"/>
      <c r="Z46" s="243">
        <f t="shared" si="8"/>
        <v>0</v>
      </c>
      <c r="AA46" s="121"/>
      <c r="AB46" s="243">
        <f t="shared" si="9"/>
        <v>0</v>
      </c>
      <c r="AC46" s="121"/>
      <c r="AD46" s="121"/>
      <c r="AE46" s="121"/>
      <c r="AF46" s="121"/>
      <c r="AG46" s="121"/>
    </row>
    <row r="47" spans="1:33" customFormat="1" ht="15.5" x14ac:dyDescent="0.25">
      <c r="A47" s="311"/>
    </row>
    <row r="48" spans="1:33" s="340" customFormat="1" ht="15.5" x14ac:dyDescent="0.25">
      <c r="A48" s="311" t="s">
        <v>547</v>
      </c>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row>
    <row r="49" spans="1:34" s="340" customFormat="1" ht="15.5" x14ac:dyDescent="0.35">
      <c r="A49" s="312" t="s">
        <v>431</v>
      </c>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row>
    <row r="50" spans="1:34" s="340" customFormat="1" ht="15.5" x14ac:dyDescent="0.35">
      <c r="A50" s="313" t="s">
        <v>531</v>
      </c>
      <c r="B50" s="313"/>
      <c r="C50" s="3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7"/>
      <c r="AE50" s="317"/>
      <c r="AF50" s="317"/>
      <c r="AG50" s="317"/>
      <c r="AH50" s="317"/>
    </row>
    <row r="51" spans="1:34" ht="13.5" thickBot="1" x14ac:dyDescent="0.3">
      <c r="A51"/>
      <c r="B51"/>
      <c r="C51"/>
      <c r="D51"/>
      <c r="E51"/>
      <c r="F51"/>
      <c r="G51"/>
      <c r="H51"/>
      <c r="I51"/>
      <c r="J51"/>
      <c r="K51"/>
      <c r="L51"/>
      <c r="M51"/>
      <c r="N51"/>
      <c r="O51"/>
      <c r="P51"/>
      <c r="Q51"/>
      <c r="R51"/>
      <c r="S51"/>
      <c r="T51"/>
      <c r="U51"/>
      <c r="W51"/>
      <c r="X51"/>
      <c r="Y51"/>
      <c r="Z51"/>
      <c r="AA51"/>
      <c r="AB51"/>
      <c r="AC51"/>
      <c r="AD51"/>
      <c r="AE51"/>
      <c r="AF51"/>
      <c r="AG51"/>
      <c r="AH51"/>
    </row>
    <row r="52" spans="1:34" ht="28.5" customHeight="1" x14ac:dyDescent="0.35">
      <c r="A52"/>
      <c r="B52"/>
      <c r="C52"/>
      <c r="D52"/>
      <c r="E52"/>
      <c r="F52"/>
      <c r="G52"/>
      <c r="H52"/>
      <c r="I52"/>
      <c r="J52"/>
      <c r="K52" s="430" t="s">
        <v>420</v>
      </c>
      <c r="L52" s="431"/>
      <c r="M52" s="431"/>
      <c r="N52" s="431"/>
      <c r="O52" s="431"/>
      <c r="P52" s="431"/>
      <c r="Q52" s="432"/>
      <c r="R52"/>
      <c r="S52"/>
      <c r="T52"/>
      <c r="U52"/>
      <c r="W52" s="433" t="s">
        <v>337</v>
      </c>
      <c r="X52" s="434"/>
      <c r="Y52" s="434"/>
      <c r="Z52" s="434"/>
      <c r="AA52" s="434"/>
      <c r="AB52" s="434"/>
      <c r="AC52" s="435"/>
      <c r="AD52"/>
      <c r="AE52"/>
      <c r="AF52"/>
      <c r="AG52"/>
      <c r="AH52"/>
    </row>
    <row r="53" spans="1:34" s="90" customFormat="1" ht="44" thickBot="1" x14ac:dyDescent="0.4">
      <c r="A53" s="141" t="s">
        <v>0</v>
      </c>
      <c r="B53" s="214" t="s">
        <v>332</v>
      </c>
      <c r="C53" s="142" t="s">
        <v>384</v>
      </c>
      <c r="D53" s="142" t="s">
        <v>348</v>
      </c>
      <c r="E53" s="216"/>
      <c r="F53" s="142" t="s">
        <v>349</v>
      </c>
      <c r="G53" s="142" t="s">
        <v>385</v>
      </c>
      <c r="H53" s="142" t="s">
        <v>348</v>
      </c>
      <c r="I53" s="216"/>
      <c r="J53" s="142" t="s">
        <v>349</v>
      </c>
      <c r="K53" s="265" t="s">
        <v>415</v>
      </c>
      <c r="L53" s="266" t="s">
        <v>387</v>
      </c>
      <c r="M53" s="266" t="s">
        <v>416</v>
      </c>
      <c r="N53" s="266" t="s">
        <v>417</v>
      </c>
      <c r="O53" s="266" t="s">
        <v>418</v>
      </c>
      <c r="P53" s="266" t="s">
        <v>388</v>
      </c>
      <c r="Q53" s="267" t="s">
        <v>419</v>
      </c>
      <c r="R53" s="142" t="s">
        <v>386</v>
      </c>
      <c r="S53" s="142" t="s">
        <v>348</v>
      </c>
      <c r="T53" s="216"/>
      <c r="U53" s="142" t="s">
        <v>349</v>
      </c>
      <c r="V53" s="142" t="s">
        <v>247</v>
      </c>
      <c r="W53" s="265" t="s">
        <v>340</v>
      </c>
      <c r="X53" s="266" t="s">
        <v>350</v>
      </c>
      <c r="Y53" s="266" t="s">
        <v>354</v>
      </c>
      <c r="Z53" s="266" t="s">
        <v>350</v>
      </c>
      <c r="AA53" s="266" t="s">
        <v>355</v>
      </c>
      <c r="AB53" s="266" t="s">
        <v>350</v>
      </c>
      <c r="AC53" s="267" t="s">
        <v>344</v>
      </c>
      <c r="AD53" s="140" t="s">
        <v>345</v>
      </c>
      <c r="AE53" s="140" t="s">
        <v>345</v>
      </c>
      <c r="AF53" s="140" t="s">
        <v>345</v>
      </c>
      <c r="AG53" s="140" t="s">
        <v>345</v>
      </c>
    </row>
    <row r="54" spans="1:34" x14ac:dyDescent="0.25">
      <c r="A54" s="117">
        <v>1</v>
      </c>
      <c r="B54" s="117" t="s">
        <v>81</v>
      </c>
      <c r="C54" s="257">
        <v>125240</v>
      </c>
      <c r="D54" s="119">
        <f t="shared" ref="D54:D85" si="11">IFERROR(C54/$AD54,0)</f>
        <v>3.7682031532073657</v>
      </c>
      <c r="E54" s="117"/>
      <c r="F54" s="119">
        <f>IF(D$149,D54/D$149*100,0)</f>
        <v>44.582587683555019</v>
      </c>
      <c r="G54" s="257">
        <v>5284179</v>
      </c>
      <c r="H54" s="119">
        <f t="shared" ref="H54:H85" si="12">IFERROR(G54/$AD54,0)</f>
        <v>158.98961968949331</v>
      </c>
      <c r="I54" s="117"/>
      <c r="J54" s="119">
        <f>IF(H$149,H54/H$149*100,0)</f>
        <v>105.62275642650772</v>
      </c>
      <c r="K54" s="257">
        <v>326546</v>
      </c>
      <c r="L54" s="257">
        <v>777800</v>
      </c>
      <c r="M54" s="257">
        <v>0</v>
      </c>
      <c r="N54" s="257">
        <v>0</v>
      </c>
      <c r="O54" s="257">
        <v>0</v>
      </c>
      <c r="P54" s="257">
        <v>0</v>
      </c>
      <c r="Q54" s="257">
        <v>0</v>
      </c>
      <c r="R54" s="257">
        <v>373262</v>
      </c>
      <c r="S54" s="119">
        <f t="shared" ref="S54:S85" si="13">IFERROR(R54/$AD54,0)</f>
        <v>11.230653508244073</v>
      </c>
      <c r="T54" s="117"/>
      <c r="U54" s="119">
        <f>IF(S$149,S54/S$149*100,0)</f>
        <v>99.360183284122627</v>
      </c>
      <c r="V54" s="257">
        <f t="shared" ref="V54:V85" si="14">(C54+G54+R54)</f>
        <v>5782681</v>
      </c>
      <c r="W54" s="137">
        <v>447087</v>
      </c>
      <c r="X54" s="119">
        <f t="shared" ref="X54:X85" si="15">IF($V54,W54/$V54*100,0)</f>
        <v>7.731483026644562</v>
      </c>
      <c r="Y54" s="137">
        <v>0</v>
      </c>
      <c r="Z54" s="119">
        <f t="shared" ref="Z54:Z85" si="16">IF($V54,Y54/$V54*100,0)</f>
        <v>0</v>
      </c>
      <c r="AA54" s="137">
        <v>0</v>
      </c>
      <c r="AB54" s="119">
        <f t="shared" ref="AB54:AB85" si="17">IF($V54,AA54/$V54*100,0)</f>
        <v>0</v>
      </c>
      <c r="AC54" s="137">
        <v>354623</v>
      </c>
      <c r="AD54" s="258">
        <v>33236</v>
      </c>
      <c r="AE54" s="258">
        <v>33236</v>
      </c>
      <c r="AF54" s="258">
        <v>33236</v>
      </c>
      <c r="AG54" s="258">
        <v>33236</v>
      </c>
    </row>
    <row r="55" spans="1:34" x14ac:dyDescent="0.25">
      <c r="A55" s="114">
        <v>2</v>
      </c>
      <c r="B55" s="114" t="s">
        <v>82</v>
      </c>
      <c r="C55" s="115">
        <v>813933</v>
      </c>
      <c r="D55" s="116">
        <f t="shared" si="11"/>
        <v>7.0077229052588077</v>
      </c>
      <c r="E55" s="114"/>
      <c r="F55" s="116">
        <f>IF(D$149,D55/D$149*100,0)</f>
        <v>82.910185089101262</v>
      </c>
      <c r="G55" s="115">
        <v>22528743</v>
      </c>
      <c r="H55" s="116">
        <f t="shared" si="12"/>
        <v>193.96582808141338</v>
      </c>
      <c r="I55" s="114"/>
      <c r="J55" s="116">
        <f>IF(H$149,H55/H$149*100,0)</f>
        <v>128.85876105949873</v>
      </c>
      <c r="K55" s="115">
        <v>0</v>
      </c>
      <c r="L55" s="115">
        <v>0</v>
      </c>
      <c r="M55" s="115">
        <v>0</v>
      </c>
      <c r="N55" s="115">
        <v>0</v>
      </c>
      <c r="O55" s="115">
        <v>0</v>
      </c>
      <c r="P55" s="115">
        <v>0</v>
      </c>
      <c r="Q55" s="115">
        <v>0</v>
      </c>
      <c r="R55" s="115">
        <v>1449305</v>
      </c>
      <c r="S55" s="116">
        <f t="shared" si="13"/>
        <v>12.478088301133036</v>
      </c>
      <c r="T55" s="114"/>
      <c r="U55" s="243">
        <f>IF(S$149,S55/S$149*100,0)</f>
        <v>110.39652676720262</v>
      </c>
      <c r="V55" s="115">
        <f t="shared" si="14"/>
        <v>24791981</v>
      </c>
      <c r="W55" s="115">
        <v>1325118</v>
      </c>
      <c r="X55" s="116">
        <f t="shared" si="15"/>
        <v>5.3449460129870214</v>
      </c>
      <c r="Y55" s="115">
        <v>0</v>
      </c>
      <c r="Z55" s="116">
        <f t="shared" si="16"/>
        <v>0</v>
      </c>
      <c r="AA55" s="115">
        <v>0</v>
      </c>
      <c r="AB55" s="116">
        <f t="shared" si="17"/>
        <v>0</v>
      </c>
      <c r="AC55" s="115">
        <v>172956</v>
      </c>
      <c r="AD55" s="115">
        <v>116148</v>
      </c>
      <c r="AE55" s="115">
        <v>116148</v>
      </c>
      <c r="AF55" s="115">
        <v>116148</v>
      </c>
      <c r="AG55" s="115">
        <v>116148</v>
      </c>
    </row>
    <row r="56" spans="1:34" x14ac:dyDescent="0.25">
      <c r="A56" s="117">
        <v>3</v>
      </c>
      <c r="B56" s="117" t="s">
        <v>248</v>
      </c>
      <c r="C56" s="118">
        <v>93202</v>
      </c>
      <c r="D56" s="119">
        <f t="shared" si="11"/>
        <v>6.2371679047045436</v>
      </c>
      <c r="E56" s="117"/>
      <c r="F56" s="119">
        <f>IF(D$149,D56/D$149*100,0)</f>
        <v>73.793549260172597</v>
      </c>
      <c r="G56" s="118">
        <v>1710653</v>
      </c>
      <c r="H56" s="119">
        <f t="shared" si="12"/>
        <v>114.47855183028842</v>
      </c>
      <c r="I56" s="117"/>
      <c r="J56" s="119">
        <f>IF(H$149,H56/H$149*100,0)</f>
        <v>76.052387694521613</v>
      </c>
      <c r="K56" s="118">
        <v>453239</v>
      </c>
      <c r="L56" s="118">
        <v>484959</v>
      </c>
      <c r="M56" s="118">
        <v>0</v>
      </c>
      <c r="N56" s="118">
        <v>0</v>
      </c>
      <c r="O56" s="118">
        <v>0</v>
      </c>
      <c r="P56" s="118">
        <v>0</v>
      </c>
      <c r="Q56" s="118">
        <v>0</v>
      </c>
      <c r="R56" s="118">
        <v>300309</v>
      </c>
      <c r="S56" s="119">
        <f t="shared" si="13"/>
        <v>20.096968480224856</v>
      </c>
      <c r="T56" s="117"/>
      <c r="U56" s="123">
        <f>IF(S$149,S56/S$149*100,0)</f>
        <v>177.80251791977733</v>
      </c>
      <c r="V56" s="118">
        <f t="shared" si="14"/>
        <v>2104164</v>
      </c>
      <c r="W56" s="118">
        <v>421798</v>
      </c>
      <c r="X56" s="119">
        <f t="shared" si="15"/>
        <v>20.045870949222589</v>
      </c>
      <c r="Y56" s="118">
        <v>0</v>
      </c>
      <c r="Z56" s="119">
        <f t="shared" si="16"/>
        <v>0</v>
      </c>
      <c r="AA56" s="118">
        <v>452088</v>
      </c>
      <c r="AB56" s="119">
        <f t="shared" si="17"/>
        <v>21.485397526048349</v>
      </c>
      <c r="AC56" s="118">
        <v>83313</v>
      </c>
      <c r="AD56" s="118">
        <v>14943</v>
      </c>
      <c r="AE56" s="118">
        <v>14943</v>
      </c>
      <c r="AF56" s="118">
        <v>14943</v>
      </c>
      <c r="AG56" s="118">
        <v>14943</v>
      </c>
    </row>
    <row r="57" spans="1:34" x14ac:dyDescent="0.25">
      <c r="A57" s="114">
        <v>4</v>
      </c>
      <c r="B57" s="114" t="s">
        <v>84</v>
      </c>
      <c r="C57" s="115">
        <v>112581</v>
      </c>
      <c r="D57" s="116">
        <f t="shared" si="11"/>
        <v>8.3313105898024133</v>
      </c>
      <c r="E57" s="114"/>
      <c r="F57" s="116">
        <f>IF(D$149,D57/D$149*100,0)</f>
        <v>98.569893869083685</v>
      </c>
      <c r="G57" s="115">
        <v>3012384</v>
      </c>
      <c r="H57" s="116">
        <f t="shared" si="12"/>
        <v>222.92488714571152</v>
      </c>
      <c r="I57" s="114"/>
      <c r="J57" s="116">
        <f>IF(H$149,H57/H$149*100,0)</f>
        <v>148.09734813117629</v>
      </c>
      <c r="K57" s="115">
        <v>306570</v>
      </c>
      <c r="L57" s="115">
        <v>398804</v>
      </c>
      <c r="M57" s="115">
        <v>0</v>
      </c>
      <c r="N57" s="115">
        <v>0</v>
      </c>
      <c r="O57" s="115">
        <v>0</v>
      </c>
      <c r="P57" s="115">
        <v>0</v>
      </c>
      <c r="Q57" s="115">
        <v>0</v>
      </c>
      <c r="R57" s="115">
        <v>203398</v>
      </c>
      <c r="S57" s="116">
        <f t="shared" si="13"/>
        <v>15.052023976911123</v>
      </c>
      <c r="T57" s="114"/>
      <c r="U57" s="243">
        <f>IF(S$149,S57/S$149*100,0)</f>
        <v>133.16872967766699</v>
      </c>
      <c r="V57" s="115">
        <f t="shared" si="14"/>
        <v>3328363</v>
      </c>
      <c r="W57" s="115">
        <v>402045</v>
      </c>
      <c r="X57" s="116">
        <f t="shared" si="15"/>
        <v>12.079361535986308</v>
      </c>
      <c r="Y57" s="115">
        <v>0</v>
      </c>
      <c r="Z57" s="116">
        <f t="shared" si="16"/>
        <v>0</v>
      </c>
      <c r="AA57" s="115">
        <v>1132022</v>
      </c>
      <c r="AB57" s="116">
        <f t="shared" si="17"/>
        <v>34.011374360308658</v>
      </c>
      <c r="AC57" s="115">
        <v>0</v>
      </c>
      <c r="AD57" s="115">
        <v>13513</v>
      </c>
      <c r="AE57" s="115">
        <v>13513</v>
      </c>
      <c r="AF57" s="115">
        <v>13513</v>
      </c>
      <c r="AG57" s="115">
        <v>13513</v>
      </c>
    </row>
    <row r="58" spans="1:34" x14ac:dyDescent="0.25">
      <c r="A58" s="117">
        <v>5</v>
      </c>
      <c r="B58" s="117" t="s">
        <v>85</v>
      </c>
      <c r="C58" s="118">
        <v>150702</v>
      </c>
      <c r="D58" s="119">
        <f t="shared" si="11"/>
        <v>4.8266342119591323</v>
      </c>
      <c r="E58" s="117"/>
      <c r="F58" s="119">
        <f>IF(D$149,D58/D$149*100,0)</f>
        <v>57.105159733215913</v>
      </c>
      <c r="G58" s="118">
        <v>3916825</v>
      </c>
      <c r="H58" s="119">
        <f t="shared" si="12"/>
        <v>125.44678602312398</v>
      </c>
      <c r="I58" s="117"/>
      <c r="J58" s="119">
        <f>IF(H$149,H58/H$149*100,0)</f>
        <v>83.33899628470067</v>
      </c>
      <c r="K58" s="118">
        <v>491687</v>
      </c>
      <c r="L58" s="118">
        <v>541183</v>
      </c>
      <c r="M58" s="118">
        <v>0</v>
      </c>
      <c r="N58" s="118">
        <v>0</v>
      </c>
      <c r="O58" s="118">
        <v>0</v>
      </c>
      <c r="P58" s="118">
        <v>0</v>
      </c>
      <c r="Q58" s="118">
        <v>0</v>
      </c>
      <c r="R58" s="118">
        <v>427481</v>
      </c>
      <c r="S58" s="119">
        <f t="shared" si="13"/>
        <v>13.691221215129872</v>
      </c>
      <c r="T58" s="117"/>
      <c r="U58" s="123">
        <f>IF(S$149,S58/S$149*100,0)</f>
        <v>121.1293936118831</v>
      </c>
      <c r="V58" s="118">
        <f t="shared" si="14"/>
        <v>4495008</v>
      </c>
      <c r="W58" s="118">
        <v>460247</v>
      </c>
      <c r="X58" s="123">
        <f t="shared" si="15"/>
        <v>10.239069652378816</v>
      </c>
      <c r="Y58" s="118">
        <v>0</v>
      </c>
      <c r="Z58" s="123">
        <f t="shared" si="16"/>
        <v>0</v>
      </c>
      <c r="AA58" s="118">
        <v>0</v>
      </c>
      <c r="AB58" s="123">
        <f t="shared" si="17"/>
        <v>0</v>
      </c>
      <c r="AC58" s="118">
        <v>245116</v>
      </c>
      <c r="AD58" s="118">
        <v>31223</v>
      </c>
      <c r="AE58" s="118">
        <v>31223</v>
      </c>
      <c r="AF58" s="118">
        <v>31223</v>
      </c>
      <c r="AG58" s="118">
        <v>31223</v>
      </c>
    </row>
    <row r="59" spans="1:34" x14ac:dyDescent="0.25">
      <c r="A59" s="114">
        <v>6</v>
      </c>
      <c r="B59" s="114" t="s">
        <v>86</v>
      </c>
      <c r="C59" s="115">
        <v>689599</v>
      </c>
      <c r="D59" s="116">
        <f t="shared" si="11"/>
        <v>41.224234815877573</v>
      </c>
      <c r="E59" s="114"/>
      <c r="F59" s="116">
        <f>IF(D$149,D59/D$149*100,0)</f>
        <v>487.73460151743154</v>
      </c>
      <c r="G59" s="115">
        <v>1955879</v>
      </c>
      <c r="H59" s="116">
        <f t="shared" si="12"/>
        <v>116.92246532759445</v>
      </c>
      <c r="I59" s="114"/>
      <c r="J59" s="116">
        <f>IF(H$149,H59/H$149*100,0)</f>
        <v>77.675970923147133</v>
      </c>
      <c r="K59" s="115">
        <v>423662</v>
      </c>
      <c r="L59" s="115">
        <v>370218</v>
      </c>
      <c r="M59" s="115">
        <v>0</v>
      </c>
      <c r="N59" s="115">
        <v>0</v>
      </c>
      <c r="O59" s="115">
        <v>0</v>
      </c>
      <c r="P59" s="115">
        <v>0</v>
      </c>
      <c r="Q59" s="115">
        <v>0</v>
      </c>
      <c r="R59" s="115">
        <v>259902</v>
      </c>
      <c r="S59" s="116">
        <f t="shared" si="13"/>
        <v>15.536944045911047</v>
      </c>
      <c r="T59" s="114"/>
      <c r="U59" s="243">
        <f>IF(S$149,S59/S$149*100,0)</f>
        <v>137.45892943306086</v>
      </c>
      <c r="V59" s="115">
        <f t="shared" si="14"/>
        <v>2905380</v>
      </c>
      <c r="W59" s="115">
        <v>343638</v>
      </c>
      <c r="X59" s="243">
        <f t="shared" si="15"/>
        <v>11.827643888234931</v>
      </c>
      <c r="Y59" s="115">
        <v>0</v>
      </c>
      <c r="Z59" s="243">
        <f t="shared" si="16"/>
        <v>0</v>
      </c>
      <c r="AA59" s="115">
        <v>0</v>
      </c>
      <c r="AB59" s="243">
        <f t="shared" si="17"/>
        <v>0</v>
      </c>
      <c r="AC59" s="115">
        <v>0</v>
      </c>
      <c r="AD59" s="115">
        <v>16728</v>
      </c>
      <c r="AE59" s="115">
        <v>16728</v>
      </c>
      <c r="AF59" s="115">
        <v>16728</v>
      </c>
      <c r="AG59" s="115">
        <v>16728</v>
      </c>
    </row>
    <row r="60" spans="1:34" x14ac:dyDescent="0.25">
      <c r="A60" s="117">
        <v>7</v>
      </c>
      <c r="B60" s="117" t="s">
        <v>87</v>
      </c>
      <c r="C60" s="118">
        <v>2454909</v>
      </c>
      <c r="D60" s="119">
        <f t="shared" si="11"/>
        <v>10.124212818429637</v>
      </c>
      <c r="E60" s="117"/>
      <c r="F60" s="119">
        <f>IF(D$149,D60/D$149*100,0)</f>
        <v>119.78218459915722</v>
      </c>
      <c r="G60" s="118">
        <v>57586685</v>
      </c>
      <c r="H60" s="119">
        <f t="shared" si="12"/>
        <v>237.49143224774105</v>
      </c>
      <c r="I60" s="117"/>
      <c r="J60" s="119">
        <f>IF(H$149,H60/H$149*100,0)</f>
        <v>157.77444936767338</v>
      </c>
      <c r="K60" s="118">
        <v>7806732</v>
      </c>
      <c r="L60" s="118">
        <v>9049857</v>
      </c>
      <c r="M60" s="118">
        <v>0</v>
      </c>
      <c r="N60" s="118">
        <v>0</v>
      </c>
      <c r="O60" s="118">
        <v>0</v>
      </c>
      <c r="P60" s="118">
        <v>0</v>
      </c>
      <c r="Q60" s="118">
        <v>0</v>
      </c>
      <c r="R60" s="118">
        <v>2368770</v>
      </c>
      <c r="S60" s="119">
        <f t="shared" si="13"/>
        <v>9.7689696839726334</v>
      </c>
      <c r="T60" s="117"/>
      <c r="U60" s="123">
        <f>IF(S$149,S60/S$149*100,0)</f>
        <v>86.428329178176227</v>
      </c>
      <c r="V60" s="118">
        <f t="shared" si="14"/>
        <v>62410364</v>
      </c>
      <c r="W60" s="118">
        <v>1577467</v>
      </c>
      <c r="X60" s="123">
        <f t="shared" si="15"/>
        <v>2.5275721833636475</v>
      </c>
      <c r="Y60" s="118">
        <v>6909569</v>
      </c>
      <c r="Z60" s="123">
        <f t="shared" si="16"/>
        <v>11.071188432741716</v>
      </c>
      <c r="AA60" s="118">
        <v>0</v>
      </c>
      <c r="AB60" s="123">
        <f t="shared" si="17"/>
        <v>0</v>
      </c>
      <c r="AC60" s="118">
        <v>7850896</v>
      </c>
      <c r="AD60" s="118">
        <v>242479</v>
      </c>
      <c r="AE60" s="118">
        <v>242479</v>
      </c>
      <c r="AF60" s="118">
        <v>242479</v>
      </c>
      <c r="AG60" s="118">
        <v>242479</v>
      </c>
    </row>
    <row r="61" spans="1:34" x14ac:dyDescent="0.25">
      <c r="A61" s="114">
        <v>8</v>
      </c>
      <c r="B61" s="114" t="s">
        <v>88</v>
      </c>
      <c r="C61" s="115">
        <v>155908</v>
      </c>
      <c r="D61" s="116">
        <f t="shared" si="11"/>
        <v>2.0010524559444507</v>
      </c>
      <c r="E61" s="114"/>
      <c r="F61" s="116">
        <f>IF(D$149,D61/D$149*100,0)</f>
        <v>23.674969992157219</v>
      </c>
      <c r="G61" s="115">
        <v>13670745</v>
      </c>
      <c r="H61" s="116">
        <f t="shared" si="12"/>
        <v>175.46166878441338</v>
      </c>
      <c r="I61" s="114"/>
      <c r="J61" s="116">
        <f>IF(H$149,H61/H$149*100,0)</f>
        <v>116.56575530150404</v>
      </c>
      <c r="K61" s="115">
        <v>2207510</v>
      </c>
      <c r="L61" s="115">
        <v>638901</v>
      </c>
      <c r="M61" s="115">
        <v>0</v>
      </c>
      <c r="N61" s="115">
        <v>0</v>
      </c>
      <c r="O61" s="115">
        <v>0</v>
      </c>
      <c r="P61" s="115">
        <v>0</v>
      </c>
      <c r="Q61" s="115">
        <v>0</v>
      </c>
      <c r="R61" s="115">
        <v>593073</v>
      </c>
      <c r="S61" s="116">
        <f t="shared" si="13"/>
        <v>7.6119902968695854</v>
      </c>
      <c r="T61" s="114"/>
      <c r="U61" s="243">
        <f>IF(S$149,S61/S$149*100,0)</f>
        <v>67.345034774577243</v>
      </c>
      <c r="V61" s="115">
        <f t="shared" si="14"/>
        <v>14419726</v>
      </c>
      <c r="W61" s="115">
        <v>678865</v>
      </c>
      <c r="X61" s="243">
        <f t="shared" si="15"/>
        <v>4.7078911208160266</v>
      </c>
      <c r="Y61" s="115">
        <v>3185571</v>
      </c>
      <c r="Z61" s="243">
        <f t="shared" si="16"/>
        <v>22.091758192908799</v>
      </c>
      <c r="AA61" s="115">
        <v>0</v>
      </c>
      <c r="AB61" s="243">
        <f t="shared" si="17"/>
        <v>0</v>
      </c>
      <c r="AC61" s="115">
        <v>98186</v>
      </c>
      <c r="AD61" s="115">
        <v>77913</v>
      </c>
      <c r="AE61" s="115">
        <v>77913</v>
      </c>
      <c r="AF61" s="115">
        <v>77913</v>
      </c>
      <c r="AG61" s="115">
        <v>77913</v>
      </c>
    </row>
    <row r="62" spans="1:34" x14ac:dyDescent="0.25">
      <c r="A62" s="117">
        <v>9</v>
      </c>
      <c r="B62" s="117" t="s">
        <v>89</v>
      </c>
      <c r="C62" s="118">
        <v>224425</v>
      </c>
      <c r="D62" s="119">
        <f t="shared" si="11"/>
        <v>53.055555555555557</v>
      </c>
      <c r="E62" s="117"/>
      <c r="F62" s="119">
        <f>IF(D$149,D62/D$149*100,0)</f>
        <v>627.71402217047978</v>
      </c>
      <c r="G62" s="118">
        <v>984249</v>
      </c>
      <c r="H62" s="119">
        <f t="shared" si="12"/>
        <v>232.68297872340426</v>
      </c>
      <c r="I62" s="117"/>
      <c r="J62" s="119">
        <f>IF(H$149,H62/H$149*100,0)</f>
        <v>154.58001367821709</v>
      </c>
      <c r="K62" s="118">
        <v>260595</v>
      </c>
      <c r="L62" s="118">
        <v>322471</v>
      </c>
      <c r="M62" s="118">
        <v>0</v>
      </c>
      <c r="N62" s="118">
        <v>0</v>
      </c>
      <c r="O62" s="118">
        <v>0</v>
      </c>
      <c r="P62" s="118">
        <v>0</v>
      </c>
      <c r="Q62" s="118">
        <v>0</v>
      </c>
      <c r="R62" s="118">
        <v>205727</v>
      </c>
      <c r="S62" s="119">
        <f t="shared" si="13"/>
        <v>48.635224586288416</v>
      </c>
      <c r="T62" s="117"/>
      <c r="U62" s="123">
        <f>IF(S$149,S62/S$149*100,0)</f>
        <v>430.287055460376</v>
      </c>
      <c r="V62" s="118">
        <f t="shared" si="14"/>
        <v>1414401</v>
      </c>
      <c r="W62" s="118">
        <v>279941</v>
      </c>
      <c r="X62" s="123">
        <f t="shared" si="15"/>
        <v>19.792194717056901</v>
      </c>
      <c r="Y62" s="118">
        <v>0</v>
      </c>
      <c r="Z62" s="123">
        <f t="shared" si="16"/>
        <v>0</v>
      </c>
      <c r="AA62" s="118">
        <v>0</v>
      </c>
      <c r="AB62" s="123">
        <f t="shared" si="17"/>
        <v>0</v>
      </c>
      <c r="AC62" s="118">
        <v>29702</v>
      </c>
      <c r="AD62" s="118">
        <v>4230</v>
      </c>
      <c r="AE62" s="118">
        <v>4230</v>
      </c>
      <c r="AF62" s="118">
        <v>4230</v>
      </c>
      <c r="AG62" s="118">
        <v>4230</v>
      </c>
    </row>
    <row r="63" spans="1:34" x14ac:dyDescent="0.25">
      <c r="A63" s="114">
        <v>10</v>
      </c>
      <c r="B63" s="114" t="s">
        <v>90</v>
      </c>
      <c r="C63" s="115">
        <v>119084</v>
      </c>
      <c r="D63" s="116">
        <f t="shared" si="11"/>
        <v>1.4745601109473867</v>
      </c>
      <c r="E63" s="114"/>
      <c r="F63" s="116">
        <f>IF(D$149,D63/D$149*100,0)</f>
        <v>17.445902667171513</v>
      </c>
      <c r="G63" s="115">
        <v>5985231</v>
      </c>
      <c r="H63" s="116">
        <f t="shared" si="12"/>
        <v>74.112247551356504</v>
      </c>
      <c r="I63" s="114"/>
      <c r="J63" s="116">
        <f>IF(H$149,H63/H$149*100,0)</f>
        <v>49.235540575705102</v>
      </c>
      <c r="K63" s="115">
        <v>749072</v>
      </c>
      <c r="L63" s="115">
        <v>1007012</v>
      </c>
      <c r="M63" s="115">
        <v>0</v>
      </c>
      <c r="N63" s="115">
        <v>0</v>
      </c>
      <c r="O63" s="115">
        <v>0</v>
      </c>
      <c r="P63" s="115">
        <v>0</v>
      </c>
      <c r="Q63" s="115">
        <v>0</v>
      </c>
      <c r="R63" s="115">
        <v>678831</v>
      </c>
      <c r="S63" s="116">
        <f t="shared" si="13"/>
        <v>8.4056389999876178</v>
      </c>
      <c r="T63" s="114"/>
      <c r="U63" s="243">
        <f>IF(S$149,S63/S$149*100,0)</f>
        <v>74.366628001287282</v>
      </c>
      <c r="V63" s="115">
        <f t="shared" si="14"/>
        <v>6783146</v>
      </c>
      <c r="W63" s="115">
        <v>793248</v>
      </c>
      <c r="X63" s="243">
        <f t="shared" si="15"/>
        <v>11.694396670807322</v>
      </c>
      <c r="Y63" s="115">
        <v>0</v>
      </c>
      <c r="Z63" s="243">
        <f t="shared" si="16"/>
        <v>0</v>
      </c>
      <c r="AA63" s="115">
        <v>0</v>
      </c>
      <c r="AB63" s="243">
        <f t="shared" si="17"/>
        <v>0</v>
      </c>
      <c r="AC63" s="115">
        <v>0</v>
      </c>
      <c r="AD63" s="115">
        <v>80759</v>
      </c>
      <c r="AE63" s="115">
        <v>80759</v>
      </c>
      <c r="AF63" s="115">
        <v>80759</v>
      </c>
      <c r="AG63" s="115">
        <v>80759</v>
      </c>
    </row>
    <row r="64" spans="1:34" x14ac:dyDescent="0.25">
      <c r="A64" s="117">
        <v>11</v>
      </c>
      <c r="B64" s="117" t="s">
        <v>249</v>
      </c>
      <c r="C64" s="118">
        <v>52324</v>
      </c>
      <c r="D64" s="119">
        <f t="shared" si="11"/>
        <v>8.4162779475631329</v>
      </c>
      <c r="E64" s="117"/>
      <c r="F64" s="119">
        <f>IF(D$149,D64/D$149*100,0)</f>
        <v>99.575164690106973</v>
      </c>
      <c r="G64" s="118">
        <v>1040505</v>
      </c>
      <c r="H64" s="119">
        <f t="shared" si="12"/>
        <v>167.36448447804406</v>
      </c>
      <c r="I64" s="117"/>
      <c r="J64" s="119">
        <f>IF(H$149,H64/H$149*100,0)</f>
        <v>111.18649263390043</v>
      </c>
      <c r="K64" s="118">
        <v>252005</v>
      </c>
      <c r="L64" s="118">
        <v>237933</v>
      </c>
      <c r="M64" s="118">
        <v>0</v>
      </c>
      <c r="N64" s="118">
        <v>0</v>
      </c>
      <c r="O64" s="118">
        <v>0</v>
      </c>
      <c r="P64" s="118">
        <v>0</v>
      </c>
      <c r="Q64" s="118">
        <v>0</v>
      </c>
      <c r="R64" s="118">
        <v>210957</v>
      </c>
      <c r="S64" s="119">
        <f t="shared" si="13"/>
        <v>33.932282451343092</v>
      </c>
      <c r="T64" s="117"/>
      <c r="U64" s="123">
        <f>IF(S$149,S64/S$149*100,0)</f>
        <v>300.20673339615911</v>
      </c>
      <c r="V64" s="118">
        <f t="shared" si="14"/>
        <v>1303786</v>
      </c>
      <c r="W64" s="118">
        <v>279226</v>
      </c>
      <c r="X64" s="123">
        <f t="shared" si="15"/>
        <v>21.416551489278149</v>
      </c>
      <c r="Y64" s="118">
        <v>0</v>
      </c>
      <c r="Z64" s="123">
        <f t="shared" si="16"/>
        <v>0</v>
      </c>
      <c r="AA64" s="118">
        <v>0</v>
      </c>
      <c r="AB64" s="123">
        <f t="shared" si="17"/>
        <v>0</v>
      </c>
      <c r="AC64" s="118">
        <v>0</v>
      </c>
      <c r="AD64" s="118">
        <v>6217</v>
      </c>
      <c r="AE64" s="118">
        <v>6217</v>
      </c>
      <c r="AF64" s="118">
        <v>6217</v>
      </c>
      <c r="AG64" s="118">
        <v>6217</v>
      </c>
    </row>
    <row r="65" spans="1:33" x14ac:dyDescent="0.25">
      <c r="A65" s="114">
        <v>12</v>
      </c>
      <c r="B65" s="114" t="s">
        <v>92</v>
      </c>
      <c r="C65" s="115">
        <v>345413</v>
      </c>
      <c r="D65" s="116">
        <f t="shared" si="11"/>
        <v>10.32131118149764</v>
      </c>
      <c r="E65" s="114"/>
      <c r="F65" s="116">
        <f>IF(D$149,D65/D$149*100,0)</f>
        <v>122.11410639224978</v>
      </c>
      <c r="G65" s="115">
        <v>5210874</v>
      </c>
      <c r="H65" s="116">
        <f t="shared" si="12"/>
        <v>155.70650809777086</v>
      </c>
      <c r="I65" s="114"/>
      <c r="J65" s="116">
        <f>IF(H$149,H65/H$149*100,0)</f>
        <v>103.44166248684807</v>
      </c>
      <c r="K65" s="115">
        <v>455750</v>
      </c>
      <c r="L65" s="115">
        <v>579381</v>
      </c>
      <c r="M65" s="115">
        <v>0</v>
      </c>
      <c r="N65" s="115">
        <v>0</v>
      </c>
      <c r="O65" s="115">
        <v>0</v>
      </c>
      <c r="P65" s="115">
        <v>0</v>
      </c>
      <c r="Q65" s="115">
        <v>0</v>
      </c>
      <c r="R65" s="115">
        <v>514200</v>
      </c>
      <c r="S65" s="116">
        <f t="shared" si="13"/>
        <v>15.364847905336759</v>
      </c>
      <c r="T65" s="114"/>
      <c r="U65" s="243">
        <f>IF(S$149,S65/S$149*100,0)</f>
        <v>135.93635516279249</v>
      </c>
      <c r="V65" s="115">
        <f t="shared" si="14"/>
        <v>6070487</v>
      </c>
      <c r="W65" s="115">
        <v>438305</v>
      </c>
      <c r="X65" s="243">
        <f t="shared" si="15"/>
        <v>7.2202609115215965</v>
      </c>
      <c r="Y65" s="115">
        <v>0</v>
      </c>
      <c r="Z65" s="243">
        <f t="shared" si="16"/>
        <v>0</v>
      </c>
      <c r="AA65" s="115">
        <v>0</v>
      </c>
      <c r="AB65" s="243">
        <f t="shared" si="17"/>
        <v>0</v>
      </c>
      <c r="AC65" s="115">
        <v>857</v>
      </c>
      <c r="AD65" s="115">
        <v>33466</v>
      </c>
      <c r="AE65" s="115">
        <v>33466</v>
      </c>
      <c r="AF65" s="115">
        <v>33466</v>
      </c>
      <c r="AG65" s="115">
        <v>33466</v>
      </c>
    </row>
    <row r="66" spans="1:33" x14ac:dyDescent="0.25">
      <c r="A66" s="117">
        <v>13</v>
      </c>
      <c r="B66" s="117" t="s">
        <v>93</v>
      </c>
      <c r="C66" s="118">
        <v>575825</v>
      </c>
      <c r="D66" s="119">
        <f t="shared" si="11"/>
        <v>38.243009895729564</v>
      </c>
      <c r="E66" s="117"/>
      <c r="F66" s="119">
        <f>IF(D$149,D66/D$149*100,0)</f>
        <v>452.46295718111992</v>
      </c>
      <c r="G66" s="118">
        <v>1048486</v>
      </c>
      <c r="H66" s="119">
        <f t="shared" si="12"/>
        <v>69.634455734874152</v>
      </c>
      <c r="I66" s="117"/>
      <c r="J66" s="119">
        <f>IF(H$149,H66/H$149*100,0)</f>
        <v>46.260775837701395</v>
      </c>
      <c r="K66" s="118">
        <v>328288</v>
      </c>
      <c r="L66" s="118">
        <v>358186</v>
      </c>
      <c r="M66" s="118">
        <v>0</v>
      </c>
      <c r="N66" s="118">
        <v>0</v>
      </c>
      <c r="O66" s="118">
        <v>0</v>
      </c>
      <c r="P66" s="118">
        <v>0</v>
      </c>
      <c r="Q66" s="118">
        <v>0</v>
      </c>
      <c r="R66" s="118">
        <v>313757</v>
      </c>
      <c r="S66" s="119">
        <f t="shared" si="13"/>
        <v>20.837949126652056</v>
      </c>
      <c r="T66" s="117"/>
      <c r="U66" s="123">
        <f>IF(S$149,S66/S$149*100,0)</f>
        <v>184.35814469474187</v>
      </c>
      <c r="V66" s="118">
        <f t="shared" si="14"/>
        <v>1938068</v>
      </c>
      <c r="W66" s="118">
        <v>401654</v>
      </c>
      <c r="X66" s="123">
        <f t="shared" si="15"/>
        <v>20.724453424750834</v>
      </c>
      <c r="Y66" s="118">
        <v>831129</v>
      </c>
      <c r="Z66" s="123">
        <f t="shared" si="16"/>
        <v>42.884408596602391</v>
      </c>
      <c r="AA66" s="118">
        <v>0</v>
      </c>
      <c r="AB66" s="123">
        <f t="shared" si="17"/>
        <v>0</v>
      </c>
      <c r="AC66" s="118">
        <v>0</v>
      </c>
      <c r="AD66" s="118">
        <v>15057</v>
      </c>
      <c r="AE66" s="118">
        <v>15057</v>
      </c>
      <c r="AF66" s="118">
        <v>15057</v>
      </c>
      <c r="AG66" s="118">
        <v>15057</v>
      </c>
    </row>
    <row r="67" spans="1:33" x14ac:dyDescent="0.25">
      <c r="A67" s="114">
        <v>14</v>
      </c>
      <c r="B67" s="114" t="s">
        <v>94</v>
      </c>
      <c r="C67" s="115">
        <v>357760</v>
      </c>
      <c r="D67" s="116">
        <f t="shared" si="11"/>
        <v>18.642071804491689</v>
      </c>
      <c r="E67" s="114"/>
      <c r="F67" s="116">
        <f>IF(D$149,D67/D$149*100,0)</f>
        <v>220.55918087098502</v>
      </c>
      <c r="G67" s="115">
        <v>2756414</v>
      </c>
      <c r="H67" s="116">
        <f t="shared" si="12"/>
        <v>143.63055598978687</v>
      </c>
      <c r="I67" s="114"/>
      <c r="J67" s="116">
        <f>IF(H$149,H67/H$149*100,0)</f>
        <v>95.419155416192723</v>
      </c>
      <c r="K67" s="115">
        <v>570807</v>
      </c>
      <c r="L67" s="115">
        <v>585112</v>
      </c>
      <c r="M67" s="115">
        <v>0</v>
      </c>
      <c r="N67" s="115">
        <v>0</v>
      </c>
      <c r="O67" s="115">
        <v>0</v>
      </c>
      <c r="P67" s="115">
        <v>0</v>
      </c>
      <c r="Q67" s="115">
        <v>0</v>
      </c>
      <c r="R67" s="115">
        <v>354376</v>
      </c>
      <c r="S67" s="116">
        <f t="shared" si="13"/>
        <v>18.465739148559219</v>
      </c>
      <c r="T67" s="114"/>
      <c r="U67" s="243">
        <f>IF(S$149,S67/S$149*100,0)</f>
        <v>163.3706555839162</v>
      </c>
      <c r="V67" s="115">
        <f t="shared" si="14"/>
        <v>3468550</v>
      </c>
      <c r="W67" s="115">
        <v>455955</v>
      </c>
      <c r="X67" s="243">
        <f t="shared" si="15"/>
        <v>13.145406582001124</v>
      </c>
      <c r="Y67" s="115">
        <v>0</v>
      </c>
      <c r="Z67" s="243">
        <f t="shared" si="16"/>
        <v>0</v>
      </c>
      <c r="AA67" s="115">
        <v>0</v>
      </c>
      <c r="AB67" s="243">
        <f t="shared" si="17"/>
        <v>0</v>
      </c>
      <c r="AC67" s="115">
        <v>694</v>
      </c>
      <c r="AD67" s="115">
        <v>19191</v>
      </c>
      <c r="AE67" s="115">
        <v>19191</v>
      </c>
      <c r="AF67" s="115">
        <v>19191</v>
      </c>
      <c r="AG67" s="115">
        <v>19191</v>
      </c>
    </row>
    <row r="68" spans="1:33" x14ac:dyDescent="0.25">
      <c r="A68" s="117">
        <v>15</v>
      </c>
      <c r="B68" s="117" t="s">
        <v>95</v>
      </c>
      <c r="C68" s="118">
        <v>175736</v>
      </c>
      <c r="D68" s="119">
        <f t="shared" si="11"/>
        <v>10.540154741198345</v>
      </c>
      <c r="E68" s="117"/>
      <c r="F68" s="119">
        <f>IF(D$149,D68/D$149*100,0)</f>
        <v>124.70330123994091</v>
      </c>
      <c r="G68" s="118">
        <v>1891104</v>
      </c>
      <c r="H68" s="119">
        <f t="shared" si="12"/>
        <v>113.4231392071013</v>
      </c>
      <c r="I68" s="117"/>
      <c r="J68" s="119">
        <f>IF(H$149,H68/H$149*100,0)</f>
        <v>75.351237577639353</v>
      </c>
      <c r="K68" s="118">
        <v>306445</v>
      </c>
      <c r="L68" s="118">
        <v>382325</v>
      </c>
      <c r="M68" s="118">
        <v>0</v>
      </c>
      <c r="N68" s="118">
        <v>0</v>
      </c>
      <c r="O68" s="118">
        <v>0</v>
      </c>
      <c r="P68" s="118">
        <v>0</v>
      </c>
      <c r="Q68" s="118">
        <v>0</v>
      </c>
      <c r="R68" s="118">
        <v>296722</v>
      </c>
      <c r="S68" s="119">
        <f t="shared" si="13"/>
        <v>17.796557308222877</v>
      </c>
      <c r="T68" s="117"/>
      <c r="U68" s="123">
        <f>IF(S$149,S68/S$149*100,0)</f>
        <v>157.45024941544011</v>
      </c>
      <c r="V68" s="118">
        <f t="shared" si="14"/>
        <v>2363562</v>
      </c>
      <c r="W68" s="118">
        <v>320632</v>
      </c>
      <c r="X68" s="123">
        <f t="shared" si="15"/>
        <v>13.56562679548918</v>
      </c>
      <c r="Y68" s="118">
        <v>0</v>
      </c>
      <c r="Z68" s="123">
        <f t="shared" si="16"/>
        <v>0</v>
      </c>
      <c r="AA68" s="118">
        <v>0</v>
      </c>
      <c r="AB68" s="123">
        <f t="shared" si="17"/>
        <v>0</v>
      </c>
      <c r="AC68" s="118">
        <v>0</v>
      </c>
      <c r="AD68" s="118">
        <v>16673</v>
      </c>
      <c r="AE68" s="118">
        <v>16673</v>
      </c>
      <c r="AF68" s="118">
        <v>16673</v>
      </c>
      <c r="AG68" s="118">
        <v>16673</v>
      </c>
    </row>
    <row r="69" spans="1:33" x14ac:dyDescent="0.25">
      <c r="A69" s="114">
        <v>16</v>
      </c>
      <c r="B69" s="114" t="s">
        <v>96</v>
      </c>
      <c r="C69" s="115">
        <v>95250</v>
      </c>
      <c r="D69" s="116">
        <f t="shared" si="11"/>
        <v>1.7000428357249946</v>
      </c>
      <c r="E69" s="114"/>
      <c r="F69" s="116">
        <f>IF(D$149,D69/D$149*100,0)</f>
        <v>20.113647196807122</v>
      </c>
      <c r="G69" s="115">
        <v>5668673</v>
      </c>
      <c r="H69" s="116">
        <f t="shared" si="12"/>
        <v>101.17571571357179</v>
      </c>
      <c r="I69" s="114"/>
      <c r="J69" s="116">
        <f>IF(H$149,H69/H$149*100,0)</f>
        <v>67.214815646221638</v>
      </c>
      <c r="K69" s="115">
        <v>443889</v>
      </c>
      <c r="L69" s="115">
        <v>723796</v>
      </c>
      <c r="M69" s="115">
        <v>0</v>
      </c>
      <c r="N69" s="115">
        <v>0</v>
      </c>
      <c r="O69" s="115">
        <v>0</v>
      </c>
      <c r="P69" s="115">
        <v>0</v>
      </c>
      <c r="Q69" s="115">
        <v>0</v>
      </c>
      <c r="R69" s="115">
        <v>497281</v>
      </c>
      <c r="S69" s="116">
        <f t="shared" si="13"/>
        <v>8.8755800671093024</v>
      </c>
      <c r="T69" s="114"/>
      <c r="U69" s="243">
        <f>IF(S$149,S69/S$149*100,0)</f>
        <v>78.52430507036172</v>
      </c>
      <c r="V69" s="115">
        <f t="shared" si="14"/>
        <v>6261204</v>
      </c>
      <c r="W69" s="115">
        <v>562912</v>
      </c>
      <c r="X69" s="243">
        <f t="shared" si="15"/>
        <v>8.9904753143325156</v>
      </c>
      <c r="Y69" s="115">
        <v>0</v>
      </c>
      <c r="Z69" s="243">
        <f t="shared" si="16"/>
        <v>0</v>
      </c>
      <c r="AA69" s="115">
        <v>0</v>
      </c>
      <c r="AB69" s="243">
        <f t="shared" si="17"/>
        <v>0</v>
      </c>
      <c r="AC69" s="115">
        <v>643156</v>
      </c>
      <c r="AD69" s="115">
        <v>56028</v>
      </c>
      <c r="AE69" s="115">
        <v>56028</v>
      </c>
      <c r="AF69" s="115">
        <v>56028</v>
      </c>
      <c r="AG69" s="115">
        <v>56028</v>
      </c>
    </row>
    <row r="70" spans="1:33" x14ac:dyDescent="0.25">
      <c r="A70" s="117">
        <v>17</v>
      </c>
      <c r="B70" s="117" t="s">
        <v>97</v>
      </c>
      <c r="C70" s="118">
        <v>267330</v>
      </c>
      <c r="D70" s="119">
        <f t="shared" si="11"/>
        <v>8.0854731875510382</v>
      </c>
      <c r="E70" s="117"/>
      <c r="F70" s="119">
        <f>IF(D$149,D70/D$149*100,0)</f>
        <v>95.661327877242073</v>
      </c>
      <c r="G70" s="118">
        <v>5433838</v>
      </c>
      <c r="H70" s="119">
        <f t="shared" si="12"/>
        <v>164.34800229864197</v>
      </c>
      <c r="I70" s="117"/>
      <c r="J70" s="119">
        <f>IF(H$149,H70/H$149*100,0)</f>
        <v>109.18253059460422</v>
      </c>
      <c r="K70" s="118">
        <v>1141158</v>
      </c>
      <c r="L70" s="118">
        <v>927150</v>
      </c>
      <c r="M70" s="118">
        <v>0</v>
      </c>
      <c r="N70" s="118">
        <v>0</v>
      </c>
      <c r="O70" s="118">
        <v>0</v>
      </c>
      <c r="P70" s="118">
        <v>0</v>
      </c>
      <c r="Q70" s="118">
        <v>0</v>
      </c>
      <c r="R70" s="118">
        <v>536044</v>
      </c>
      <c r="S70" s="119">
        <f t="shared" si="13"/>
        <v>16.212805855488007</v>
      </c>
      <c r="T70" s="117"/>
      <c r="U70" s="123">
        <f>IF(S$149,S70/S$149*100,0)</f>
        <v>143.43843483094443</v>
      </c>
      <c r="V70" s="118">
        <f t="shared" si="14"/>
        <v>6237212</v>
      </c>
      <c r="W70" s="118">
        <v>951001</v>
      </c>
      <c r="X70" s="123">
        <f t="shared" si="15"/>
        <v>15.247213017611076</v>
      </c>
      <c r="Y70" s="118">
        <v>0</v>
      </c>
      <c r="Z70" s="123">
        <f t="shared" si="16"/>
        <v>0</v>
      </c>
      <c r="AA70" s="118">
        <v>0</v>
      </c>
      <c r="AB70" s="123">
        <f t="shared" si="17"/>
        <v>0</v>
      </c>
      <c r="AC70" s="118">
        <v>10282</v>
      </c>
      <c r="AD70" s="118">
        <v>33063</v>
      </c>
      <c r="AE70" s="118">
        <v>33063</v>
      </c>
      <c r="AF70" s="118">
        <v>33063</v>
      </c>
      <c r="AG70" s="118">
        <v>33063</v>
      </c>
    </row>
    <row r="71" spans="1:33" x14ac:dyDescent="0.25">
      <c r="A71" s="114">
        <v>18</v>
      </c>
      <c r="B71" s="114" t="s">
        <v>98</v>
      </c>
      <c r="C71" s="115">
        <v>393551</v>
      </c>
      <c r="D71" s="116">
        <f t="shared" si="11"/>
        <v>13.642228230726566</v>
      </c>
      <c r="E71" s="114"/>
      <c r="F71" s="116">
        <f>IF(D$149,D71/D$149*100,0)</f>
        <v>161.40473630721124</v>
      </c>
      <c r="G71" s="115">
        <v>2380310</v>
      </c>
      <c r="H71" s="116">
        <f t="shared" si="12"/>
        <v>82.512132556849693</v>
      </c>
      <c r="I71" s="114"/>
      <c r="J71" s="116">
        <f>IF(H$149,H71/H$149*100,0)</f>
        <v>54.815898649890194</v>
      </c>
      <c r="K71" s="115">
        <v>470614</v>
      </c>
      <c r="L71" s="115">
        <v>489461</v>
      </c>
      <c r="M71" s="115">
        <v>0</v>
      </c>
      <c r="N71" s="115">
        <v>0</v>
      </c>
      <c r="O71" s="115">
        <v>0</v>
      </c>
      <c r="P71" s="115">
        <v>0</v>
      </c>
      <c r="Q71" s="115">
        <v>0</v>
      </c>
      <c r="R71" s="115">
        <v>393927</v>
      </c>
      <c r="S71" s="116">
        <f t="shared" si="13"/>
        <v>13.655262063227953</v>
      </c>
      <c r="T71" s="114"/>
      <c r="U71" s="243">
        <f>IF(S$149,S71/S$149*100,0)</f>
        <v>120.81125469671726</v>
      </c>
      <c r="V71" s="115">
        <f t="shared" si="14"/>
        <v>3167788</v>
      </c>
      <c r="W71" s="115">
        <v>466585</v>
      </c>
      <c r="X71" s="243">
        <f t="shared" si="15"/>
        <v>14.729047524644956</v>
      </c>
      <c r="Y71" s="115">
        <v>0</v>
      </c>
      <c r="Z71" s="243">
        <f t="shared" si="16"/>
        <v>0</v>
      </c>
      <c r="AA71" s="115">
        <v>0</v>
      </c>
      <c r="AB71" s="243">
        <f t="shared" si="17"/>
        <v>0</v>
      </c>
      <c r="AC71" s="115">
        <v>0</v>
      </c>
      <c r="AD71" s="115">
        <v>28848</v>
      </c>
      <c r="AE71" s="115">
        <v>28848</v>
      </c>
      <c r="AF71" s="115">
        <v>28848</v>
      </c>
      <c r="AG71" s="115">
        <v>28848</v>
      </c>
    </row>
    <row r="72" spans="1:33" x14ac:dyDescent="0.25">
      <c r="A72" s="117">
        <v>19</v>
      </c>
      <c r="B72" s="117" t="s">
        <v>99</v>
      </c>
      <c r="C72" s="118">
        <v>55333</v>
      </c>
      <c r="D72" s="119">
        <f t="shared" si="11"/>
        <v>8.6081207218419422</v>
      </c>
      <c r="E72" s="117"/>
      <c r="F72" s="119">
        <f>IF(D$149,D72/D$149*100,0)</f>
        <v>101.84490625073954</v>
      </c>
      <c r="G72" s="118">
        <v>3900353</v>
      </c>
      <c r="H72" s="119">
        <f t="shared" si="12"/>
        <v>606.77551337896705</v>
      </c>
      <c r="I72" s="117"/>
      <c r="J72" s="119">
        <f>IF(H$149,H72/H$149*100,0)</f>
        <v>403.10368928715093</v>
      </c>
      <c r="K72" s="118">
        <v>312379</v>
      </c>
      <c r="L72" s="118">
        <v>225706</v>
      </c>
      <c r="M72" s="118">
        <v>0</v>
      </c>
      <c r="N72" s="118">
        <v>101267</v>
      </c>
      <c r="O72" s="118">
        <v>0</v>
      </c>
      <c r="P72" s="118">
        <v>0</v>
      </c>
      <c r="Q72" s="118">
        <v>0</v>
      </c>
      <c r="R72" s="118">
        <v>362552</v>
      </c>
      <c r="S72" s="119">
        <f t="shared" si="13"/>
        <v>56.401991288114502</v>
      </c>
      <c r="T72" s="117"/>
      <c r="U72" s="123">
        <f>IF(S$149,S72/S$149*100,0)</f>
        <v>499.00143280733749</v>
      </c>
      <c r="V72" s="118">
        <f t="shared" si="14"/>
        <v>4318238</v>
      </c>
      <c r="W72" s="118">
        <v>482959</v>
      </c>
      <c r="X72" s="123">
        <f t="shared" si="15"/>
        <v>11.1841681722962</v>
      </c>
      <c r="Y72" s="118">
        <v>0</v>
      </c>
      <c r="Z72" s="123">
        <f t="shared" si="16"/>
        <v>0</v>
      </c>
      <c r="AA72" s="118">
        <v>0</v>
      </c>
      <c r="AB72" s="123">
        <f t="shared" si="17"/>
        <v>0</v>
      </c>
      <c r="AC72" s="118">
        <v>0</v>
      </c>
      <c r="AD72" s="118">
        <v>6428</v>
      </c>
      <c r="AE72" s="118">
        <v>6428</v>
      </c>
      <c r="AF72" s="118">
        <v>6428</v>
      </c>
      <c r="AG72" s="118">
        <v>6428</v>
      </c>
    </row>
    <row r="73" spans="1:33" x14ac:dyDescent="0.25">
      <c r="A73" s="114">
        <v>20</v>
      </c>
      <c r="B73" s="114" t="s">
        <v>100</v>
      </c>
      <c r="C73" s="115">
        <v>164353</v>
      </c>
      <c r="D73" s="116">
        <f t="shared" si="11"/>
        <v>14.356481481481481</v>
      </c>
      <c r="E73" s="114"/>
      <c r="F73" s="116">
        <f>IF(D$149,D73/D$149*100,0)</f>
        <v>169.85525154892301</v>
      </c>
      <c r="G73" s="115">
        <v>3058672</v>
      </c>
      <c r="H73" s="116">
        <f t="shared" si="12"/>
        <v>267.17959468902865</v>
      </c>
      <c r="I73" s="114"/>
      <c r="J73" s="116">
        <f>IF(H$149,H73/H$149*100,0)</f>
        <v>177.49740710800151</v>
      </c>
      <c r="K73" s="115">
        <v>427100</v>
      </c>
      <c r="L73" s="115">
        <v>339677</v>
      </c>
      <c r="M73" s="115">
        <v>0</v>
      </c>
      <c r="N73" s="115">
        <v>0</v>
      </c>
      <c r="O73" s="115">
        <v>0</v>
      </c>
      <c r="P73" s="115">
        <v>0</v>
      </c>
      <c r="Q73" s="115">
        <v>0</v>
      </c>
      <c r="R73" s="115">
        <v>235471</v>
      </c>
      <c r="S73" s="116">
        <f t="shared" si="13"/>
        <v>20.568745632424879</v>
      </c>
      <c r="T73" s="114"/>
      <c r="U73" s="243">
        <f>IF(S$149,S73/S$149*100,0)</f>
        <v>181.97643925725296</v>
      </c>
      <c r="V73" s="115">
        <f t="shared" si="14"/>
        <v>3458496</v>
      </c>
      <c r="W73" s="115">
        <v>352281</v>
      </c>
      <c r="X73" s="243">
        <f t="shared" si="15"/>
        <v>10.185959445955699</v>
      </c>
      <c r="Y73" s="115">
        <v>0</v>
      </c>
      <c r="Z73" s="243">
        <f t="shared" si="16"/>
        <v>0</v>
      </c>
      <c r="AA73" s="115">
        <v>0</v>
      </c>
      <c r="AB73" s="243">
        <f t="shared" si="17"/>
        <v>0</v>
      </c>
      <c r="AC73" s="115">
        <v>0</v>
      </c>
      <c r="AD73" s="115">
        <v>11448</v>
      </c>
      <c r="AE73" s="115">
        <v>11448</v>
      </c>
      <c r="AF73" s="115">
        <v>11448</v>
      </c>
      <c r="AG73" s="115">
        <v>11448</v>
      </c>
    </row>
    <row r="74" spans="1:33" x14ac:dyDescent="0.25">
      <c r="A74" s="117">
        <v>21</v>
      </c>
      <c r="B74" s="117" t="s">
        <v>101</v>
      </c>
      <c r="C74" s="118">
        <v>752047</v>
      </c>
      <c r="D74" s="119">
        <f t="shared" si="11"/>
        <v>1.9397502727603346</v>
      </c>
      <c r="E74" s="117"/>
      <c r="F74" s="119">
        <f>IF(D$149,D74/D$149*100,0)</f>
        <v>22.949687982169788</v>
      </c>
      <c r="G74" s="118">
        <v>50622088</v>
      </c>
      <c r="H74" s="119">
        <f t="shared" si="12"/>
        <v>130.56924501486964</v>
      </c>
      <c r="I74" s="117"/>
      <c r="J74" s="119">
        <f>IF(H$149,H74/H$149*100,0)</f>
        <v>86.742037561524867</v>
      </c>
      <c r="K74" s="118">
        <v>4335490</v>
      </c>
      <c r="L74" s="118">
        <v>7061694</v>
      </c>
      <c r="M74" s="118">
        <v>0</v>
      </c>
      <c r="N74" s="118">
        <v>0</v>
      </c>
      <c r="O74" s="118">
        <v>0</v>
      </c>
      <c r="P74" s="118">
        <v>0</v>
      </c>
      <c r="Q74" s="118">
        <v>0</v>
      </c>
      <c r="R74" s="118">
        <v>3685333</v>
      </c>
      <c r="S74" s="119">
        <f t="shared" si="13"/>
        <v>9.5055570888025116</v>
      </c>
      <c r="T74" s="117"/>
      <c r="U74" s="123">
        <f>IF(S$149,S74/S$149*100,0)</f>
        <v>84.097857161010253</v>
      </c>
      <c r="V74" s="118">
        <f t="shared" si="14"/>
        <v>55059468</v>
      </c>
      <c r="W74" s="118">
        <v>1811132</v>
      </c>
      <c r="X74" s="123">
        <f t="shared" si="15"/>
        <v>3.2894106423258576</v>
      </c>
      <c r="Y74" s="118">
        <v>0</v>
      </c>
      <c r="Z74" s="123">
        <f t="shared" si="16"/>
        <v>0</v>
      </c>
      <c r="AA74" s="118">
        <v>433088</v>
      </c>
      <c r="AB74" s="123">
        <f t="shared" si="17"/>
        <v>0.78658224594542037</v>
      </c>
      <c r="AC74" s="118">
        <v>5206298</v>
      </c>
      <c r="AD74" s="118">
        <v>387703</v>
      </c>
      <c r="AE74" s="118">
        <v>387703</v>
      </c>
      <c r="AF74" s="118">
        <v>387703</v>
      </c>
      <c r="AG74" s="118">
        <v>387703</v>
      </c>
    </row>
    <row r="75" spans="1:33" x14ac:dyDescent="0.25">
      <c r="A75" s="114">
        <v>22</v>
      </c>
      <c r="B75" s="114" t="s">
        <v>102</v>
      </c>
      <c r="C75" s="115">
        <v>55880</v>
      </c>
      <c r="D75" s="116">
        <f t="shared" si="11"/>
        <v>3.6187022406424036</v>
      </c>
      <c r="E75" s="114"/>
      <c r="F75" s="116">
        <f>IF(D$149,D75/D$149*100,0)</f>
        <v>42.813803657798402</v>
      </c>
      <c r="G75" s="115">
        <v>5204342</v>
      </c>
      <c r="H75" s="116">
        <f t="shared" si="12"/>
        <v>337.02512627897943</v>
      </c>
      <c r="I75" s="114"/>
      <c r="J75" s="116">
        <f>IF(H$149,H75/H$149*100,0)</f>
        <v>223.89840853824046</v>
      </c>
      <c r="K75" s="115">
        <v>297837</v>
      </c>
      <c r="L75" s="115">
        <v>422169</v>
      </c>
      <c r="M75" s="115">
        <v>0</v>
      </c>
      <c r="N75" s="115">
        <v>0</v>
      </c>
      <c r="O75" s="115">
        <v>0</v>
      </c>
      <c r="P75" s="115">
        <v>0</v>
      </c>
      <c r="Q75" s="115">
        <v>0</v>
      </c>
      <c r="R75" s="115">
        <v>259531</v>
      </c>
      <c r="S75" s="116">
        <f t="shared" si="13"/>
        <v>16.806825540733065</v>
      </c>
      <c r="T75" s="114"/>
      <c r="U75" s="243">
        <f>IF(S$149,S75/S$149*100,0)</f>
        <v>148.69386406816554</v>
      </c>
      <c r="V75" s="115">
        <f t="shared" si="14"/>
        <v>5519753</v>
      </c>
      <c r="W75" s="115">
        <v>410563</v>
      </c>
      <c r="X75" s="243">
        <f t="shared" si="15"/>
        <v>7.4380683338547939</v>
      </c>
      <c r="Y75" s="115">
        <v>19079</v>
      </c>
      <c r="Z75" s="243">
        <f t="shared" si="16"/>
        <v>0.34564952453488407</v>
      </c>
      <c r="AA75" s="115">
        <v>153084</v>
      </c>
      <c r="AB75" s="243">
        <f t="shared" si="17"/>
        <v>2.7733849684940615</v>
      </c>
      <c r="AC75" s="115">
        <v>27155</v>
      </c>
      <c r="AD75" s="115">
        <v>15442</v>
      </c>
      <c r="AE75" s="115">
        <v>15442</v>
      </c>
      <c r="AF75" s="115">
        <v>15442</v>
      </c>
      <c r="AG75" s="115">
        <v>15442</v>
      </c>
    </row>
    <row r="76" spans="1:33" x14ac:dyDescent="0.25">
      <c r="A76" s="117">
        <v>23</v>
      </c>
      <c r="B76" s="117" t="s">
        <v>103</v>
      </c>
      <c r="C76" s="118">
        <v>46702</v>
      </c>
      <c r="D76" s="119">
        <f t="shared" si="11"/>
        <v>9.6193614830072089</v>
      </c>
      <c r="E76" s="117"/>
      <c r="F76" s="119">
        <f>IF(D$149,D76/D$149*100,0)</f>
        <v>113.80915766469575</v>
      </c>
      <c r="G76" s="118">
        <v>1076417</v>
      </c>
      <c r="H76" s="119">
        <f t="shared" si="12"/>
        <v>221.71307929969103</v>
      </c>
      <c r="I76" s="117"/>
      <c r="J76" s="119">
        <f>IF(H$149,H76/H$149*100,0)</f>
        <v>147.29229881282501</v>
      </c>
      <c r="K76" s="118">
        <v>217888</v>
      </c>
      <c r="L76" s="118">
        <v>274191</v>
      </c>
      <c r="M76" s="118">
        <v>0</v>
      </c>
      <c r="N76" s="118">
        <v>0</v>
      </c>
      <c r="O76" s="118">
        <v>0</v>
      </c>
      <c r="P76" s="118">
        <v>0</v>
      </c>
      <c r="Q76" s="118">
        <v>0</v>
      </c>
      <c r="R76" s="118">
        <v>151847</v>
      </c>
      <c r="S76" s="119">
        <f t="shared" si="13"/>
        <v>31.27641606591143</v>
      </c>
      <c r="T76" s="117"/>
      <c r="U76" s="123">
        <f>IF(S$149,S76/S$149*100,0)</f>
        <v>276.70967059024861</v>
      </c>
      <c r="V76" s="118">
        <f t="shared" si="14"/>
        <v>1274966</v>
      </c>
      <c r="W76" s="118">
        <v>276593</v>
      </c>
      <c r="X76" s="123">
        <f t="shared" si="15"/>
        <v>21.694147138041327</v>
      </c>
      <c r="Y76" s="118">
        <v>0</v>
      </c>
      <c r="Z76" s="123">
        <f t="shared" si="16"/>
        <v>0</v>
      </c>
      <c r="AA76" s="118">
        <v>0</v>
      </c>
      <c r="AB76" s="123">
        <f t="shared" si="17"/>
        <v>0</v>
      </c>
      <c r="AC76" s="118">
        <v>0</v>
      </c>
      <c r="AD76" s="118">
        <v>4855</v>
      </c>
      <c r="AE76" s="118">
        <v>4855</v>
      </c>
      <c r="AF76" s="118">
        <v>4855</v>
      </c>
      <c r="AG76" s="118">
        <v>4855</v>
      </c>
    </row>
    <row r="77" spans="1:33" x14ac:dyDescent="0.25">
      <c r="A77" s="114">
        <v>24</v>
      </c>
      <c r="B77" s="114" t="s">
        <v>104</v>
      </c>
      <c r="C77" s="115">
        <v>342897</v>
      </c>
      <c r="D77" s="116">
        <f t="shared" si="11"/>
        <v>6.2537068446681623</v>
      </c>
      <c r="E77" s="114"/>
      <c r="F77" s="116">
        <f>IF(D$149,D77/D$149*100,0)</f>
        <v>73.989225743403992</v>
      </c>
      <c r="G77" s="115">
        <v>6153788</v>
      </c>
      <c r="H77" s="116">
        <f t="shared" si="12"/>
        <v>112.23191260418376</v>
      </c>
      <c r="I77" s="114"/>
      <c r="J77" s="116">
        <f>IF(H$149,H77/H$149*100,0)</f>
        <v>74.559861149577799</v>
      </c>
      <c r="K77" s="115">
        <v>786327</v>
      </c>
      <c r="L77" s="115">
        <v>743912</v>
      </c>
      <c r="M77" s="115">
        <v>0</v>
      </c>
      <c r="N77" s="115">
        <v>0</v>
      </c>
      <c r="O77" s="115">
        <v>0</v>
      </c>
      <c r="P77" s="115">
        <v>0</v>
      </c>
      <c r="Q77" s="115">
        <v>0</v>
      </c>
      <c r="R77" s="115">
        <v>610124</v>
      </c>
      <c r="S77" s="116">
        <f t="shared" si="13"/>
        <v>11.127354963433094</v>
      </c>
      <c r="T77" s="114"/>
      <c r="U77" s="243">
        <f>IF(S$149,S77/S$149*100,0)</f>
        <v>98.446277219985959</v>
      </c>
      <c r="V77" s="115">
        <f t="shared" si="14"/>
        <v>7106809</v>
      </c>
      <c r="W77" s="115">
        <v>467837</v>
      </c>
      <c r="X77" s="243">
        <f t="shared" si="15"/>
        <v>6.5829403885766453</v>
      </c>
      <c r="Y77" s="115">
        <v>0</v>
      </c>
      <c r="Z77" s="243">
        <f t="shared" si="16"/>
        <v>0</v>
      </c>
      <c r="AA77" s="115">
        <v>0</v>
      </c>
      <c r="AB77" s="243">
        <f t="shared" si="17"/>
        <v>0</v>
      </c>
      <c r="AC77" s="115">
        <v>0</v>
      </c>
      <c r="AD77" s="115">
        <v>54831</v>
      </c>
      <c r="AE77" s="115">
        <v>54831</v>
      </c>
      <c r="AF77" s="115">
        <v>54831</v>
      </c>
      <c r="AG77" s="115">
        <v>54831</v>
      </c>
    </row>
    <row r="78" spans="1:33" x14ac:dyDescent="0.25">
      <c r="A78" s="117">
        <v>25</v>
      </c>
      <c r="B78" s="117" t="s">
        <v>105</v>
      </c>
      <c r="C78" s="118">
        <v>58523</v>
      </c>
      <c r="D78" s="119">
        <f t="shared" si="11"/>
        <v>5.9480638276247584</v>
      </c>
      <c r="E78" s="117"/>
      <c r="F78" s="119">
        <f>IF(D$149,D78/D$149*100,0)</f>
        <v>70.373084029917663</v>
      </c>
      <c r="G78" s="118">
        <v>2739741</v>
      </c>
      <c r="H78" s="119">
        <f t="shared" si="12"/>
        <v>278.45726191686146</v>
      </c>
      <c r="I78" s="117"/>
      <c r="J78" s="119">
        <f>IF(H$149,H78/H$149*100,0)</f>
        <v>184.98958364752002</v>
      </c>
      <c r="K78" s="118">
        <v>302366</v>
      </c>
      <c r="L78" s="118">
        <v>387978</v>
      </c>
      <c r="M78" s="118">
        <v>0</v>
      </c>
      <c r="N78" s="118">
        <v>0</v>
      </c>
      <c r="O78" s="118">
        <v>0</v>
      </c>
      <c r="P78" s="118">
        <v>0</v>
      </c>
      <c r="Q78" s="118">
        <v>0</v>
      </c>
      <c r="R78" s="118">
        <v>183674</v>
      </c>
      <c r="S78" s="119">
        <f t="shared" si="13"/>
        <v>18.66795406037199</v>
      </c>
      <c r="T78" s="117"/>
      <c r="U78" s="123">
        <f>IF(S$149,S78/S$149*100,0)</f>
        <v>165.15969757383695</v>
      </c>
      <c r="V78" s="118">
        <f t="shared" si="14"/>
        <v>2981938</v>
      </c>
      <c r="W78" s="118">
        <v>359558</v>
      </c>
      <c r="X78" s="123">
        <f t="shared" si="15"/>
        <v>12.057863040747325</v>
      </c>
      <c r="Y78" s="118">
        <v>0</v>
      </c>
      <c r="Z78" s="123">
        <f t="shared" si="16"/>
        <v>0</v>
      </c>
      <c r="AA78" s="118">
        <v>0</v>
      </c>
      <c r="AB78" s="123">
        <f t="shared" si="17"/>
        <v>0</v>
      </c>
      <c r="AC78" s="118">
        <v>0</v>
      </c>
      <c r="AD78" s="118">
        <v>9839</v>
      </c>
      <c r="AE78" s="118">
        <v>9839</v>
      </c>
      <c r="AF78" s="118">
        <v>9839</v>
      </c>
      <c r="AG78" s="118">
        <v>9839</v>
      </c>
    </row>
    <row r="79" spans="1:33" x14ac:dyDescent="0.25">
      <c r="A79" s="114">
        <v>26</v>
      </c>
      <c r="B79" s="114" t="s">
        <v>106</v>
      </c>
      <c r="C79" s="115">
        <v>266991</v>
      </c>
      <c r="D79" s="116">
        <f t="shared" si="11"/>
        <v>19.627361611409249</v>
      </c>
      <c r="E79" s="114"/>
      <c r="F79" s="116">
        <f>IF(D$149,D79/D$149*100,0)</f>
        <v>232.21639982247021</v>
      </c>
      <c r="G79" s="115">
        <v>1919554</v>
      </c>
      <c r="H79" s="116">
        <f t="shared" si="12"/>
        <v>141.11254870249209</v>
      </c>
      <c r="I79" s="114"/>
      <c r="J79" s="116">
        <f>IF(H$149,H79/H$149*100,0)</f>
        <v>93.746348909041345</v>
      </c>
      <c r="K79" s="115">
        <v>422111</v>
      </c>
      <c r="L79" s="115">
        <v>441449</v>
      </c>
      <c r="M79" s="115">
        <v>0</v>
      </c>
      <c r="N79" s="115">
        <v>0</v>
      </c>
      <c r="O79" s="115">
        <v>0</v>
      </c>
      <c r="P79" s="115">
        <v>0</v>
      </c>
      <c r="Q79" s="115">
        <v>0</v>
      </c>
      <c r="R79" s="115">
        <v>305354</v>
      </c>
      <c r="S79" s="116">
        <f t="shared" si="13"/>
        <v>22.447548334926118</v>
      </c>
      <c r="T79" s="114"/>
      <c r="U79" s="243">
        <f>IF(S$149,S79/S$149*100,0)</f>
        <v>198.59864033737657</v>
      </c>
      <c r="V79" s="115">
        <f t="shared" si="14"/>
        <v>2491899</v>
      </c>
      <c r="W79" s="115">
        <v>423463</v>
      </c>
      <c r="X79" s="243">
        <f t="shared" si="15"/>
        <v>16.993586016126656</v>
      </c>
      <c r="Y79" s="115">
        <v>0</v>
      </c>
      <c r="Z79" s="243">
        <f t="shared" si="16"/>
        <v>0</v>
      </c>
      <c r="AA79" s="115">
        <v>0</v>
      </c>
      <c r="AB79" s="243">
        <f t="shared" si="17"/>
        <v>0</v>
      </c>
      <c r="AC79" s="115">
        <v>2265</v>
      </c>
      <c r="AD79" s="115">
        <v>13603</v>
      </c>
      <c r="AE79" s="115">
        <v>13603</v>
      </c>
      <c r="AF79" s="115">
        <v>13603</v>
      </c>
      <c r="AG79" s="115">
        <v>13603</v>
      </c>
    </row>
    <row r="80" spans="1:33" x14ac:dyDescent="0.25">
      <c r="A80" s="117">
        <v>27</v>
      </c>
      <c r="B80" s="117" t="s">
        <v>107</v>
      </c>
      <c r="C80" s="118">
        <v>128462</v>
      </c>
      <c r="D80" s="119">
        <f t="shared" si="11"/>
        <v>4.5591084927423076</v>
      </c>
      <c r="E80" s="117"/>
      <c r="F80" s="119">
        <f>IF(D$149,D80/D$149*100,0)</f>
        <v>53.939993644854042</v>
      </c>
      <c r="G80" s="118">
        <v>5127043</v>
      </c>
      <c r="H80" s="119">
        <f t="shared" si="12"/>
        <v>181.95844128189657</v>
      </c>
      <c r="I80" s="117"/>
      <c r="J80" s="119">
        <f>IF(H$149,H80/H$149*100,0)</f>
        <v>120.88180449012569</v>
      </c>
      <c r="K80" s="118">
        <v>565723</v>
      </c>
      <c r="L80" s="118">
        <v>734365</v>
      </c>
      <c r="M80" s="118">
        <v>0</v>
      </c>
      <c r="N80" s="118">
        <v>0</v>
      </c>
      <c r="O80" s="118">
        <v>0</v>
      </c>
      <c r="P80" s="118">
        <v>0</v>
      </c>
      <c r="Q80" s="118">
        <v>0</v>
      </c>
      <c r="R80" s="118">
        <v>420918</v>
      </c>
      <c r="S80" s="119">
        <f t="shared" si="13"/>
        <v>14.938353976647621</v>
      </c>
      <c r="T80" s="117"/>
      <c r="U80" s="123">
        <f>IF(S$149,S80/S$149*100,0)</f>
        <v>132.1630649537222</v>
      </c>
      <c r="V80" s="118">
        <f t="shared" si="14"/>
        <v>5676423</v>
      </c>
      <c r="W80" s="118">
        <v>404618</v>
      </c>
      <c r="X80" s="123">
        <f t="shared" si="15"/>
        <v>7.1280452496228701</v>
      </c>
      <c r="Y80" s="118">
        <v>0</v>
      </c>
      <c r="Z80" s="123">
        <f t="shared" si="16"/>
        <v>0</v>
      </c>
      <c r="AA80" s="118">
        <v>0</v>
      </c>
      <c r="AB80" s="123">
        <f t="shared" si="17"/>
        <v>0</v>
      </c>
      <c r="AC80" s="118">
        <v>0</v>
      </c>
      <c r="AD80" s="118">
        <v>28177</v>
      </c>
      <c r="AE80" s="118">
        <v>28177</v>
      </c>
      <c r="AF80" s="118">
        <v>28177</v>
      </c>
      <c r="AG80" s="118">
        <v>28177</v>
      </c>
    </row>
    <row r="81" spans="1:33" x14ac:dyDescent="0.25">
      <c r="A81" s="114">
        <v>28</v>
      </c>
      <c r="B81" s="114" t="s">
        <v>108</v>
      </c>
      <c r="C81" s="115">
        <v>416674</v>
      </c>
      <c r="D81" s="116">
        <f t="shared" si="11"/>
        <v>39.857853453223647</v>
      </c>
      <c r="E81" s="114"/>
      <c r="F81" s="116">
        <f>IF(D$149,D81/D$149*100,0)</f>
        <v>471.56858964574047</v>
      </c>
      <c r="G81" s="115">
        <v>1877962</v>
      </c>
      <c r="H81" s="116">
        <f t="shared" si="12"/>
        <v>179.64052037497609</v>
      </c>
      <c r="I81" s="114"/>
      <c r="J81" s="116">
        <f>IF(H$149,H81/H$149*100,0)</f>
        <v>119.34192285605603</v>
      </c>
      <c r="K81" s="115">
        <v>336149</v>
      </c>
      <c r="L81" s="115">
        <v>295542</v>
      </c>
      <c r="M81" s="115">
        <v>0</v>
      </c>
      <c r="N81" s="115">
        <v>0</v>
      </c>
      <c r="O81" s="115">
        <v>0</v>
      </c>
      <c r="P81" s="115">
        <v>0</v>
      </c>
      <c r="Q81" s="115">
        <v>0</v>
      </c>
      <c r="R81" s="115">
        <v>232266</v>
      </c>
      <c r="S81" s="116">
        <f t="shared" si="13"/>
        <v>22.217907021235892</v>
      </c>
      <c r="T81" s="114"/>
      <c r="U81" s="243">
        <f>IF(S$149,S81/S$149*100,0)</f>
        <v>196.56695064085815</v>
      </c>
      <c r="V81" s="115">
        <f t="shared" si="14"/>
        <v>2526902</v>
      </c>
      <c r="W81" s="115">
        <v>321933</v>
      </c>
      <c r="X81" s="243">
        <f t="shared" si="15"/>
        <v>12.740224986960316</v>
      </c>
      <c r="Y81" s="115">
        <v>3188</v>
      </c>
      <c r="Z81" s="243">
        <f t="shared" si="16"/>
        <v>0.12616239173501781</v>
      </c>
      <c r="AA81" s="115">
        <v>0</v>
      </c>
      <c r="AB81" s="243">
        <f t="shared" si="17"/>
        <v>0</v>
      </c>
      <c r="AC81" s="115">
        <v>0</v>
      </c>
      <c r="AD81" s="115">
        <v>10454</v>
      </c>
      <c r="AE81" s="115">
        <v>10454</v>
      </c>
      <c r="AF81" s="115">
        <v>10454</v>
      </c>
      <c r="AG81" s="115">
        <v>10454</v>
      </c>
    </row>
    <row r="82" spans="1:33" x14ac:dyDescent="0.25">
      <c r="A82" s="117">
        <v>29</v>
      </c>
      <c r="B82" s="117" t="s">
        <v>23</v>
      </c>
      <c r="C82" s="118">
        <v>9512553</v>
      </c>
      <c r="D82" s="119">
        <f t="shared" si="11"/>
        <v>8.3487534645488228</v>
      </c>
      <c r="E82" s="117"/>
      <c r="F82" s="119">
        <f>IF(D$149,D82/D$149*100,0)</f>
        <v>98.776265038900576</v>
      </c>
      <c r="G82" s="118">
        <v>198271294</v>
      </c>
      <c r="H82" s="119">
        <f t="shared" si="12"/>
        <v>174.01407936471716</v>
      </c>
      <c r="I82" s="117"/>
      <c r="J82" s="119">
        <f>IF(H$149,H82/H$149*100,0)</f>
        <v>115.60406745684617</v>
      </c>
      <c r="K82" s="118">
        <v>0</v>
      </c>
      <c r="L82" s="118">
        <v>0</v>
      </c>
      <c r="M82" s="118">
        <v>0</v>
      </c>
      <c r="N82" s="118">
        <v>0</v>
      </c>
      <c r="O82" s="118">
        <v>0</v>
      </c>
      <c r="P82" s="118">
        <v>0</v>
      </c>
      <c r="Q82" s="118">
        <v>0</v>
      </c>
      <c r="R82" s="118">
        <v>12081832</v>
      </c>
      <c r="S82" s="119">
        <f t="shared" si="13"/>
        <v>10.603697742141025</v>
      </c>
      <c r="T82" s="117"/>
      <c r="U82" s="123">
        <f>IF(S$149,S82/S$149*100,0)</f>
        <v>93.813360938895073</v>
      </c>
      <c r="V82" s="118">
        <f t="shared" si="14"/>
        <v>219865679</v>
      </c>
      <c r="W82" s="118">
        <v>4202270</v>
      </c>
      <c r="X82" s="123">
        <f t="shared" si="15"/>
        <v>1.9112896651778015</v>
      </c>
      <c r="Y82" s="118">
        <v>2221785</v>
      </c>
      <c r="Z82" s="123">
        <f t="shared" si="16"/>
        <v>1.0105192452524616</v>
      </c>
      <c r="AA82" s="118">
        <v>50000</v>
      </c>
      <c r="AB82" s="123">
        <f t="shared" si="17"/>
        <v>2.2741157340887205E-2</v>
      </c>
      <c r="AC82" s="118">
        <v>3076602</v>
      </c>
      <c r="AD82" s="118">
        <v>1139398</v>
      </c>
      <c r="AE82" s="118">
        <v>1139398</v>
      </c>
      <c r="AF82" s="118">
        <v>1139398</v>
      </c>
      <c r="AG82" s="118">
        <v>1139398</v>
      </c>
    </row>
    <row r="83" spans="1:33" x14ac:dyDescent="0.25">
      <c r="A83" s="114">
        <v>30</v>
      </c>
      <c r="B83" s="114" t="s">
        <v>109</v>
      </c>
      <c r="C83" s="115">
        <v>506087</v>
      </c>
      <c r="D83" s="116">
        <f t="shared" si="11"/>
        <v>6.8639649536829825</v>
      </c>
      <c r="E83" s="114"/>
      <c r="F83" s="116">
        <f>IF(D$149,D83/D$149*100,0)</f>
        <v>81.20934752255917</v>
      </c>
      <c r="G83" s="115">
        <v>14265788</v>
      </c>
      <c r="H83" s="116">
        <f t="shared" si="12"/>
        <v>193.48426035181944</v>
      </c>
      <c r="I83" s="114"/>
      <c r="J83" s="116">
        <f>IF(H$149,H83/H$149*100,0)</f>
        <v>128.53883758836204</v>
      </c>
      <c r="K83" s="115">
        <v>2243699</v>
      </c>
      <c r="L83" s="115">
        <v>2118927</v>
      </c>
      <c r="M83" s="115">
        <v>0</v>
      </c>
      <c r="N83" s="115">
        <v>0</v>
      </c>
      <c r="O83" s="115">
        <v>0</v>
      </c>
      <c r="P83" s="115">
        <v>0</v>
      </c>
      <c r="Q83" s="115">
        <v>0</v>
      </c>
      <c r="R83" s="115">
        <v>1041934</v>
      </c>
      <c r="S83" s="116">
        <f t="shared" si="13"/>
        <v>14.131559316976578</v>
      </c>
      <c r="T83" s="114"/>
      <c r="U83" s="243">
        <f>IF(S$149,S83/S$149*100,0)</f>
        <v>125.02516641569672</v>
      </c>
      <c r="V83" s="115">
        <f t="shared" si="14"/>
        <v>15813809</v>
      </c>
      <c r="W83" s="115">
        <v>715788</v>
      </c>
      <c r="X83" s="243">
        <f t="shared" si="15"/>
        <v>4.5263478267633062</v>
      </c>
      <c r="Y83" s="115">
        <v>0</v>
      </c>
      <c r="Z83" s="243">
        <f t="shared" si="16"/>
        <v>0</v>
      </c>
      <c r="AA83" s="115">
        <v>96464</v>
      </c>
      <c r="AB83" s="243">
        <f t="shared" si="17"/>
        <v>0.60999851458936938</v>
      </c>
      <c r="AC83" s="115">
        <v>0</v>
      </c>
      <c r="AD83" s="115">
        <v>73731</v>
      </c>
      <c r="AE83" s="115">
        <v>73731</v>
      </c>
      <c r="AF83" s="115">
        <v>73731</v>
      </c>
      <c r="AG83" s="115">
        <v>73731</v>
      </c>
    </row>
    <row r="84" spans="1:33" x14ac:dyDescent="0.25">
      <c r="A84" s="117">
        <v>31</v>
      </c>
      <c r="B84" s="117" t="s">
        <v>110</v>
      </c>
      <c r="C84" s="118">
        <v>110390</v>
      </c>
      <c r="D84" s="119">
        <f t="shared" si="11"/>
        <v>7.3470881863560731</v>
      </c>
      <c r="E84" s="117"/>
      <c r="F84" s="119">
        <f>IF(D$149,D84/D$149*100,0)</f>
        <v>86.925303644584446</v>
      </c>
      <c r="G84" s="118">
        <v>1125822</v>
      </c>
      <c r="H84" s="119">
        <f t="shared" si="12"/>
        <v>74.929916805324453</v>
      </c>
      <c r="I84" s="117"/>
      <c r="J84" s="119">
        <f>IF(H$149,H84/H$149*100,0)</f>
        <v>49.778748872057847</v>
      </c>
      <c r="K84" s="118">
        <v>347761</v>
      </c>
      <c r="L84" s="118">
        <v>296137</v>
      </c>
      <c r="M84" s="118">
        <v>0</v>
      </c>
      <c r="N84" s="118">
        <v>0</v>
      </c>
      <c r="O84" s="118">
        <v>0</v>
      </c>
      <c r="P84" s="118">
        <v>0</v>
      </c>
      <c r="Q84" s="118">
        <v>0</v>
      </c>
      <c r="R84" s="118">
        <v>313273</v>
      </c>
      <c r="S84" s="119">
        <f t="shared" si="13"/>
        <v>20.850116472545757</v>
      </c>
      <c r="T84" s="117"/>
      <c r="U84" s="123">
        <f>IF(S$149,S84/S$149*100,0)</f>
        <v>184.46579201172054</v>
      </c>
      <c r="V84" s="118">
        <f t="shared" si="14"/>
        <v>1549485</v>
      </c>
      <c r="W84" s="118">
        <v>304227</v>
      </c>
      <c r="X84" s="123">
        <f t="shared" si="15"/>
        <v>19.634071965846715</v>
      </c>
      <c r="Y84" s="118">
        <v>0</v>
      </c>
      <c r="Z84" s="123">
        <f t="shared" si="16"/>
        <v>0</v>
      </c>
      <c r="AA84" s="118">
        <v>0</v>
      </c>
      <c r="AB84" s="123">
        <f t="shared" si="17"/>
        <v>0</v>
      </c>
      <c r="AC84" s="118">
        <v>0</v>
      </c>
      <c r="AD84" s="118">
        <v>15025</v>
      </c>
      <c r="AE84" s="118">
        <v>15025</v>
      </c>
      <c r="AF84" s="118">
        <v>15025</v>
      </c>
      <c r="AG84" s="118">
        <v>15025</v>
      </c>
    </row>
    <row r="85" spans="1:33" x14ac:dyDescent="0.25">
      <c r="A85" s="114">
        <v>32</v>
      </c>
      <c r="B85" s="114" t="s">
        <v>111</v>
      </c>
      <c r="C85" s="115">
        <v>137433</v>
      </c>
      <c r="D85" s="116">
        <f t="shared" si="11"/>
        <v>4.8710923654923084</v>
      </c>
      <c r="E85" s="114"/>
      <c r="F85" s="116">
        <f>IF(D$149,D85/D$149*100,0)</f>
        <v>57.631155664845743</v>
      </c>
      <c r="G85" s="115">
        <v>3104318</v>
      </c>
      <c r="H85" s="116">
        <f t="shared" si="12"/>
        <v>110.02757496278443</v>
      </c>
      <c r="I85" s="114"/>
      <c r="J85" s="116">
        <f>IF(H$149,H85/H$149*100,0)</f>
        <v>73.095437130990817</v>
      </c>
      <c r="K85" s="115">
        <v>486211</v>
      </c>
      <c r="L85" s="115">
        <v>589710</v>
      </c>
      <c r="M85" s="115">
        <v>0</v>
      </c>
      <c r="N85" s="115">
        <v>0</v>
      </c>
      <c r="O85" s="115">
        <v>0</v>
      </c>
      <c r="P85" s="115">
        <v>0</v>
      </c>
      <c r="Q85" s="115">
        <v>0</v>
      </c>
      <c r="R85" s="115">
        <v>439759</v>
      </c>
      <c r="S85" s="116">
        <f t="shared" si="13"/>
        <v>15.586552775217976</v>
      </c>
      <c r="T85" s="114"/>
      <c r="U85" s="243">
        <f>IF(S$149,S85/S$149*100,0)</f>
        <v>137.89782930944031</v>
      </c>
      <c r="V85" s="115">
        <f t="shared" si="14"/>
        <v>3681510</v>
      </c>
      <c r="W85" s="115">
        <v>438794</v>
      </c>
      <c r="X85" s="243">
        <f t="shared" si="15"/>
        <v>11.918859381069181</v>
      </c>
      <c r="Y85" s="115">
        <v>0</v>
      </c>
      <c r="Z85" s="243">
        <f t="shared" si="16"/>
        <v>0</v>
      </c>
      <c r="AA85" s="115">
        <v>0</v>
      </c>
      <c r="AB85" s="243">
        <f t="shared" si="17"/>
        <v>0</v>
      </c>
      <c r="AC85" s="115">
        <v>1601</v>
      </c>
      <c r="AD85" s="115">
        <v>28214</v>
      </c>
      <c r="AE85" s="115">
        <v>28214</v>
      </c>
      <c r="AF85" s="115">
        <v>28214</v>
      </c>
      <c r="AG85" s="115">
        <v>28214</v>
      </c>
    </row>
    <row r="86" spans="1:33" x14ac:dyDescent="0.25">
      <c r="A86" s="117">
        <v>33</v>
      </c>
      <c r="B86" s="117" t="s">
        <v>27</v>
      </c>
      <c r="C86" s="118">
        <v>623808</v>
      </c>
      <c r="D86" s="119">
        <f t="shared" ref="D86:D117" si="18">IFERROR(C86/$AD86,0)</f>
        <v>11.513196264442065</v>
      </c>
      <c r="E86" s="117"/>
      <c r="F86" s="119">
        <f>IF(D$149,D86/D$149*100,0)</f>
        <v>136.21560757428196</v>
      </c>
      <c r="G86" s="118">
        <v>5381387</v>
      </c>
      <c r="H86" s="119">
        <f t="shared" ref="H86:H117" si="19">IFERROR(G86/$AD86,0)</f>
        <v>99.32056771621572</v>
      </c>
      <c r="I86" s="117"/>
      <c r="J86" s="119">
        <f>IF(H$149,H86/H$149*100,0)</f>
        <v>65.982371380724643</v>
      </c>
      <c r="K86" s="118">
        <v>800501</v>
      </c>
      <c r="L86" s="118">
        <v>697543</v>
      </c>
      <c r="M86" s="118">
        <v>0</v>
      </c>
      <c r="N86" s="118">
        <v>0</v>
      </c>
      <c r="O86" s="118">
        <v>0</v>
      </c>
      <c r="P86" s="118">
        <v>0</v>
      </c>
      <c r="Q86" s="118">
        <v>0</v>
      </c>
      <c r="R86" s="118">
        <v>501495</v>
      </c>
      <c r="S86" s="119">
        <f t="shared" ref="S86:S117" si="20">IFERROR(R86/$AD86,0)</f>
        <v>9.2557491417814042</v>
      </c>
      <c r="T86" s="117"/>
      <c r="U86" s="123">
        <f>IF(S$149,S86/S$149*100,0)</f>
        <v>81.887748605561768</v>
      </c>
      <c r="V86" s="118">
        <f t="shared" ref="V86:V117" si="21">(C86+G86+R86)</f>
        <v>6506690</v>
      </c>
      <c r="W86" s="118">
        <v>591620</v>
      </c>
      <c r="X86" s="123">
        <f t="shared" ref="X86:X117" si="22">IF($V86,W86/$V86*100,0)</f>
        <v>9.0924878855454931</v>
      </c>
      <c r="Y86" s="118">
        <v>0</v>
      </c>
      <c r="Z86" s="123">
        <f t="shared" ref="Z86:Z117" si="23">IF($V86,Y86/$V86*100,0)</f>
        <v>0</v>
      </c>
      <c r="AA86" s="118">
        <v>0</v>
      </c>
      <c r="AB86" s="123">
        <f t="shared" ref="AB86:AB117" si="24">IF($V86,AA86/$V86*100,0)</f>
        <v>0</v>
      </c>
      <c r="AC86" s="118">
        <v>0</v>
      </c>
      <c r="AD86" s="118">
        <v>54182</v>
      </c>
      <c r="AE86" s="118">
        <v>54182</v>
      </c>
      <c r="AF86" s="118">
        <v>54182</v>
      </c>
      <c r="AG86" s="118">
        <v>54182</v>
      </c>
    </row>
    <row r="87" spans="1:33" x14ac:dyDescent="0.25">
      <c r="A87" s="114">
        <v>34</v>
      </c>
      <c r="B87" s="114" t="s">
        <v>112</v>
      </c>
      <c r="C87" s="115">
        <v>406906</v>
      </c>
      <c r="D87" s="116">
        <f t="shared" si="18"/>
        <v>4.2228126070216589</v>
      </c>
      <c r="E87" s="114"/>
      <c r="F87" s="116">
        <f>IF(D$149,D87/D$149*100,0)</f>
        <v>49.961189901218802</v>
      </c>
      <c r="G87" s="115">
        <v>10664587</v>
      </c>
      <c r="H87" s="116">
        <f t="shared" si="19"/>
        <v>110.67556740937536</v>
      </c>
      <c r="I87" s="114"/>
      <c r="J87" s="116">
        <f>IF(H$149,H87/H$149*100,0)</f>
        <v>73.525922772041852</v>
      </c>
      <c r="K87" s="115">
        <v>1967203</v>
      </c>
      <c r="L87" s="115">
        <v>1951487</v>
      </c>
      <c r="M87" s="115">
        <v>0</v>
      </c>
      <c r="N87" s="115">
        <v>0</v>
      </c>
      <c r="O87" s="115">
        <v>0</v>
      </c>
      <c r="P87" s="115">
        <v>0</v>
      </c>
      <c r="Q87" s="115">
        <v>0</v>
      </c>
      <c r="R87" s="115">
        <v>690921</v>
      </c>
      <c r="S87" s="116">
        <f t="shared" si="20"/>
        <v>7.1702798908249363</v>
      </c>
      <c r="T87" s="114"/>
      <c r="U87" s="243">
        <f>IF(S$149,S87/S$149*100,0)</f>
        <v>63.437120878837916</v>
      </c>
      <c r="V87" s="115">
        <f t="shared" si="21"/>
        <v>11762414</v>
      </c>
      <c r="W87" s="115">
        <v>747815</v>
      </c>
      <c r="X87" s="243">
        <f t="shared" si="22"/>
        <v>6.3576660369206524</v>
      </c>
      <c r="Y87" s="115">
        <v>0</v>
      </c>
      <c r="Z87" s="243">
        <f t="shared" si="23"/>
        <v>0</v>
      </c>
      <c r="AA87" s="115">
        <v>0</v>
      </c>
      <c r="AB87" s="243">
        <f t="shared" si="24"/>
        <v>0</v>
      </c>
      <c r="AC87" s="115">
        <v>0</v>
      </c>
      <c r="AD87" s="115">
        <v>96359</v>
      </c>
      <c r="AE87" s="115">
        <v>96359</v>
      </c>
      <c r="AF87" s="115">
        <v>96359</v>
      </c>
      <c r="AG87" s="115">
        <v>96359</v>
      </c>
    </row>
    <row r="88" spans="1:33" x14ac:dyDescent="0.25">
      <c r="A88" s="117">
        <v>35</v>
      </c>
      <c r="B88" s="117" t="s">
        <v>113</v>
      </c>
      <c r="C88" s="118">
        <v>171639</v>
      </c>
      <c r="D88" s="119">
        <f t="shared" si="18"/>
        <v>10.333473810957255</v>
      </c>
      <c r="E88" s="117"/>
      <c r="F88" s="119">
        <f>IF(D$149,D88/D$149*100,0)</f>
        <v>122.25800561219613</v>
      </c>
      <c r="G88" s="118">
        <v>1792861</v>
      </c>
      <c r="H88" s="119">
        <f t="shared" si="19"/>
        <v>107.93865141481035</v>
      </c>
      <c r="I88" s="117"/>
      <c r="J88" s="119">
        <f>IF(H$149,H88/H$149*100,0)</f>
        <v>71.707687015403593</v>
      </c>
      <c r="K88" s="118">
        <v>408111</v>
      </c>
      <c r="L88" s="118">
        <v>632431</v>
      </c>
      <c r="M88" s="118">
        <v>0</v>
      </c>
      <c r="N88" s="118">
        <v>0</v>
      </c>
      <c r="O88" s="118">
        <v>0</v>
      </c>
      <c r="P88" s="118">
        <v>0</v>
      </c>
      <c r="Q88" s="118">
        <v>0</v>
      </c>
      <c r="R88" s="118">
        <v>310386</v>
      </c>
      <c r="S88" s="119">
        <f t="shared" si="20"/>
        <v>18.686694762191451</v>
      </c>
      <c r="T88" s="117"/>
      <c r="U88" s="123">
        <f>IF(S$149,S88/S$149*100,0)</f>
        <v>165.32550088762343</v>
      </c>
      <c r="V88" s="118">
        <f t="shared" si="21"/>
        <v>2274886</v>
      </c>
      <c r="W88" s="118">
        <v>473712</v>
      </c>
      <c r="X88" s="123">
        <f t="shared" si="22"/>
        <v>20.823548960255593</v>
      </c>
      <c r="Y88" s="118">
        <v>0</v>
      </c>
      <c r="Z88" s="123">
        <f t="shared" si="23"/>
        <v>0</v>
      </c>
      <c r="AA88" s="118">
        <v>0</v>
      </c>
      <c r="AB88" s="123">
        <f t="shared" si="24"/>
        <v>0</v>
      </c>
      <c r="AC88" s="118">
        <v>1252</v>
      </c>
      <c r="AD88" s="118">
        <v>16610</v>
      </c>
      <c r="AE88" s="118">
        <v>16610</v>
      </c>
      <c r="AF88" s="118">
        <v>16610</v>
      </c>
      <c r="AG88" s="118">
        <v>16610</v>
      </c>
    </row>
    <row r="89" spans="1:33" x14ac:dyDescent="0.25">
      <c r="A89" s="114">
        <v>36</v>
      </c>
      <c r="B89" s="114" t="s">
        <v>114</v>
      </c>
      <c r="C89" s="115">
        <v>216529</v>
      </c>
      <c r="D89" s="116">
        <f t="shared" si="18"/>
        <v>5.5291999693572684</v>
      </c>
      <c r="E89" s="114"/>
      <c r="F89" s="116">
        <f>IF(D$149,D89/D$149*100,0)</f>
        <v>65.417397213301157</v>
      </c>
      <c r="G89" s="115">
        <v>7638952</v>
      </c>
      <c r="H89" s="116">
        <f t="shared" si="19"/>
        <v>195.06529455325452</v>
      </c>
      <c r="I89" s="114"/>
      <c r="J89" s="116">
        <f>IF(H$149,H89/H$149*100,0)</f>
        <v>129.58917779727815</v>
      </c>
      <c r="K89" s="115">
        <v>740019</v>
      </c>
      <c r="L89" s="115">
        <v>882209</v>
      </c>
      <c r="M89" s="115">
        <v>0</v>
      </c>
      <c r="N89" s="115">
        <v>0</v>
      </c>
      <c r="O89" s="115">
        <v>0</v>
      </c>
      <c r="P89" s="115">
        <v>0</v>
      </c>
      <c r="Q89" s="115">
        <v>0</v>
      </c>
      <c r="R89" s="115">
        <v>428560</v>
      </c>
      <c r="S89" s="116">
        <f t="shared" si="20"/>
        <v>10.943540767600419</v>
      </c>
      <c r="T89" s="114"/>
      <c r="U89" s="243">
        <f>IF(S$149,S89/S$149*100,0)</f>
        <v>96.820030610672319</v>
      </c>
      <c r="V89" s="115">
        <f t="shared" si="21"/>
        <v>8284041</v>
      </c>
      <c r="W89" s="115">
        <v>515286</v>
      </c>
      <c r="X89" s="243">
        <f t="shared" si="22"/>
        <v>6.2202251292575683</v>
      </c>
      <c r="Y89" s="115">
        <v>0</v>
      </c>
      <c r="Z89" s="243">
        <f t="shared" si="23"/>
        <v>0</v>
      </c>
      <c r="AA89" s="115">
        <v>0</v>
      </c>
      <c r="AB89" s="243">
        <f t="shared" si="24"/>
        <v>0</v>
      </c>
      <c r="AC89" s="115">
        <v>87836</v>
      </c>
      <c r="AD89" s="115">
        <v>39161</v>
      </c>
      <c r="AE89" s="115">
        <v>39161</v>
      </c>
      <c r="AF89" s="115">
        <v>39161</v>
      </c>
      <c r="AG89" s="115">
        <v>39161</v>
      </c>
    </row>
    <row r="90" spans="1:33" x14ac:dyDescent="0.25">
      <c r="A90" s="117">
        <v>37</v>
      </c>
      <c r="B90" s="117" t="s">
        <v>115</v>
      </c>
      <c r="C90" s="118">
        <v>233741</v>
      </c>
      <c r="D90" s="119">
        <f t="shared" si="18"/>
        <v>8.777685981448796</v>
      </c>
      <c r="E90" s="117"/>
      <c r="F90" s="119">
        <f>IF(D$149,D90/D$149*100,0)</f>
        <v>103.85107676415063</v>
      </c>
      <c r="G90" s="118">
        <v>5635840</v>
      </c>
      <c r="H90" s="119">
        <f t="shared" si="19"/>
        <v>211.6429456607458</v>
      </c>
      <c r="I90" s="117"/>
      <c r="J90" s="119">
        <f>IF(H$149,H90/H$149*100,0)</f>
        <v>140.60233204262974</v>
      </c>
      <c r="K90" s="118">
        <v>674940</v>
      </c>
      <c r="L90" s="118">
        <v>683360</v>
      </c>
      <c r="M90" s="118">
        <v>62065</v>
      </c>
      <c r="N90" s="118">
        <v>0</v>
      </c>
      <c r="O90" s="118">
        <v>23228</v>
      </c>
      <c r="P90" s="118">
        <v>0</v>
      </c>
      <c r="Q90" s="118">
        <v>7605</v>
      </c>
      <c r="R90" s="118">
        <v>410304</v>
      </c>
      <c r="S90" s="119">
        <f t="shared" si="20"/>
        <v>15.408164031694769</v>
      </c>
      <c r="T90" s="117"/>
      <c r="U90" s="123">
        <f>IF(S$149,S90/S$149*100,0)</f>
        <v>136.31958292873958</v>
      </c>
      <c r="V90" s="118">
        <f t="shared" si="21"/>
        <v>6279885</v>
      </c>
      <c r="W90" s="118">
        <v>829172</v>
      </c>
      <c r="X90" s="123">
        <f t="shared" si="22"/>
        <v>13.2036175821691</v>
      </c>
      <c r="Y90" s="118">
        <v>139508</v>
      </c>
      <c r="Z90" s="123">
        <f t="shared" si="23"/>
        <v>2.221505648590699</v>
      </c>
      <c r="AA90" s="118">
        <v>0</v>
      </c>
      <c r="AB90" s="123">
        <f t="shared" si="24"/>
        <v>0</v>
      </c>
      <c r="AC90" s="118">
        <v>0</v>
      </c>
      <c r="AD90" s="118">
        <v>26629</v>
      </c>
      <c r="AE90" s="118">
        <v>26629</v>
      </c>
      <c r="AF90" s="118">
        <v>26629</v>
      </c>
      <c r="AG90" s="118">
        <v>26629</v>
      </c>
    </row>
    <row r="91" spans="1:33" x14ac:dyDescent="0.25">
      <c r="A91" s="114">
        <v>38</v>
      </c>
      <c r="B91" s="114" t="s">
        <v>116</v>
      </c>
      <c r="C91" s="115">
        <v>57200</v>
      </c>
      <c r="D91" s="116">
        <f t="shared" si="18"/>
        <v>3.775079197465681</v>
      </c>
      <c r="E91" s="114"/>
      <c r="F91" s="116">
        <f>IF(D$149,D91/D$149*100,0)</f>
        <v>44.663939944459905</v>
      </c>
      <c r="G91" s="115">
        <v>1694345</v>
      </c>
      <c r="H91" s="116">
        <f t="shared" si="19"/>
        <v>111.82319165786694</v>
      </c>
      <c r="I91" s="114"/>
      <c r="J91" s="116">
        <f>IF(H$149,H91/H$149*100,0)</f>
        <v>74.288332523724463</v>
      </c>
      <c r="K91" s="115">
        <v>287323</v>
      </c>
      <c r="L91" s="115">
        <v>405280</v>
      </c>
      <c r="M91" s="115">
        <v>0</v>
      </c>
      <c r="N91" s="115">
        <v>0</v>
      </c>
      <c r="O91" s="115">
        <v>0</v>
      </c>
      <c r="P91" s="115">
        <v>0</v>
      </c>
      <c r="Q91" s="115">
        <v>0</v>
      </c>
      <c r="R91" s="115">
        <v>336104</v>
      </c>
      <c r="S91" s="116">
        <f t="shared" si="20"/>
        <v>22.182154171066525</v>
      </c>
      <c r="T91" s="114"/>
      <c r="U91" s="243">
        <f>IF(S$149,S91/S$149*100,0)</f>
        <v>196.25063692472841</v>
      </c>
      <c r="V91" s="115">
        <f t="shared" si="21"/>
        <v>2087649</v>
      </c>
      <c r="W91" s="115">
        <v>344538</v>
      </c>
      <c r="X91" s="243">
        <f t="shared" si="22"/>
        <v>16.503636387151289</v>
      </c>
      <c r="Y91" s="115">
        <v>0</v>
      </c>
      <c r="Z91" s="243">
        <f t="shared" si="23"/>
        <v>0</v>
      </c>
      <c r="AA91" s="115">
        <v>0</v>
      </c>
      <c r="AB91" s="243">
        <f t="shared" si="24"/>
        <v>0</v>
      </c>
      <c r="AC91" s="115">
        <v>89096</v>
      </c>
      <c r="AD91" s="115">
        <v>15152</v>
      </c>
      <c r="AE91" s="115">
        <v>15152</v>
      </c>
      <c r="AF91" s="115">
        <v>15152</v>
      </c>
      <c r="AG91" s="115">
        <v>15152</v>
      </c>
    </row>
    <row r="92" spans="1:33" x14ac:dyDescent="0.25">
      <c r="A92" s="117">
        <v>39</v>
      </c>
      <c r="B92" s="117" t="s">
        <v>118</v>
      </c>
      <c r="C92" s="118">
        <v>116812</v>
      </c>
      <c r="D92" s="119">
        <f t="shared" si="18"/>
        <v>5.4661675245671502</v>
      </c>
      <c r="E92" s="117"/>
      <c r="F92" s="119">
        <f>IF(D$149,D92/D$149*100,0)</f>
        <v>64.67164403001739</v>
      </c>
      <c r="G92" s="118">
        <v>2222757</v>
      </c>
      <c r="H92" s="119">
        <f t="shared" si="19"/>
        <v>104.01296209639682</v>
      </c>
      <c r="I92" s="117"/>
      <c r="J92" s="119">
        <f>IF(H$149,H92/H$149*100,0)</f>
        <v>69.099704635832339</v>
      </c>
      <c r="K92" s="118">
        <v>277913</v>
      </c>
      <c r="L92" s="118">
        <v>492432</v>
      </c>
      <c r="M92" s="118">
        <v>0</v>
      </c>
      <c r="N92" s="118">
        <v>0</v>
      </c>
      <c r="O92" s="118">
        <v>0</v>
      </c>
      <c r="P92" s="118">
        <v>0</v>
      </c>
      <c r="Q92" s="118">
        <v>0</v>
      </c>
      <c r="R92" s="118">
        <v>267899</v>
      </c>
      <c r="S92" s="119">
        <f t="shared" si="20"/>
        <v>12.536218998596162</v>
      </c>
      <c r="T92" s="117"/>
      <c r="U92" s="123">
        <f>IF(S$149,S92/S$149*100,0)</f>
        <v>110.91082246247362</v>
      </c>
      <c r="V92" s="118">
        <f t="shared" si="21"/>
        <v>2607468</v>
      </c>
      <c r="W92" s="118">
        <v>353570</v>
      </c>
      <c r="X92" s="123">
        <f t="shared" si="22"/>
        <v>13.559897954644123</v>
      </c>
      <c r="Y92" s="118">
        <v>0</v>
      </c>
      <c r="Z92" s="123">
        <f t="shared" si="23"/>
        <v>0</v>
      </c>
      <c r="AA92" s="118">
        <v>0</v>
      </c>
      <c r="AB92" s="123">
        <f t="shared" si="24"/>
        <v>0</v>
      </c>
      <c r="AC92" s="118">
        <v>49100</v>
      </c>
      <c r="AD92" s="118">
        <v>21370</v>
      </c>
      <c r="AE92" s="118">
        <v>21370</v>
      </c>
      <c r="AF92" s="118">
        <v>21370</v>
      </c>
      <c r="AG92" s="118">
        <v>21370</v>
      </c>
    </row>
    <row r="93" spans="1:33" x14ac:dyDescent="0.25">
      <c r="A93" s="114">
        <v>40</v>
      </c>
      <c r="B93" s="114" t="s">
        <v>120</v>
      </c>
      <c r="C93" s="121">
        <v>212989</v>
      </c>
      <c r="D93" s="116">
        <f t="shared" si="18"/>
        <v>19.597810084652188</v>
      </c>
      <c r="E93" s="114"/>
      <c r="F93" s="116">
        <f>IF(D$149,D93/D$149*100,0)</f>
        <v>231.86676805388888</v>
      </c>
      <c r="G93" s="121">
        <v>2496933</v>
      </c>
      <c r="H93" s="116">
        <f t="shared" si="19"/>
        <v>229.75092013249909</v>
      </c>
      <c r="I93" s="114"/>
      <c r="J93" s="116">
        <f>IF(H$149,H93/H$149*100,0)</f>
        <v>152.63213738931057</v>
      </c>
      <c r="K93" s="121">
        <v>367821</v>
      </c>
      <c r="L93" s="121">
        <v>438939</v>
      </c>
      <c r="M93" s="121">
        <v>0</v>
      </c>
      <c r="N93" s="121">
        <v>0</v>
      </c>
      <c r="O93" s="121">
        <v>0</v>
      </c>
      <c r="P93" s="121">
        <v>0</v>
      </c>
      <c r="Q93" s="121">
        <v>0</v>
      </c>
      <c r="R93" s="121">
        <v>222048</v>
      </c>
      <c r="S93" s="116">
        <f t="shared" si="20"/>
        <v>20.431358115568642</v>
      </c>
      <c r="T93" s="114"/>
      <c r="U93" s="243">
        <f>IF(S$149,S93/S$149*100,0)</f>
        <v>180.76094019072355</v>
      </c>
      <c r="V93" s="115">
        <f t="shared" si="21"/>
        <v>2931970</v>
      </c>
      <c r="W93" s="121">
        <v>353625</v>
      </c>
      <c r="X93" s="243">
        <f t="shared" si="22"/>
        <v>12.061003352694605</v>
      </c>
      <c r="Y93" s="121">
        <v>0</v>
      </c>
      <c r="Z93" s="243">
        <f t="shared" si="23"/>
        <v>0</v>
      </c>
      <c r="AA93" s="121">
        <v>0</v>
      </c>
      <c r="AB93" s="243">
        <f t="shared" si="24"/>
        <v>0</v>
      </c>
      <c r="AC93" s="121">
        <v>66327</v>
      </c>
      <c r="AD93" s="115">
        <v>10868</v>
      </c>
      <c r="AE93" s="115">
        <v>10868</v>
      </c>
      <c r="AF93" s="115">
        <v>10868</v>
      </c>
      <c r="AG93" s="115">
        <v>10868</v>
      </c>
    </row>
    <row r="94" spans="1:33" x14ac:dyDescent="0.25">
      <c r="A94" s="117">
        <v>41</v>
      </c>
      <c r="B94" s="117" t="s">
        <v>250</v>
      </c>
      <c r="C94" s="118">
        <v>233181</v>
      </c>
      <c r="D94" s="119">
        <f t="shared" si="18"/>
        <v>7.0541202807357211</v>
      </c>
      <c r="E94" s="117"/>
      <c r="F94" s="119">
        <f>IF(D$149,D94/D$149*100,0)</f>
        <v>83.459124457915735</v>
      </c>
      <c r="G94" s="118">
        <v>2300939</v>
      </c>
      <c r="H94" s="119">
        <f t="shared" si="19"/>
        <v>69.607302758954503</v>
      </c>
      <c r="I94" s="117"/>
      <c r="J94" s="119">
        <f>IF(H$149,H94/H$149*100,0)</f>
        <v>46.242737099276724</v>
      </c>
      <c r="K94" s="118">
        <v>473550</v>
      </c>
      <c r="L94" s="118">
        <v>578620</v>
      </c>
      <c r="M94" s="118">
        <v>0</v>
      </c>
      <c r="N94" s="118">
        <v>0</v>
      </c>
      <c r="O94" s="118">
        <v>0</v>
      </c>
      <c r="P94" s="118">
        <v>0</v>
      </c>
      <c r="Q94" s="118">
        <v>0</v>
      </c>
      <c r="R94" s="118">
        <v>573781</v>
      </c>
      <c r="S94" s="119">
        <f t="shared" si="20"/>
        <v>17.357847289448209</v>
      </c>
      <c r="T94" s="117"/>
      <c r="U94" s="123">
        <f>IF(S$149,S94/S$149*100,0)</f>
        <v>153.56888063827739</v>
      </c>
      <c r="V94" s="118">
        <f t="shared" si="21"/>
        <v>3107901</v>
      </c>
      <c r="W94" s="118">
        <v>478123</v>
      </c>
      <c r="X94" s="123">
        <f t="shared" si="22"/>
        <v>15.384112943108549</v>
      </c>
      <c r="Y94" s="118">
        <v>80116</v>
      </c>
      <c r="Z94" s="123">
        <f t="shared" si="23"/>
        <v>2.5778169896660157</v>
      </c>
      <c r="AA94" s="118">
        <v>0</v>
      </c>
      <c r="AB94" s="123">
        <f t="shared" si="24"/>
        <v>0</v>
      </c>
      <c r="AC94" s="118">
        <v>6575</v>
      </c>
      <c r="AD94" s="118">
        <v>33056</v>
      </c>
      <c r="AE94" s="118">
        <v>33056</v>
      </c>
      <c r="AF94" s="118">
        <v>33056</v>
      </c>
      <c r="AG94" s="118">
        <v>33056</v>
      </c>
    </row>
    <row r="95" spans="1:33" x14ac:dyDescent="0.25">
      <c r="A95" s="114">
        <v>42</v>
      </c>
      <c r="B95" s="114" t="s">
        <v>124</v>
      </c>
      <c r="C95" s="115">
        <v>665232</v>
      </c>
      <c r="D95" s="116">
        <f t="shared" si="18"/>
        <v>5.8856546281386581</v>
      </c>
      <c r="E95" s="114"/>
      <c r="F95" s="116">
        <f>IF(D$149,D95/D$149*100,0)</f>
        <v>69.634704623281579</v>
      </c>
      <c r="G95" s="115">
        <v>13012482</v>
      </c>
      <c r="H95" s="116">
        <f t="shared" si="19"/>
        <v>115.12821828605807</v>
      </c>
      <c r="I95" s="114"/>
      <c r="J95" s="116">
        <f>IF(H$149,H95/H$149*100,0)</f>
        <v>76.483985442539662</v>
      </c>
      <c r="K95" s="115">
        <v>2321205</v>
      </c>
      <c r="L95" s="115">
        <v>1658179</v>
      </c>
      <c r="M95" s="115">
        <v>0</v>
      </c>
      <c r="N95" s="115">
        <v>0</v>
      </c>
      <c r="O95" s="115">
        <v>0</v>
      </c>
      <c r="P95" s="115">
        <v>0</v>
      </c>
      <c r="Q95" s="115">
        <v>0</v>
      </c>
      <c r="R95" s="115">
        <v>1085289</v>
      </c>
      <c r="S95" s="116">
        <f t="shared" si="20"/>
        <v>9.6021180967211084</v>
      </c>
      <c r="T95" s="114"/>
      <c r="U95" s="243">
        <f>IF(S$149,S95/S$149*100,0)</f>
        <v>84.952154681439353</v>
      </c>
      <c r="V95" s="115">
        <f t="shared" si="21"/>
        <v>14763003</v>
      </c>
      <c r="W95" s="115">
        <v>835398</v>
      </c>
      <c r="X95" s="243">
        <f t="shared" si="22"/>
        <v>5.6587267509191728</v>
      </c>
      <c r="Y95" s="115">
        <v>0</v>
      </c>
      <c r="Z95" s="243">
        <f t="shared" si="23"/>
        <v>0</v>
      </c>
      <c r="AA95" s="115">
        <v>93285</v>
      </c>
      <c r="AB95" s="243">
        <f t="shared" si="24"/>
        <v>0.63188363505717637</v>
      </c>
      <c r="AC95" s="115">
        <v>0</v>
      </c>
      <c r="AD95" s="115">
        <v>113026</v>
      </c>
      <c r="AE95" s="115">
        <v>113026</v>
      </c>
      <c r="AF95" s="115">
        <v>113026</v>
      </c>
      <c r="AG95" s="115">
        <v>113026</v>
      </c>
    </row>
    <row r="96" spans="1:33" x14ac:dyDescent="0.25">
      <c r="A96" s="117">
        <v>43</v>
      </c>
      <c r="B96" s="117" t="s">
        <v>126</v>
      </c>
      <c r="C96" s="118">
        <v>1059569</v>
      </c>
      <c r="D96" s="119">
        <f t="shared" si="18"/>
        <v>3.1171311904635823</v>
      </c>
      <c r="E96" s="117"/>
      <c r="F96" s="119">
        <f>IF(D$149,D96/D$149*100,0)</f>
        <v>36.879586627833632</v>
      </c>
      <c r="G96" s="118">
        <v>50055711</v>
      </c>
      <c r="H96" s="119">
        <f t="shared" si="19"/>
        <v>147.25819462340917</v>
      </c>
      <c r="I96" s="117"/>
      <c r="J96" s="119">
        <f>IF(H$149,H96/H$149*100,0)</f>
        <v>97.829131567785453</v>
      </c>
      <c r="K96" s="118">
        <v>0</v>
      </c>
      <c r="L96" s="118">
        <v>0</v>
      </c>
      <c r="M96" s="118">
        <v>0</v>
      </c>
      <c r="N96" s="118">
        <v>0</v>
      </c>
      <c r="O96" s="118">
        <v>0</v>
      </c>
      <c r="P96" s="118">
        <v>0</v>
      </c>
      <c r="Q96" s="118">
        <v>0</v>
      </c>
      <c r="R96" s="118">
        <v>3253264</v>
      </c>
      <c r="S96" s="119">
        <f t="shared" si="20"/>
        <v>9.5707317647197261</v>
      </c>
      <c r="T96" s="117"/>
      <c r="U96" s="123">
        <f>IF(S$149,S96/S$149*100,0)</f>
        <v>84.674472559202712</v>
      </c>
      <c r="V96" s="118">
        <f t="shared" si="21"/>
        <v>54368544</v>
      </c>
      <c r="W96" s="118">
        <v>1625463</v>
      </c>
      <c r="X96" s="123">
        <f t="shared" si="22"/>
        <v>2.9897122130031661</v>
      </c>
      <c r="Y96" s="118">
        <v>0</v>
      </c>
      <c r="Z96" s="123">
        <f t="shared" si="23"/>
        <v>0</v>
      </c>
      <c r="AA96" s="118">
        <v>100000</v>
      </c>
      <c r="AB96" s="123">
        <f t="shared" si="24"/>
        <v>0.18392988416243039</v>
      </c>
      <c r="AC96" s="118">
        <v>933839</v>
      </c>
      <c r="AD96" s="118">
        <v>339918</v>
      </c>
      <c r="AE96" s="118">
        <v>339918</v>
      </c>
      <c r="AF96" s="118">
        <v>339918</v>
      </c>
      <c r="AG96" s="118">
        <v>339918</v>
      </c>
    </row>
    <row r="97" spans="1:33" x14ac:dyDescent="0.25">
      <c r="A97" s="114">
        <v>44</v>
      </c>
      <c r="B97" s="114" t="s">
        <v>128</v>
      </c>
      <c r="C97" s="115">
        <v>197903</v>
      </c>
      <c r="D97" s="116">
        <f t="shared" si="18"/>
        <v>4.0747611596112669</v>
      </c>
      <c r="E97" s="114"/>
      <c r="F97" s="116">
        <f>IF(D$149,D97/D$149*100,0)</f>
        <v>48.209554873199437</v>
      </c>
      <c r="G97" s="115">
        <v>1922514</v>
      </c>
      <c r="H97" s="116">
        <f t="shared" si="19"/>
        <v>39.583964750452971</v>
      </c>
      <c r="I97" s="114"/>
      <c r="J97" s="116">
        <f>IF(H$149,H97/H$149*100,0)</f>
        <v>26.297109681738906</v>
      </c>
      <c r="K97" s="115">
        <v>649086</v>
      </c>
      <c r="L97" s="115">
        <v>646636</v>
      </c>
      <c r="M97" s="115">
        <v>0</v>
      </c>
      <c r="N97" s="115">
        <v>0</v>
      </c>
      <c r="O97" s="115">
        <v>0</v>
      </c>
      <c r="P97" s="115">
        <v>0</v>
      </c>
      <c r="Q97" s="115">
        <v>0</v>
      </c>
      <c r="R97" s="115">
        <v>482562</v>
      </c>
      <c r="S97" s="116">
        <f t="shared" si="20"/>
        <v>9.9358013506835778</v>
      </c>
      <c r="T97" s="114"/>
      <c r="U97" s="243">
        <f>IF(S$149,S97/S$149*100,0)</f>
        <v>87.904327433293503</v>
      </c>
      <c r="V97" s="115">
        <f t="shared" si="21"/>
        <v>2602979</v>
      </c>
      <c r="W97" s="115">
        <v>626688</v>
      </c>
      <c r="X97" s="243">
        <f t="shared" si="22"/>
        <v>24.075799305334389</v>
      </c>
      <c r="Y97" s="115">
        <v>154926</v>
      </c>
      <c r="Z97" s="243">
        <f t="shared" si="23"/>
        <v>5.9518728349325905</v>
      </c>
      <c r="AA97" s="115">
        <v>0</v>
      </c>
      <c r="AB97" s="243">
        <f t="shared" si="24"/>
        <v>0</v>
      </c>
      <c r="AC97" s="115">
        <v>20064</v>
      </c>
      <c r="AD97" s="115">
        <v>48568</v>
      </c>
      <c r="AE97" s="115">
        <v>48568</v>
      </c>
      <c r="AF97" s="115">
        <v>48568</v>
      </c>
      <c r="AG97" s="115">
        <v>48568</v>
      </c>
    </row>
    <row r="98" spans="1:33" x14ac:dyDescent="0.25">
      <c r="A98" s="117">
        <v>45</v>
      </c>
      <c r="B98" s="117" t="s">
        <v>130</v>
      </c>
      <c r="C98" s="118">
        <v>37943</v>
      </c>
      <c r="D98" s="119">
        <f t="shared" si="18"/>
        <v>16.85606397156819</v>
      </c>
      <c r="E98" s="117"/>
      <c r="F98" s="119">
        <f>IF(D$149,D98/D$149*100,0)</f>
        <v>199.42845952252108</v>
      </c>
      <c r="G98" s="118">
        <v>947314</v>
      </c>
      <c r="H98" s="119">
        <f t="shared" si="19"/>
        <v>420.84140382052419</v>
      </c>
      <c r="I98" s="117"/>
      <c r="J98" s="119">
        <f>IF(H$149,H98/H$149*100,0)</f>
        <v>279.58069952451285</v>
      </c>
      <c r="K98" s="118">
        <v>189753</v>
      </c>
      <c r="L98" s="118">
        <v>192572</v>
      </c>
      <c r="M98" s="118">
        <v>0</v>
      </c>
      <c r="N98" s="118">
        <v>0</v>
      </c>
      <c r="O98" s="118">
        <v>0</v>
      </c>
      <c r="P98" s="118">
        <v>0</v>
      </c>
      <c r="Q98" s="118">
        <v>0</v>
      </c>
      <c r="R98" s="118">
        <v>161206</v>
      </c>
      <c r="S98" s="119">
        <f t="shared" si="20"/>
        <v>71.615282096845846</v>
      </c>
      <c r="T98" s="117"/>
      <c r="U98" s="123">
        <f>IF(S$149,S98/S$149*100,0)</f>
        <v>633.59692736164732</v>
      </c>
      <c r="V98" s="118">
        <f t="shared" si="21"/>
        <v>1146463</v>
      </c>
      <c r="W98" s="118">
        <v>267082</v>
      </c>
      <c r="X98" s="123">
        <f t="shared" si="22"/>
        <v>23.296172663225938</v>
      </c>
      <c r="Y98" s="118">
        <v>0</v>
      </c>
      <c r="Z98" s="123">
        <f t="shared" si="23"/>
        <v>0</v>
      </c>
      <c r="AA98" s="118">
        <v>0</v>
      </c>
      <c r="AB98" s="123">
        <f t="shared" si="24"/>
        <v>0</v>
      </c>
      <c r="AC98" s="118">
        <v>220</v>
      </c>
      <c r="AD98" s="118">
        <v>2251</v>
      </c>
      <c r="AE98" s="118">
        <v>2251</v>
      </c>
      <c r="AF98" s="118">
        <v>2251</v>
      </c>
      <c r="AG98" s="118">
        <v>2251</v>
      </c>
    </row>
    <row r="99" spans="1:33" x14ac:dyDescent="0.25">
      <c r="A99" s="114">
        <v>46</v>
      </c>
      <c r="B99" s="114" t="s">
        <v>132</v>
      </c>
      <c r="C99" s="115">
        <v>351351</v>
      </c>
      <c r="D99" s="116">
        <f t="shared" si="18"/>
        <v>8.5961637266655249</v>
      </c>
      <c r="E99" s="114"/>
      <c r="F99" s="116">
        <f>IF(D$149,D99/D$149*100,0)</f>
        <v>101.70343994326865</v>
      </c>
      <c r="G99" s="115">
        <v>3365402</v>
      </c>
      <c r="H99" s="116">
        <f t="shared" si="19"/>
        <v>82.338022655542773</v>
      </c>
      <c r="I99" s="114"/>
      <c r="J99" s="116">
        <f>IF(H$149,H99/H$149*100,0)</f>
        <v>54.700230924329873</v>
      </c>
      <c r="K99" s="115">
        <v>888949</v>
      </c>
      <c r="L99" s="115">
        <v>769038</v>
      </c>
      <c r="M99" s="115">
        <v>0</v>
      </c>
      <c r="N99" s="115">
        <v>0</v>
      </c>
      <c r="O99" s="115">
        <v>0</v>
      </c>
      <c r="P99" s="115">
        <v>0</v>
      </c>
      <c r="Q99" s="115">
        <v>0</v>
      </c>
      <c r="R99" s="115">
        <v>505057</v>
      </c>
      <c r="S99" s="116">
        <f t="shared" si="20"/>
        <v>12.356739167665696</v>
      </c>
      <c r="T99" s="114"/>
      <c r="U99" s="243">
        <f>IF(S$149,S99/S$149*100,0)</f>
        <v>109.32292297969073</v>
      </c>
      <c r="V99" s="115">
        <f t="shared" si="21"/>
        <v>4221810</v>
      </c>
      <c r="W99" s="115">
        <v>464572</v>
      </c>
      <c r="X99" s="243">
        <f t="shared" si="22"/>
        <v>11.004095399840352</v>
      </c>
      <c r="Y99" s="115">
        <v>0</v>
      </c>
      <c r="Z99" s="243">
        <f t="shared" si="23"/>
        <v>0</v>
      </c>
      <c r="AA99" s="115">
        <v>37055</v>
      </c>
      <c r="AB99" s="243">
        <f t="shared" si="24"/>
        <v>0.87770411269100213</v>
      </c>
      <c r="AC99" s="115">
        <v>89062</v>
      </c>
      <c r="AD99" s="115">
        <v>40873</v>
      </c>
      <c r="AE99" s="115">
        <v>40873</v>
      </c>
      <c r="AF99" s="115">
        <v>40873</v>
      </c>
      <c r="AG99" s="115">
        <v>40873</v>
      </c>
    </row>
    <row r="100" spans="1:33" x14ac:dyDescent="0.25">
      <c r="A100" s="117">
        <v>47</v>
      </c>
      <c r="B100" s="117" t="s">
        <v>134</v>
      </c>
      <c r="C100" s="118">
        <v>213511</v>
      </c>
      <c r="D100" s="119">
        <f t="shared" si="18"/>
        <v>2.6464587619921169</v>
      </c>
      <c r="E100" s="117"/>
      <c r="F100" s="119">
        <f>IF(D$149,D100/D$149*100,0)</f>
        <v>31.310939195780986</v>
      </c>
      <c r="G100" s="118">
        <v>11244151</v>
      </c>
      <c r="H100" s="119">
        <f t="shared" si="19"/>
        <v>139.37072064255435</v>
      </c>
      <c r="I100" s="117"/>
      <c r="J100" s="119">
        <f>IF(H$149,H100/H$149*100,0)</f>
        <v>92.58918732031016</v>
      </c>
      <c r="K100" s="118">
        <v>1430131</v>
      </c>
      <c r="L100" s="118">
        <v>2147678</v>
      </c>
      <c r="M100" s="118">
        <v>0</v>
      </c>
      <c r="N100" s="118">
        <v>0</v>
      </c>
      <c r="O100" s="118">
        <v>0</v>
      </c>
      <c r="P100" s="118">
        <v>0</v>
      </c>
      <c r="Q100" s="118">
        <v>0</v>
      </c>
      <c r="R100" s="118">
        <v>1065602</v>
      </c>
      <c r="S100" s="119">
        <f t="shared" si="20"/>
        <v>13.20808646719056</v>
      </c>
      <c r="T100" s="117"/>
      <c r="U100" s="123">
        <f>IF(S$149,S100/S$149*100,0)</f>
        <v>116.85498900391083</v>
      </c>
      <c r="V100" s="118">
        <f t="shared" si="21"/>
        <v>12523264</v>
      </c>
      <c r="W100" s="118">
        <v>792297</v>
      </c>
      <c r="X100" s="123">
        <f t="shared" si="22"/>
        <v>6.3266014355362943</v>
      </c>
      <c r="Y100" s="118">
        <v>0</v>
      </c>
      <c r="Z100" s="123">
        <f t="shared" si="23"/>
        <v>0</v>
      </c>
      <c r="AA100" s="118">
        <v>1798758</v>
      </c>
      <c r="AB100" s="123">
        <f t="shared" si="24"/>
        <v>14.36333211533351</v>
      </c>
      <c r="AC100" s="118">
        <v>69937</v>
      </c>
      <c r="AD100" s="118">
        <v>80678</v>
      </c>
      <c r="AE100" s="118">
        <v>80678</v>
      </c>
      <c r="AF100" s="118">
        <v>80678</v>
      </c>
      <c r="AG100" s="118">
        <v>80678</v>
      </c>
    </row>
    <row r="101" spans="1:33" x14ac:dyDescent="0.25">
      <c r="A101" s="114">
        <v>48</v>
      </c>
      <c r="B101" s="114" t="s">
        <v>136</v>
      </c>
      <c r="C101" s="115">
        <v>112580</v>
      </c>
      <c r="D101" s="116">
        <f t="shared" si="18"/>
        <v>16.865917602996255</v>
      </c>
      <c r="E101" s="114"/>
      <c r="F101" s="116">
        <f>IF(D$149,D101/D$149*100,0)</f>
        <v>199.54504038859494</v>
      </c>
      <c r="G101" s="115">
        <v>1410163</v>
      </c>
      <c r="H101" s="116">
        <f t="shared" si="19"/>
        <v>211.2603745318352</v>
      </c>
      <c r="I101" s="114"/>
      <c r="J101" s="116">
        <f>IF(H$149,H101/H$149*100,0)</f>
        <v>140.34817571944552</v>
      </c>
      <c r="K101" s="115">
        <v>232997</v>
      </c>
      <c r="L101" s="115">
        <v>235319</v>
      </c>
      <c r="M101" s="115">
        <v>0</v>
      </c>
      <c r="N101" s="115">
        <v>0</v>
      </c>
      <c r="O101" s="115">
        <v>0</v>
      </c>
      <c r="P101" s="115">
        <v>0</v>
      </c>
      <c r="Q101" s="115">
        <v>0</v>
      </c>
      <c r="R101" s="115">
        <v>213028</v>
      </c>
      <c r="S101" s="116">
        <f t="shared" si="20"/>
        <v>31.914307116104869</v>
      </c>
      <c r="T101" s="114"/>
      <c r="U101" s="243">
        <f>IF(S$149,S101/S$149*100,0)</f>
        <v>282.35323991735817</v>
      </c>
      <c r="V101" s="115">
        <f t="shared" si="21"/>
        <v>1735771</v>
      </c>
      <c r="W101" s="115">
        <v>320107</v>
      </c>
      <c r="X101" s="243">
        <f t="shared" si="22"/>
        <v>18.441776017688969</v>
      </c>
      <c r="Y101" s="115">
        <v>0</v>
      </c>
      <c r="Z101" s="243">
        <f t="shared" si="23"/>
        <v>0</v>
      </c>
      <c r="AA101" s="115">
        <v>0</v>
      </c>
      <c r="AB101" s="243">
        <f t="shared" si="24"/>
        <v>0</v>
      </c>
      <c r="AC101" s="115">
        <v>0</v>
      </c>
      <c r="AD101" s="115">
        <v>6675</v>
      </c>
      <c r="AE101" s="115">
        <v>6675</v>
      </c>
      <c r="AF101" s="115">
        <v>6675</v>
      </c>
      <c r="AG101" s="115">
        <v>6675</v>
      </c>
    </row>
    <row r="102" spans="1:33" x14ac:dyDescent="0.25">
      <c r="A102" s="117">
        <v>49</v>
      </c>
      <c r="B102" s="117" t="s">
        <v>138</v>
      </c>
      <c r="C102" s="118">
        <v>169430</v>
      </c>
      <c r="D102" s="119">
        <f t="shared" si="18"/>
        <v>6.1124138677441469</v>
      </c>
      <c r="E102" s="117"/>
      <c r="F102" s="119">
        <f>IF(D$149,D102/D$149*100,0)</f>
        <v>72.317551930535444</v>
      </c>
      <c r="G102" s="118">
        <v>5949843</v>
      </c>
      <c r="H102" s="119">
        <f t="shared" si="19"/>
        <v>214.64854431978065</v>
      </c>
      <c r="I102" s="117"/>
      <c r="J102" s="119">
        <f>IF(H$149,H102/H$149*100,0)</f>
        <v>142.59906375190155</v>
      </c>
      <c r="K102" s="118">
        <v>693343</v>
      </c>
      <c r="L102" s="118">
        <v>473114</v>
      </c>
      <c r="M102" s="118">
        <v>0</v>
      </c>
      <c r="N102" s="118">
        <v>0</v>
      </c>
      <c r="O102" s="118">
        <v>0</v>
      </c>
      <c r="P102" s="118">
        <v>0</v>
      </c>
      <c r="Q102" s="118">
        <v>0</v>
      </c>
      <c r="R102" s="118">
        <v>343317</v>
      </c>
      <c r="S102" s="119">
        <f t="shared" si="20"/>
        <v>12.385619971860457</v>
      </c>
      <c r="T102" s="117"/>
      <c r="U102" s="123">
        <f>IF(S$149,S102/S$149*100,0)</f>
        <v>109.57843811922183</v>
      </c>
      <c r="V102" s="118">
        <f t="shared" si="21"/>
        <v>6462590</v>
      </c>
      <c r="W102" s="118">
        <v>431763</v>
      </c>
      <c r="X102" s="123">
        <f t="shared" si="22"/>
        <v>6.6809591819997864</v>
      </c>
      <c r="Y102" s="118">
        <v>124997</v>
      </c>
      <c r="Z102" s="123">
        <f t="shared" si="23"/>
        <v>1.9341626190118821</v>
      </c>
      <c r="AA102" s="118">
        <v>0</v>
      </c>
      <c r="AB102" s="123">
        <f t="shared" si="24"/>
        <v>0</v>
      </c>
      <c r="AC102" s="118">
        <v>0</v>
      </c>
      <c r="AD102" s="118">
        <v>27719</v>
      </c>
      <c r="AE102" s="118">
        <v>27719</v>
      </c>
      <c r="AF102" s="118">
        <v>27719</v>
      </c>
      <c r="AG102" s="118">
        <v>27719</v>
      </c>
    </row>
    <row r="103" spans="1:33" x14ac:dyDescent="0.25">
      <c r="A103" s="114">
        <v>50</v>
      </c>
      <c r="B103" s="114" t="s">
        <v>140</v>
      </c>
      <c r="C103" s="121">
        <v>95305</v>
      </c>
      <c r="D103" s="116">
        <f t="shared" si="18"/>
        <v>5.189490879390144</v>
      </c>
      <c r="E103" s="114"/>
      <c r="F103" s="116">
        <f>IF(D$149,D103/D$149*100,0)</f>
        <v>61.398210966012698</v>
      </c>
      <c r="G103" s="115">
        <v>2781102</v>
      </c>
      <c r="H103" s="116">
        <f t="shared" si="19"/>
        <v>151.43490334876122</v>
      </c>
      <c r="I103" s="114"/>
      <c r="J103" s="116">
        <f>IF(H$149,H103/H$149*100,0)</f>
        <v>100.60387553675592</v>
      </c>
      <c r="K103" s="121">
        <v>408007</v>
      </c>
      <c r="L103" s="121">
        <v>248669</v>
      </c>
      <c r="M103" s="121">
        <v>0</v>
      </c>
      <c r="N103" s="121">
        <v>0</v>
      </c>
      <c r="O103" s="121">
        <v>0</v>
      </c>
      <c r="P103" s="121">
        <v>0</v>
      </c>
      <c r="Q103" s="121">
        <v>0</v>
      </c>
      <c r="R103" s="121">
        <v>296278</v>
      </c>
      <c r="S103" s="116">
        <f t="shared" si="20"/>
        <v>16.132752518377348</v>
      </c>
      <c r="T103" s="114"/>
      <c r="U103" s="243">
        <f>IF(S$149,S103/S$149*100,0)</f>
        <v>142.73018448362654</v>
      </c>
      <c r="V103" s="115">
        <f t="shared" si="21"/>
        <v>3172685</v>
      </c>
      <c r="W103" s="121">
        <v>337442</v>
      </c>
      <c r="X103" s="243">
        <f t="shared" si="22"/>
        <v>10.635849446131589</v>
      </c>
      <c r="Y103" s="121">
        <v>0</v>
      </c>
      <c r="Z103" s="243">
        <f t="shared" si="23"/>
        <v>0</v>
      </c>
      <c r="AA103" s="121">
        <v>0</v>
      </c>
      <c r="AB103" s="243">
        <f t="shared" si="24"/>
        <v>0</v>
      </c>
      <c r="AC103" s="121">
        <v>0</v>
      </c>
      <c r="AD103" s="115">
        <v>18365</v>
      </c>
      <c r="AE103" s="115">
        <v>18365</v>
      </c>
      <c r="AF103" s="115">
        <v>18365</v>
      </c>
      <c r="AG103" s="115">
        <v>18365</v>
      </c>
    </row>
    <row r="104" spans="1:33" x14ac:dyDescent="0.25">
      <c r="A104" s="117">
        <v>51</v>
      </c>
      <c r="B104" s="117" t="s">
        <v>142</v>
      </c>
      <c r="C104" s="122">
        <v>63643</v>
      </c>
      <c r="D104" s="119">
        <f t="shared" si="18"/>
        <v>5.8846971798428109</v>
      </c>
      <c r="E104" s="117"/>
      <c r="F104" s="119">
        <f t="shared" ref="F104:F117" si="25">IF(D$149,D104/D$149*100,0)</f>
        <v>69.623376804460079</v>
      </c>
      <c r="G104" s="118">
        <v>1842819</v>
      </c>
      <c r="H104" s="119">
        <f t="shared" si="19"/>
        <v>170.39472954230237</v>
      </c>
      <c r="I104" s="117"/>
      <c r="J104" s="119">
        <f t="shared" ref="J104:J117" si="26">IF(H$149,H104/H$149*100,0)</f>
        <v>113.19959787284537</v>
      </c>
      <c r="K104" s="122">
        <v>338441</v>
      </c>
      <c r="L104" s="122">
        <v>379488</v>
      </c>
      <c r="M104" s="122">
        <v>0</v>
      </c>
      <c r="N104" s="122">
        <v>0</v>
      </c>
      <c r="O104" s="122">
        <v>0</v>
      </c>
      <c r="P104" s="122">
        <v>0</v>
      </c>
      <c r="Q104" s="122">
        <v>0</v>
      </c>
      <c r="R104" s="122">
        <v>365858</v>
      </c>
      <c r="S104" s="119">
        <f t="shared" si="20"/>
        <v>33.828756356911697</v>
      </c>
      <c r="T104" s="117"/>
      <c r="U104" s="123">
        <f t="shared" ref="U104:U117" si="27">IF(S$149,S104/S$149*100,0)</f>
        <v>299.29081414801902</v>
      </c>
      <c r="V104" s="118">
        <f t="shared" si="21"/>
        <v>2272320</v>
      </c>
      <c r="W104" s="122">
        <v>345941</v>
      </c>
      <c r="X104" s="123">
        <f t="shared" si="22"/>
        <v>15.224132164483875</v>
      </c>
      <c r="Y104" s="122">
        <v>0</v>
      </c>
      <c r="Z104" s="123">
        <f t="shared" si="23"/>
        <v>0</v>
      </c>
      <c r="AA104" s="122">
        <v>0</v>
      </c>
      <c r="AB104" s="123">
        <f t="shared" si="24"/>
        <v>0</v>
      </c>
      <c r="AC104" s="122">
        <v>0</v>
      </c>
      <c r="AD104" s="118">
        <v>10815</v>
      </c>
      <c r="AE104" s="118">
        <v>10815</v>
      </c>
      <c r="AF104" s="118">
        <v>10815</v>
      </c>
      <c r="AG104" s="118">
        <v>10815</v>
      </c>
    </row>
    <row r="105" spans="1:33" x14ac:dyDescent="0.25">
      <c r="A105" s="114">
        <v>52</v>
      </c>
      <c r="B105" s="114" t="s">
        <v>144</v>
      </c>
      <c r="C105" s="115">
        <v>0</v>
      </c>
      <c r="D105" s="116">
        <f t="shared" si="18"/>
        <v>0</v>
      </c>
      <c r="E105" s="114"/>
      <c r="F105" s="116">
        <f t="shared" si="25"/>
        <v>0</v>
      </c>
      <c r="G105" s="115">
        <v>0</v>
      </c>
      <c r="H105" s="116">
        <f t="shared" si="19"/>
        <v>0</v>
      </c>
      <c r="I105" s="114"/>
      <c r="J105" s="116">
        <f t="shared" si="26"/>
        <v>0</v>
      </c>
      <c r="K105" s="115">
        <v>0</v>
      </c>
      <c r="L105" s="115">
        <v>0</v>
      </c>
      <c r="M105" s="115">
        <v>0</v>
      </c>
      <c r="N105" s="115">
        <v>0</v>
      </c>
      <c r="O105" s="115">
        <v>0</v>
      </c>
      <c r="P105" s="115">
        <v>0</v>
      </c>
      <c r="Q105" s="115">
        <v>0</v>
      </c>
      <c r="R105" s="115">
        <v>0</v>
      </c>
      <c r="S105" s="116">
        <f t="shared" si="20"/>
        <v>0</v>
      </c>
      <c r="T105" s="114"/>
      <c r="U105" s="243">
        <f t="shared" si="27"/>
        <v>0</v>
      </c>
      <c r="V105" s="115">
        <f t="shared" si="21"/>
        <v>0</v>
      </c>
      <c r="W105" s="115">
        <v>0</v>
      </c>
      <c r="X105" s="116">
        <f t="shared" si="22"/>
        <v>0</v>
      </c>
      <c r="Y105" s="115">
        <v>0</v>
      </c>
      <c r="Z105" s="116">
        <f t="shared" si="23"/>
        <v>0</v>
      </c>
      <c r="AA105" s="115">
        <v>0</v>
      </c>
      <c r="AB105" s="116">
        <f t="shared" si="24"/>
        <v>0</v>
      </c>
      <c r="AC105" s="115">
        <v>0</v>
      </c>
      <c r="AD105" s="115">
        <v>0</v>
      </c>
      <c r="AE105" s="115">
        <v>0</v>
      </c>
      <c r="AF105" s="115">
        <v>0</v>
      </c>
      <c r="AG105" s="115">
        <v>0</v>
      </c>
    </row>
    <row r="106" spans="1:33" x14ac:dyDescent="0.25">
      <c r="A106" s="117">
        <v>53</v>
      </c>
      <c r="B106" s="117" t="s">
        <v>146</v>
      </c>
      <c r="C106" s="118">
        <v>6851362</v>
      </c>
      <c r="D106" s="119">
        <f t="shared" si="18"/>
        <v>15.789131401680921</v>
      </c>
      <c r="E106" s="117"/>
      <c r="F106" s="119">
        <f t="shared" si="25"/>
        <v>186.80530389224336</v>
      </c>
      <c r="G106" s="118">
        <v>83886267</v>
      </c>
      <c r="H106" s="119">
        <f t="shared" si="19"/>
        <v>193.31795524152568</v>
      </c>
      <c r="I106" s="117"/>
      <c r="J106" s="119">
        <f t="shared" si="26"/>
        <v>128.42835487765839</v>
      </c>
      <c r="K106" s="118">
        <v>12123945</v>
      </c>
      <c r="L106" s="118">
        <v>9254833</v>
      </c>
      <c r="M106" s="118">
        <v>0</v>
      </c>
      <c r="N106" s="118">
        <v>0</v>
      </c>
      <c r="O106" s="118">
        <v>0</v>
      </c>
      <c r="P106" s="118">
        <v>0</v>
      </c>
      <c r="Q106" s="118">
        <v>0</v>
      </c>
      <c r="R106" s="118">
        <v>5249971</v>
      </c>
      <c r="S106" s="119">
        <f t="shared" si="20"/>
        <v>12.098686651502895</v>
      </c>
      <c r="T106" s="117"/>
      <c r="U106" s="123">
        <f t="shared" si="27"/>
        <v>107.03987281844738</v>
      </c>
      <c r="V106" s="118">
        <f t="shared" si="21"/>
        <v>95987600</v>
      </c>
      <c r="W106" s="118">
        <v>1417648</v>
      </c>
      <c r="X106" s="119">
        <f t="shared" si="22"/>
        <v>1.4769074338768757</v>
      </c>
      <c r="Y106" s="118">
        <v>7364446</v>
      </c>
      <c r="Z106" s="119">
        <f t="shared" si="23"/>
        <v>7.6722889206522513</v>
      </c>
      <c r="AA106" s="118">
        <v>1914829</v>
      </c>
      <c r="AB106" s="119">
        <f t="shared" si="24"/>
        <v>1.9948712125316188</v>
      </c>
      <c r="AC106" s="118">
        <v>1387186</v>
      </c>
      <c r="AD106" s="118">
        <v>433929</v>
      </c>
      <c r="AE106" s="118">
        <v>433929</v>
      </c>
      <c r="AF106" s="118">
        <v>433929</v>
      </c>
      <c r="AG106" s="118">
        <v>433929</v>
      </c>
    </row>
    <row r="107" spans="1:33" x14ac:dyDescent="0.25">
      <c r="A107" s="114">
        <v>54</v>
      </c>
      <c r="B107" s="114" t="s">
        <v>148</v>
      </c>
      <c r="C107" s="115">
        <v>186679</v>
      </c>
      <c r="D107" s="116">
        <f t="shared" si="18"/>
        <v>4.6168818321214822</v>
      </c>
      <c r="E107" s="114"/>
      <c r="F107" s="116">
        <f t="shared" si="25"/>
        <v>54.623524989614879</v>
      </c>
      <c r="G107" s="115">
        <v>4645006</v>
      </c>
      <c r="H107" s="116">
        <f t="shared" si="19"/>
        <v>114.87871593213632</v>
      </c>
      <c r="I107" s="114"/>
      <c r="J107" s="116">
        <f t="shared" si="26"/>
        <v>76.31823168825315</v>
      </c>
      <c r="K107" s="115">
        <v>492604</v>
      </c>
      <c r="L107" s="115">
        <v>559816</v>
      </c>
      <c r="M107" s="115">
        <v>0</v>
      </c>
      <c r="N107" s="115">
        <v>0</v>
      </c>
      <c r="O107" s="115">
        <v>0</v>
      </c>
      <c r="P107" s="115">
        <v>0</v>
      </c>
      <c r="Q107" s="115">
        <v>0</v>
      </c>
      <c r="R107" s="115">
        <v>407935</v>
      </c>
      <c r="S107" s="116">
        <f t="shared" si="20"/>
        <v>10.088910322995499</v>
      </c>
      <c r="T107" s="114"/>
      <c r="U107" s="243">
        <f t="shared" si="27"/>
        <v>89.258917844277946</v>
      </c>
      <c r="V107" s="115">
        <f t="shared" si="21"/>
        <v>5239620</v>
      </c>
      <c r="W107" s="115">
        <v>487394</v>
      </c>
      <c r="X107" s="116">
        <f t="shared" si="22"/>
        <v>9.3020867925536592</v>
      </c>
      <c r="Y107" s="115">
        <v>0</v>
      </c>
      <c r="Z107" s="116">
        <f t="shared" si="23"/>
        <v>0</v>
      </c>
      <c r="AA107" s="115">
        <v>0</v>
      </c>
      <c r="AB107" s="116">
        <f t="shared" si="24"/>
        <v>0</v>
      </c>
      <c r="AC107" s="115">
        <v>0</v>
      </c>
      <c r="AD107" s="115">
        <v>40434</v>
      </c>
      <c r="AE107" s="115">
        <v>40434</v>
      </c>
      <c r="AF107" s="115">
        <v>40434</v>
      </c>
      <c r="AG107" s="115">
        <v>40434</v>
      </c>
    </row>
    <row r="108" spans="1:33" x14ac:dyDescent="0.25">
      <c r="A108" s="117">
        <v>55</v>
      </c>
      <c r="B108" s="117" t="s">
        <v>150</v>
      </c>
      <c r="C108" s="118">
        <v>54769</v>
      </c>
      <c r="D108" s="119">
        <f t="shared" si="18"/>
        <v>4.5413764510779435</v>
      </c>
      <c r="E108" s="117"/>
      <c r="F108" s="119">
        <f t="shared" si="25"/>
        <v>53.730201266320243</v>
      </c>
      <c r="G108" s="118">
        <v>1557685</v>
      </c>
      <c r="H108" s="119">
        <f t="shared" si="19"/>
        <v>129.16127694859037</v>
      </c>
      <c r="I108" s="117"/>
      <c r="J108" s="119">
        <f t="shared" si="26"/>
        <v>85.806671665239605</v>
      </c>
      <c r="K108" s="118">
        <v>268826</v>
      </c>
      <c r="L108" s="118">
        <v>276942</v>
      </c>
      <c r="M108" s="118">
        <v>0</v>
      </c>
      <c r="N108" s="118">
        <v>0</v>
      </c>
      <c r="O108" s="118">
        <v>0</v>
      </c>
      <c r="P108" s="118">
        <v>0</v>
      </c>
      <c r="Q108" s="118">
        <v>0</v>
      </c>
      <c r="R108" s="118">
        <v>299500</v>
      </c>
      <c r="S108" s="119">
        <f t="shared" si="20"/>
        <v>24.834162520729684</v>
      </c>
      <c r="T108" s="117"/>
      <c r="U108" s="123">
        <f t="shared" si="27"/>
        <v>219.7135667978765</v>
      </c>
      <c r="V108" s="118">
        <f t="shared" si="21"/>
        <v>1911954</v>
      </c>
      <c r="W108" s="118">
        <v>356553</v>
      </c>
      <c r="X108" s="123">
        <f t="shared" si="22"/>
        <v>18.648618115289384</v>
      </c>
      <c r="Y108" s="118">
        <v>0</v>
      </c>
      <c r="Z108" s="123">
        <f t="shared" si="23"/>
        <v>0</v>
      </c>
      <c r="AA108" s="118">
        <v>0</v>
      </c>
      <c r="AB108" s="123">
        <f t="shared" si="24"/>
        <v>0</v>
      </c>
      <c r="AC108" s="118">
        <v>2277</v>
      </c>
      <c r="AD108" s="118">
        <v>12060</v>
      </c>
      <c r="AE108" s="118">
        <v>12060</v>
      </c>
      <c r="AF108" s="118">
        <v>12060</v>
      </c>
      <c r="AG108" s="118">
        <v>12060</v>
      </c>
    </row>
    <row r="109" spans="1:33" x14ac:dyDescent="0.25">
      <c r="A109" s="114">
        <v>56</v>
      </c>
      <c r="B109" s="114" t="s">
        <v>152</v>
      </c>
      <c r="C109" s="115">
        <v>60833</v>
      </c>
      <c r="D109" s="116">
        <f t="shared" si="18"/>
        <v>4.3371595608156284</v>
      </c>
      <c r="E109" s="114"/>
      <c r="F109" s="116">
        <f t="shared" si="25"/>
        <v>51.314058333890188</v>
      </c>
      <c r="G109" s="115">
        <v>2426003</v>
      </c>
      <c r="H109" s="116">
        <f t="shared" si="19"/>
        <v>172.96470839868815</v>
      </c>
      <c r="I109" s="114"/>
      <c r="J109" s="116">
        <f t="shared" si="26"/>
        <v>114.9069310389945</v>
      </c>
      <c r="K109" s="115">
        <v>319643</v>
      </c>
      <c r="L109" s="115">
        <v>331459</v>
      </c>
      <c r="M109" s="115">
        <v>0</v>
      </c>
      <c r="N109" s="115">
        <v>0</v>
      </c>
      <c r="O109" s="115">
        <v>0</v>
      </c>
      <c r="P109" s="115">
        <v>0</v>
      </c>
      <c r="Q109" s="115">
        <v>0</v>
      </c>
      <c r="R109" s="115">
        <v>229124</v>
      </c>
      <c r="S109" s="116">
        <f t="shared" si="20"/>
        <v>16.335662341366035</v>
      </c>
      <c r="T109" s="114"/>
      <c r="U109" s="243">
        <f t="shared" si="27"/>
        <v>144.52537451308521</v>
      </c>
      <c r="V109" s="115">
        <f t="shared" si="21"/>
        <v>2715960</v>
      </c>
      <c r="W109" s="115">
        <v>333243</v>
      </c>
      <c r="X109" s="243">
        <f t="shared" si="22"/>
        <v>12.269805151769541</v>
      </c>
      <c r="Y109" s="115">
        <v>0</v>
      </c>
      <c r="Z109" s="243">
        <f t="shared" si="23"/>
        <v>0</v>
      </c>
      <c r="AA109" s="115">
        <v>0</v>
      </c>
      <c r="AB109" s="243">
        <f t="shared" si="24"/>
        <v>0</v>
      </c>
      <c r="AC109" s="115">
        <v>16153</v>
      </c>
      <c r="AD109" s="115">
        <v>14026</v>
      </c>
      <c r="AE109" s="115">
        <v>14026</v>
      </c>
      <c r="AF109" s="115">
        <v>14026</v>
      </c>
      <c r="AG109" s="115">
        <v>14026</v>
      </c>
    </row>
    <row r="110" spans="1:33" x14ac:dyDescent="0.25">
      <c r="A110" s="117">
        <v>57</v>
      </c>
      <c r="B110" s="117" t="s">
        <v>154</v>
      </c>
      <c r="C110" s="118">
        <v>144219</v>
      </c>
      <c r="D110" s="119">
        <f t="shared" si="18"/>
        <v>17.218123209169054</v>
      </c>
      <c r="E110" s="117"/>
      <c r="F110" s="119">
        <f t="shared" si="25"/>
        <v>203.71207615641796</v>
      </c>
      <c r="G110" s="118">
        <v>2464498</v>
      </c>
      <c r="H110" s="119">
        <f t="shared" si="19"/>
        <v>294.23328557784146</v>
      </c>
      <c r="I110" s="117"/>
      <c r="J110" s="119">
        <f t="shared" si="26"/>
        <v>195.47018676976668</v>
      </c>
      <c r="K110" s="118">
        <v>318338</v>
      </c>
      <c r="L110" s="118">
        <v>324751</v>
      </c>
      <c r="M110" s="118">
        <v>0</v>
      </c>
      <c r="N110" s="118">
        <v>0</v>
      </c>
      <c r="O110" s="118">
        <v>0</v>
      </c>
      <c r="P110" s="118">
        <v>0</v>
      </c>
      <c r="Q110" s="118">
        <v>0</v>
      </c>
      <c r="R110" s="118">
        <v>194080</v>
      </c>
      <c r="S110" s="119">
        <f t="shared" si="20"/>
        <v>23.170964660936008</v>
      </c>
      <c r="T110" s="117"/>
      <c r="U110" s="123">
        <f t="shared" si="27"/>
        <v>204.99887151629284</v>
      </c>
      <c r="V110" s="118">
        <f t="shared" si="21"/>
        <v>2802797</v>
      </c>
      <c r="W110" s="118">
        <v>308106</v>
      </c>
      <c r="X110" s="123">
        <f t="shared" si="22"/>
        <v>10.992804687603133</v>
      </c>
      <c r="Y110" s="118">
        <v>0</v>
      </c>
      <c r="Z110" s="123">
        <f t="shared" si="23"/>
        <v>0</v>
      </c>
      <c r="AA110" s="118">
        <v>214976</v>
      </c>
      <c r="AB110" s="123">
        <f t="shared" si="24"/>
        <v>7.6700524511764501</v>
      </c>
      <c r="AC110" s="118">
        <v>0</v>
      </c>
      <c r="AD110" s="118">
        <v>8376</v>
      </c>
      <c r="AE110" s="118">
        <v>8376</v>
      </c>
      <c r="AF110" s="118">
        <v>8376</v>
      </c>
      <c r="AG110" s="118">
        <v>8376</v>
      </c>
    </row>
    <row r="111" spans="1:33" x14ac:dyDescent="0.25">
      <c r="A111" s="114">
        <v>58</v>
      </c>
      <c r="B111" s="114" t="s">
        <v>156</v>
      </c>
      <c r="C111" s="115">
        <v>301795</v>
      </c>
      <c r="D111" s="116">
        <f t="shared" si="18"/>
        <v>9.9826342947869815</v>
      </c>
      <c r="E111" s="114"/>
      <c r="F111" s="116">
        <f t="shared" si="25"/>
        <v>118.10713240908768</v>
      </c>
      <c r="G111" s="115">
        <v>3946658</v>
      </c>
      <c r="H111" s="116">
        <f t="shared" si="19"/>
        <v>130.54571315162741</v>
      </c>
      <c r="I111" s="114"/>
      <c r="J111" s="116">
        <f t="shared" si="26"/>
        <v>86.726404463814774</v>
      </c>
      <c r="K111" s="115">
        <v>895945</v>
      </c>
      <c r="L111" s="115">
        <v>808106</v>
      </c>
      <c r="M111" s="115">
        <v>0</v>
      </c>
      <c r="N111" s="115">
        <v>0</v>
      </c>
      <c r="O111" s="115">
        <v>0</v>
      </c>
      <c r="P111" s="115">
        <v>0</v>
      </c>
      <c r="Q111" s="115">
        <v>0</v>
      </c>
      <c r="R111" s="115">
        <v>419742</v>
      </c>
      <c r="S111" s="116">
        <f t="shared" si="20"/>
        <v>13.884030166710771</v>
      </c>
      <c r="T111" s="114"/>
      <c r="U111" s="243">
        <f t="shared" si="27"/>
        <v>122.83521890102007</v>
      </c>
      <c r="V111" s="115">
        <f t="shared" si="21"/>
        <v>4668195</v>
      </c>
      <c r="W111" s="115">
        <v>452493</v>
      </c>
      <c r="X111" s="243">
        <f t="shared" si="22"/>
        <v>9.6931040798424224</v>
      </c>
      <c r="Y111" s="115">
        <v>0</v>
      </c>
      <c r="Z111" s="243">
        <f t="shared" si="23"/>
        <v>0</v>
      </c>
      <c r="AA111" s="115">
        <v>0</v>
      </c>
      <c r="AB111" s="243">
        <f t="shared" si="24"/>
        <v>0</v>
      </c>
      <c r="AC111" s="115">
        <v>507</v>
      </c>
      <c r="AD111" s="115">
        <v>30232</v>
      </c>
      <c r="AE111" s="115">
        <v>30232</v>
      </c>
      <c r="AF111" s="115">
        <v>30232</v>
      </c>
      <c r="AG111" s="115">
        <v>30232</v>
      </c>
    </row>
    <row r="112" spans="1:33" x14ac:dyDescent="0.25">
      <c r="A112" s="117">
        <v>59</v>
      </c>
      <c r="B112" s="117" t="s">
        <v>158</v>
      </c>
      <c r="C112" s="118">
        <v>115502</v>
      </c>
      <c r="D112" s="119">
        <f t="shared" si="18"/>
        <v>10.741374500139496</v>
      </c>
      <c r="E112" s="117"/>
      <c r="F112" s="119">
        <f t="shared" si="25"/>
        <v>127.08398433528359</v>
      </c>
      <c r="G112" s="118">
        <v>2195961</v>
      </c>
      <c r="H112" s="119">
        <f t="shared" si="19"/>
        <v>204.21845066493071</v>
      </c>
      <c r="I112" s="117"/>
      <c r="J112" s="119">
        <f t="shared" si="26"/>
        <v>135.66996206738017</v>
      </c>
      <c r="K112" s="118">
        <v>268327</v>
      </c>
      <c r="L112" s="118">
        <v>326400</v>
      </c>
      <c r="M112" s="118">
        <v>0</v>
      </c>
      <c r="N112" s="118">
        <v>0</v>
      </c>
      <c r="O112" s="118">
        <v>0</v>
      </c>
      <c r="P112" s="118">
        <v>0</v>
      </c>
      <c r="Q112" s="118">
        <v>0</v>
      </c>
      <c r="R112" s="118">
        <v>319465</v>
      </c>
      <c r="S112" s="119">
        <f t="shared" si="20"/>
        <v>29.709383427880592</v>
      </c>
      <c r="T112" s="117"/>
      <c r="U112" s="123">
        <f t="shared" si="27"/>
        <v>262.84577121763851</v>
      </c>
      <c r="V112" s="118">
        <f t="shared" si="21"/>
        <v>2630928</v>
      </c>
      <c r="W112" s="118">
        <v>325708</v>
      </c>
      <c r="X112" s="123">
        <f t="shared" si="22"/>
        <v>12.379966308466061</v>
      </c>
      <c r="Y112" s="118">
        <v>0</v>
      </c>
      <c r="Z112" s="123">
        <f t="shared" si="23"/>
        <v>0</v>
      </c>
      <c r="AA112" s="118">
        <v>0</v>
      </c>
      <c r="AB112" s="123">
        <f t="shared" si="24"/>
        <v>0</v>
      </c>
      <c r="AC112" s="118">
        <v>0</v>
      </c>
      <c r="AD112" s="118">
        <v>10753</v>
      </c>
      <c r="AE112" s="118">
        <v>10753</v>
      </c>
      <c r="AF112" s="118">
        <v>10753</v>
      </c>
      <c r="AG112" s="118">
        <v>10753</v>
      </c>
    </row>
    <row r="113" spans="1:33" x14ac:dyDescent="0.25">
      <c r="A113" s="114">
        <v>60</v>
      </c>
      <c r="B113" s="114" t="s">
        <v>160</v>
      </c>
      <c r="C113" s="115">
        <v>305436</v>
      </c>
      <c r="D113" s="116">
        <f t="shared" si="18"/>
        <v>2.9975857263430625</v>
      </c>
      <c r="E113" s="114"/>
      <c r="F113" s="116">
        <f t="shared" si="25"/>
        <v>35.465213272780325</v>
      </c>
      <c r="G113" s="115">
        <v>9293861</v>
      </c>
      <c r="H113" s="116">
        <f t="shared" si="19"/>
        <v>91.211072290812027</v>
      </c>
      <c r="I113" s="114"/>
      <c r="J113" s="116">
        <f t="shared" si="26"/>
        <v>60.594929975857269</v>
      </c>
      <c r="K113" s="115">
        <v>1229161</v>
      </c>
      <c r="L113" s="115">
        <v>1117912</v>
      </c>
      <c r="M113" s="115">
        <v>0</v>
      </c>
      <c r="N113" s="115">
        <v>0</v>
      </c>
      <c r="O113" s="115">
        <v>0</v>
      </c>
      <c r="P113" s="115">
        <v>0</v>
      </c>
      <c r="Q113" s="115">
        <v>0</v>
      </c>
      <c r="R113" s="115">
        <v>854025</v>
      </c>
      <c r="S113" s="116">
        <f t="shared" si="20"/>
        <v>8.3815043083989238</v>
      </c>
      <c r="T113" s="114"/>
      <c r="U113" s="243">
        <f t="shared" si="27"/>
        <v>74.153102815241951</v>
      </c>
      <c r="V113" s="115">
        <f t="shared" si="21"/>
        <v>10453322</v>
      </c>
      <c r="W113" s="115">
        <v>772373</v>
      </c>
      <c r="X113" s="243">
        <f t="shared" si="22"/>
        <v>7.3887803322235737</v>
      </c>
      <c r="Y113" s="115">
        <v>0</v>
      </c>
      <c r="Z113" s="243">
        <f t="shared" si="23"/>
        <v>0</v>
      </c>
      <c r="AA113" s="115">
        <v>0</v>
      </c>
      <c r="AB113" s="243">
        <f t="shared" si="24"/>
        <v>0</v>
      </c>
      <c r="AC113" s="115">
        <v>112</v>
      </c>
      <c r="AD113" s="115">
        <v>101894</v>
      </c>
      <c r="AE113" s="115">
        <v>101894</v>
      </c>
      <c r="AF113" s="115">
        <v>101894</v>
      </c>
      <c r="AG113" s="115">
        <v>101894</v>
      </c>
    </row>
    <row r="114" spans="1:33" x14ac:dyDescent="0.25">
      <c r="A114" s="117">
        <v>61</v>
      </c>
      <c r="B114" s="117" t="s">
        <v>162</v>
      </c>
      <c r="C114" s="118">
        <v>176052</v>
      </c>
      <c r="D114" s="119">
        <f t="shared" si="18"/>
        <v>11.965744579623463</v>
      </c>
      <c r="E114" s="117"/>
      <c r="F114" s="119">
        <f t="shared" si="25"/>
        <v>141.56982392682838</v>
      </c>
      <c r="G114" s="118">
        <v>2113661</v>
      </c>
      <c r="H114" s="119">
        <f t="shared" si="19"/>
        <v>143.65941684224836</v>
      </c>
      <c r="I114" s="117"/>
      <c r="J114" s="119">
        <f t="shared" si="26"/>
        <v>95.438328760941616</v>
      </c>
      <c r="K114" s="118">
        <v>314777</v>
      </c>
      <c r="L114" s="118">
        <v>396362</v>
      </c>
      <c r="M114" s="118">
        <v>0</v>
      </c>
      <c r="N114" s="118">
        <v>0</v>
      </c>
      <c r="O114" s="118">
        <v>0</v>
      </c>
      <c r="P114" s="118">
        <v>0</v>
      </c>
      <c r="Q114" s="118">
        <v>0</v>
      </c>
      <c r="R114" s="118">
        <v>423807</v>
      </c>
      <c r="S114" s="119">
        <f t="shared" si="20"/>
        <v>28.804934411744714</v>
      </c>
      <c r="T114" s="117"/>
      <c r="U114" s="123">
        <f t="shared" si="27"/>
        <v>254.84390205228343</v>
      </c>
      <c r="V114" s="118">
        <f t="shared" si="21"/>
        <v>2713520</v>
      </c>
      <c r="W114" s="118">
        <v>360473</v>
      </c>
      <c r="X114" s="123">
        <f t="shared" si="22"/>
        <v>13.284331790441936</v>
      </c>
      <c r="Y114" s="118">
        <v>0</v>
      </c>
      <c r="Z114" s="123">
        <f t="shared" si="23"/>
        <v>0</v>
      </c>
      <c r="AA114" s="118">
        <v>170000</v>
      </c>
      <c r="AB114" s="123">
        <f t="shared" si="24"/>
        <v>6.2649252631268606</v>
      </c>
      <c r="AC114" s="118">
        <v>0</v>
      </c>
      <c r="AD114" s="118">
        <v>14713</v>
      </c>
      <c r="AE114" s="118">
        <v>14713</v>
      </c>
      <c r="AF114" s="118">
        <v>14713</v>
      </c>
      <c r="AG114" s="118">
        <v>14713</v>
      </c>
    </row>
    <row r="115" spans="1:33" x14ac:dyDescent="0.25">
      <c r="A115" s="114">
        <v>62</v>
      </c>
      <c r="B115" s="114" t="s">
        <v>251</v>
      </c>
      <c r="C115" s="115">
        <v>222019</v>
      </c>
      <c r="D115" s="116">
        <f t="shared" si="18"/>
        <v>8.64728334956183</v>
      </c>
      <c r="E115" s="114"/>
      <c r="F115" s="116">
        <f t="shared" si="25"/>
        <v>102.30824944463137</v>
      </c>
      <c r="G115" s="115">
        <v>5067799</v>
      </c>
      <c r="H115" s="116">
        <f t="shared" si="19"/>
        <v>197.38262901655307</v>
      </c>
      <c r="I115" s="114"/>
      <c r="J115" s="116">
        <f t="shared" si="26"/>
        <v>131.12866983489516</v>
      </c>
      <c r="K115" s="115">
        <v>956210</v>
      </c>
      <c r="L115" s="115">
        <v>476227</v>
      </c>
      <c r="M115" s="115">
        <v>0</v>
      </c>
      <c r="N115" s="115">
        <v>0</v>
      </c>
      <c r="O115" s="115">
        <v>0</v>
      </c>
      <c r="P115" s="115">
        <v>0</v>
      </c>
      <c r="Q115" s="115">
        <v>0</v>
      </c>
      <c r="R115" s="115">
        <v>391120</v>
      </c>
      <c r="S115" s="116">
        <f t="shared" si="20"/>
        <v>15.233495618305746</v>
      </c>
      <c r="T115" s="114"/>
      <c r="U115" s="243">
        <f t="shared" si="27"/>
        <v>134.77425116727616</v>
      </c>
      <c r="V115" s="115">
        <f t="shared" si="21"/>
        <v>5680938</v>
      </c>
      <c r="W115" s="115">
        <v>378012</v>
      </c>
      <c r="X115" s="243">
        <f t="shared" si="22"/>
        <v>6.6540419909529023</v>
      </c>
      <c r="Y115" s="115">
        <v>0</v>
      </c>
      <c r="Z115" s="243">
        <f t="shared" si="23"/>
        <v>0</v>
      </c>
      <c r="AA115" s="115">
        <v>0</v>
      </c>
      <c r="AB115" s="243">
        <f t="shared" si="24"/>
        <v>0</v>
      </c>
      <c r="AC115" s="115">
        <v>435</v>
      </c>
      <c r="AD115" s="115">
        <v>25675</v>
      </c>
      <c r="AE115" s="115">
        <v>25675</v>
      </c>
      <c r="AF115" s="115">
        <v>25675</v>
      </c>
      <c r="AG115" s="115">
        <v>25675</v>
      </c>
    </row>
    <row r="116" spans="1:33" x14ac:dyDescent="0.25">
      <c r="A116" s="117">
        <v>63</v>
      </c>
      <c r="B116" s="117" t="s">
        <v>166</v>
      </c>
      <c r="C116" s="118">
        <v>57800</v>
      </c>
      <c r="D116" s="119">
        <f t="shared" si="18"/>
        <v>4.776859504132231</v>
      </c>
      <c r="E116" s="117"/>
      <c r="F116" s="119">
        <f t="shared" si="25"/>
        <v>56.516262270448458</v>
      </c>
      <c r="G116" s="118">
        <v>2798123</v>
      </c>
      <c r="H116" s="119">
        <f t="shared" si="19"/>
        <v>231.24983471074381</v>
      </c>
      <c r="I116" s="117"/>
      <c r="J116" s="119">
        <f t="shared" si="26"/>
        <v>153.62792245824326</v>
      </c>
      <c r="K116" s="118">
        <v>392541</v>
      </c>
      <c r="L116" s="118">
        <v>439728</v>
      </c>
      <c r="M116" s="118">
        <v>0</v>
      </c>
      <c r="N116" s="118">
        <v>0</v>
      </c>
      <c r="O116" s="118">
        <v>0</v>
      </c>
      <c r="P116" s="118">
        <v>0</v>
      </c>
      <c r="Q116" s="118">
        <v>0</v>
      </c>
      <c r="R116" s="118">
        <v>267641</v>
      </c>
      <c r="S116" s="119">
        <f t="shared" si="20"/>
        <v>22.119090909090907</v>
      </c>
      <c r="T116" s="117"/>
      <c r="U116" s="123">
        <f t="shared" si="27"/>
        <v>195.69270169292804</v>
      </c>
      <c r="V116" s="118">
        <f t="shared" si="21"/>
        <v>3123564</v>
      </c>
      <c r="W116" s="118">
        <v>333066</v>
      </c>
      <c r="X116" s="123">
        <f t="shared" si="22"/>
        <v>10.663011867213221</v>
      </c>
      <c r="Y116" s="118">
        <v>0</v>
      </c>
      <c r="Z116" s="123">
        <f t="shared" si="23"/>
        <v>0</v>
      </c>
      <c r="AA116" s="118">
        <v>0</v>
      </c>
      <c r="AB116" s="123">
        <f t="shared" si="24"/>
        <v>0</v>
      </c>
      <c r="AC116" s="118">
        <v>0</v>
      </c>
      <c r="AD116" s="118">
        <v>12100</v>
      </c>
      <c r="AE116" s="118">
        <v>12100</v>
      </c>
      <c r="AF116" s="118">
        <v>12100</v>
      </c>
      <c r="AG116" s="118">
        <v>12100</v>
      </c>
    </row>
    <row r="117" spans="1:33" x14ac:dyDescent="0.25">
      <c r="A117" s="114">
        <v>64</v>
      </c>
      <c r="B117" s="114" t="s">
        <v>168</v>
      </c>
      <c r="C117" s="115">
        <v>351932</v>
      </c>
      <c r="D117" s="116">
        <f t="shared" si="18"/>
        <v>30.146650676717492</v>
      </c>
      <c r="E117" s="114"/>
      <c r="F117" s="116">
        <f t="shared" si="25"/>
        <v>356.67283384556396</v>
      </c>
      <c r="G117" s="115">
        <v>2067240</v>
      </c>
      <c r="H117" s="116">
        <f t="shared" si="19"/>
        <v>177.08069213637143</v>
      </c>
      <c r="I117" s="114"/>
      <c r="J117" s="116">
        <f t="shared" si="26"/>
        <v>117.64133312530578</v>
      </c>
      <c r="K117" s="115">
        <v>414213</v>
      </c>
      <c r="L117" s="115">
        <v>452317</v>
      </c>
      <c r="M117" s="115">
        <v>0</v>
      </c>
      <c r="N117" s="115">
        <v>0</v>
      </c>
      <c r="O117" s="115">
        <v>0</v>
      </c>
      <c r="P117" s="115">
        <v>0</v>
      </c>
      <c r="Q117" s="115">
        <v>0</v>
      </c>
      <c r="R117" s="115">
        <v>280004</v>
      </c>
      <c r="S117" s="116">
        <f t="shared" si="20"/>
        <v>23.985266403974645</v>
      </c>
      <c r="T117" s="114"/>
      <c r="U117" s="243">
        <f t="shared" si="27"/>
        <v>212.20318695328024</v>
      </c>
      <c r="V117" s="115">
        <f t="shared" si="21"/>
        <v>2699176</v>
      </c>
      <c r="W117" s="115">
        <v>381723</v>
      </c>
      <c r="X117" s="243">
        <f t="shared" si="22"/>
        <v>14.142204880304213</v>
      </c>
      <c r="Y117" s="115">
        <v>0</v>
      </c>
      <c r="Z117" s="243">
        <f t="shared" si="23"/>
        <v>0</v>
      </c>
      <c r="AA117" s="115">
        <v>0</v>
      </c>
      <c r="AB117" s="243">
        <f t="shared" si="24"/>
        <v>0</v>
      </c>
      <c r="AC117" s="115">
        <v>181</v>
      </c>
      <c r="AD117" s="115">
        <v>11674</v>
      </c>
      <c r="AE117" s="115">
        <v>11674</v>
      </c>
      <c r="AF117" s="115">
        <v>11674</v>
      </c>
      <c r="AG117" s="115">
        <v>11674</v>
      </c>
    </row>
    <row r="118" spans="1:33" x14ac:dyDescent="0.25">
      <c r="A118" s="117">
        <v>65</v>
      </c>
      <c r="B118" s="117" t="s">
        <v>170</v>
      </c>
      <c r="C118" s="118">
        <v>242039</v>
      </c>
      <c r="D118" s="119">
        <f t="shared" ref="D118:D148" si="28">IFERROR(C118/$AD118,0)</f>
        <v>15.4944625824211</v>
      </c>
      <c r="E118" s="117"/>
      <c r="F118" s="119">
        <f t="shared" ref="F118:F149" si="29">IF(D$149,D118/D$149*100,0)</f>
        <v>183.31900075567316</v>
      </c>
      <c r="G118" s="118">
        <v>1853958</v>
      </c>
      <c r="H118" s="119">
        <f t="shared" ref="H118:H148" si="30">IFERROR(G118/$AD118,0)</f>
        <v>118.68369502592664</v>
      </c>
      <c r="I118" s="117"/>
      <c r="J118" s="119">
        <f t="shared" ref="J118:J149" si="31">IF(H$149,H118/H$149*100,0)</f>
        <v>78.846021746599504</v>
      </c>
      <c r="K118" s="118">
        <v>240340</v>
      </c>
      <c r="L118" s="118">
        <v>276561</v>
      </c>
      <c r="M118" s="118">
        <v>0</v>
      </c>
      <c r="N118" s="118">
        <v>0</v>
      </c>
      <c r="O118" s="118">
        <v>0</v>
      </c>
      <c r="P118" s="118">
        <v>0</v>
      </c>
      <c r="Q118" s="118">
        <v>0</v>
      </c>
      <c r="R118" s="118">
        <v>319453</v>
      </c>
      <c r="S118" s="119">
        <f t="shared" ref="S118:S148" si="32">IFERROR(R118/$AD118,0)</f>
        <v>20.450227258178092</v>
      </c>
      <c r="T118" s="117"/>
      <c r="U118" s="123">
        <f t="shared" ref="U118:U149" si="33">IF(S$149,S118/S$149*100,0)</f>
        <v>180.92787984981936</v>
      </c>
      <c r="V118" s="118">
        <f t="shared" ref="V118:V148" si="34">(C118+G118+R118)</f>
        <v>2415450</v>
      </c>
      <c r="W118" s="118">
        <v>328558</v>
      </c>
      <c r="X118" s="123">
        <f t="shared" ref="X118:X149" si="35">IF($V118,W118/$V118*100,0)</f>
        <v>13.602351528700657</v>
      </c>
      <c r="Y118" s="118">
        <v>0</v>
      </c>
      <c r="Z118" s="123">
        <f t="shared" ref="Z118:Z149" si="36">IF($V118,Y118/$V118*100,0)</f>
        <v>0</v>
      </c>
      <c r="AA118" s="118">
        <v>0</v>
      </c>
      <c r="AB118" s="123">
        <f t="shared" ref="AB118:AB149" si="37">IF($V118,AA118/$V118*100,0)</f>
        <v>0</v>
      </c>
      <c r="AC118" s="118">
        <v>100</v>
      </c>
      <c r="AD118" s="118">
        <v>15621</v>
      </c>
      <c r="AE118" s="118">
        <v>15621</v>
      </c>
      <c r="AF118" s="118">
        <v>15621</v>
      </c>
      <c r="AG118" s="118">
        <v>15621</v>
      </c>
    </row>
    <row r="119" spans="1:33" x14ac:dyDescent="0.25">
      <c r="A119" s="114">
        <v>66</v>
      </c>
      <c r="B119" s="114" t="s">
        <v>172</v>
      </c>
      <c r="C119" s="115">
        <v>97625</v>
      </c>
      <c r="D119" s="116">
        <f t="shared" si="28"/>
        <v>2.5944085678598952</v>
      </c>
      <c r="E119" s="114"/>
      <c r="F119" s="116">
        <f t="shared" si="29"/>
        <v>30.695119865055499</v>
      </c>
      <c r="G119" s="115">
        <v>4795120</v>
      </c>
      <c r="H119" s="116">
        <f t="shared" si="30"/>
        <v>127.43150229875894</v>
      </c>
      <c r="I119" s="114"/>
      <c r="J119" s="116">
        <f t="shared" si="31"/>
        <v>84.657517608083467</v>
      </c>
      <c r="K119" s="115">
        <v>917217</v>
      </c>
      <c r="L119" s="115">
        <v>583878</v>
      </c>
      <c r="M119" s="115">
        <v>0</v>
      </c>
      <c r="N119" s="115">
        <v>0</v>
      </c>
      <c r="O119" s="115">
        <v>0</v>
      </c>
      <c r="P119" s="115">
        <v>0</v>
      </c>
      <c r="Q119" s="115">
        <v>0</v>
      </c>
      <c r="R119" s="115">
        <v>150975</v>
      </c>
      <c r="S119" s="116">
        <f t="shared" si="32"/>
        <v>4.0121980387467113</v>
      </c>
      <c r="T119" s="114"/>
      <c r="U119" s="243">
        <f t="shared" si="33"/>
        <v>35.496841943296708</v>
      </c>
      <c r="V119" s="115">
        <f t="shared" si="34"/>
        <v>5043720</v>
      </c>
      <c r="W119" s="115">
        <v>426595</v>
      </c>
      <c r="X119" s="243">
        <f t="shared" si="35"/>
        <v>8.4579437399379831</v>
      </c>
      <c r="Y119" s="115">
        <v>0</v>
      </c>
      <c r="Z119" s="243">
        <f t="shared" si="36"/>
        <v>0</v>
      </c>
      <c r="AA119" s="115">
        <v>0</v>
      </c>
      <c r="AB119" s="243">
        <f t="shared" si="37"/>
        <v>0</v>
      </c>
      <c r="AC119" s="115">
        <v>0</v>
      </c>
      <c r="AD119" s="115">
        <v>37629</v>
      </c>
      <c r="AE119" s="115">
        <v>37629</v>
      </c>
      <c r="AF119" s="115">
        <v>37629</v>
      </c>
      <c r="AG119" s="115">
        <v>37629</v>
      </c>
    </row>
    <row r="120" spans="1:33" x14ac:dyDescent="0.25">
      <c r="A120" s="117">
        <v>67</v>
      </c>
      <c r="B120" s="117" t="s">
        <v>252</v>
      </c>
      <c r="C120" s="118">
        <v>95214</v>
      </c>
      <c r="D120" s="119">
        <f t="shared" si="28"/>
        <v>4.0792596718221157</v>
      </c>
      <c r="E120" s="117"/>
      <c r="F120" s="119">
        <f t="shared" si="29"/>
        <v>48.262777936535336</v>
      </c>
      <c r="G120" s="118">
        <v>3407184</v>
      </c>
      <c r="H120" s="119">
        <f t="shared" si="30"/>
        <v>145.97420847435842</v>
      </c>
      <c r="I120" s="117"/>
      <c r="J120" s="119">
        <f t="shared" si="31"/>
        <v>96.976131500604595</v>
      </c>
      <c r="K120" s="118">
        <v>615768</v>
      </c>
      <c r="L120" s="118">
        <v>655559</v>
      </c>
      <c r="M120" s="118">
        <v>0</v>
      </c>
      <c r="N120" s="118">
        <v>0</v>
      </c>
      <c r="O120" s="118">
        <v>0</v>
      </c>
      <c r="P120" s="118">
        <v>0</v>
      </c>
      <c r="Q120" s="118">
        <v>0</v>
      </c>
      <c r="R120" s="118">
        <v>317969</v>
      </c>
      <c r="S120" s="119">
        <f t="shared" si="32"/>
        <v>13.62276680519258</v>
      </c>
      <c r="T120" s="117"/>
      <c r="U120" s="123">
        <f t="shared" si="33"/>
        <v>120.52376164995115</v>
      </c>
      <c r="V120" s="118">
        <f t="shared" si="34"/>
        <v>3820367</v>
      </c>
      <c r="W120" s="118">
        <v>483104</v>
      </c>
      <c r="X120" s="123">
        <f t="shared" si="35"/>
        <v>12.645486677065318</v>
      </c>
      <c r="Y120" s="118">
        <v>0</v>
      </c>
      <c r="Z120" s="123">
        <f t="shared" si="36"/>
        <v>0</v>
      </c>
      <c r="AA120" s="118">
        <v>0</v>
      </c>
      <c r="AB120" s="123">
        <f t="shared" si="37"/>
        <v>0</v>
      </c>
      <c r="AC120" s="118">
        <v>3892</v>
      </c>
      <c r="AD120" s="118">
        <v>23341</v>
      </c>
      <c r="AE120" s="118">
        <v>23341</v>
      </c>
      <c r="AF120" s="118">
        <v>23341</v>
      </c>
      <c r="AG120" s="118">
        <v>23341</v>
      </c>
    </row>
    <row r="121" spans="1:33" x14ac:dyDescent="0.25">
      <c r="A121" s="114">
        <v>68</v>
      </c>
      <c r="B121" s="114" t="s">
        <v>176</v>
      </c>
      <c r="C121" s="115">
        <v>116847</v>
      </c>
      <c r="D121" s="116">
        <f t="shared" si="28"/>
        <v>6.8850981085380942</v>
      </c>
      <c r="E121" s="114"/>
      <c r="F121" s="116">
        <f t="shared" si="29"/>
        <v>81.459379352333585</v>
      </c>
      <c r="G121" s="115">
        <v>1369765</v>
      </c>
      <c r="H121" s="116">
        <f t="shared" si="30"/>
        <v>80.71209710682929</v>
      </c>
      <c r="I121" s="114"/>
      <c r="J121" s="116">
        <f t="shared" si="31"/>
        <v>53.620067712827144</v>
      </c>
      <c r="K121" s="115">
        <v>336706</v>
      </c>
      <c r="L121" s="115">
        <v>403599</v>
      </c>
      <c r="M121" s="115">
        <v>0</v>
      </c>
      <c r="N121" s="115">
        <v>0</v>
      </c>
      <c r="O121" s="115">
        <v>0</v>
      </c>
      <c r="P121" s="115">
        <v>0</v>
      </c>
      <c r="Q121" s="115">
        <v>0</v>
      </c>
      <c r="R121" s="115">
        <v>240148</v>
      </c>
      <c r="S121" s="116">
        <f t="shared" si="32"/>
        <v>14.150492015791645</v>
      </c>
      <c r="T121" s="114"/>
      <c r="U121" s="243">
        <f t="shared" si="33"/>
        <v>125.19266837121049</v>
      </c>
      <c r="V121" s="115">
        <f t="shared" si="34"/>
        <v>1726760</v>
      </c>
      <c r="W121" s="115">
        <v>347037</v>
      </c>
      <c r="X121" s="243">
        <f t="shared" si="35"/>
        <v>20.097581597905904</v>
      </c>
      <c r="Y121" s="115">
        <v>0</v>
      </c>
      <c r="Z121" s="243">
        <f t="shared" si="36"/>
        <v>0</v>
      </c>
      <c r="AA121" s="115">
        <v>0</v>
      </c>
      <c r="AB121" s="243">
        <f t="shared" si="37"/>
        <v>0</v>
      </c>
      <c r="AC121" s="115">
        <v>10994</v>
      </c>
      <c r="AD121" s="115">
        <v>16971</v>
      </c>
      <c r="AE121" s="115">
        <v>16971</v>
      </c>
      <c r="AF121" s="115">
        <v>16971</v>
      </c>
      <c r="AG121" s="115">
        <v>16971</v>
      </c>
    </row>
    <row r="122" spans="1:33" x14ac:dyDescent="0.25">
      <c r="A122" s="117">
        <v>69</v>
      </c>
      <c r="B122" s="117" t="s">
        <v>178</v>
      </c>
      <c r="C122" s="118">
        <v>215376</v>
      </c>
      <c r="D122" s="119">
        <f t="shared" si="28"/>
        <v>3.6398911629007453</v>
      </c>
      <c r="E122" s="117"/>
      <c r="F122" s="119">
        <f t="shared" si="29"/>
        <v>43.064495286167343</v>
      </c>
      <c r="G122" s="118">
        <v>5791210</v>
      </c>
      <c r="H122" s="119">
        <f t="shared" si="30"/>
        <v>97.87243751161887</v>
      </c>
      <c r="I122" s="117"/>
      <c r="J122" s="119">
        <f t="shared" si="31"/>
        <v>65.020324272412012</v>
      </c>
      <c r="K122" s="118">
        <v>743504</v>
      </c>
      <c r="L122" s="118">
        <v>991220</v>
      </c>
      <c r="M122" s="118">
        <v>0</v>
      </c>
      <c r="N122" s="118">
        <v>0</v>
      </c>
      <c r="O122" s="118">
        <v>0</v>
      </c>
      <c r="P122" s="118">
        <v>0</v>
      </c>
      <c r="Q122" s="118">
        <v>0</v>
      </c>
      <c r="R122" s="118">
        <v>624886</v>
      </c>
      <c r="S122" s="119">
        <f t="shared" si="32"/>
        <v>10.560680062868634</v>
      </c>
      <c r="T122" s="117"/>
      <c r="U122" s="123">
        <f t="shared" si="33"/>
        <v>93.432773603187087</v>
      </c>
      <c r="V122" s="118">
        <f t="shared" si="34"/>
        <v>6631472</v>
      </c>
      <c r="W122" s="118">
        <v>626846</v>
      </c>
      <c r="X122" s="123">
        <f t="shared" si="35"/>
        <v>9.4525921243428304</v>
      </c>
      <c r="Y122" s="118">
        <v>0</v>
      </c>
      <c r="Z122" s="123">
        <f t="shared" si="36"/>
        <v>0</v>
      </c>
      <c r="AA122" s="118">
        <v>0</v>
      </c>
      <c r="AB122" s="123">
        <f t="shared" si="37"/>
        <v>0</v>
      </c>
      <c r="AC122" s="118">
        <v>58170</v>
      </c>
      <c r="AD122" s="118">
        <v>59171</v>
      </c>
      <c r="AE122" s="118">
        <v>59171</v>
      </c>
      <c r="AF122" s="118">
        <v>59171</v>
      </c>
      <c r="AG122" s="118">
        <v>59171</v>
      </c>
    </row>
    <row r="123" spans="1:33" x14ac:dyDescent="0.25">
      <c r="A123" s="114">
        <v>70</v>
      </c>
      <c r="B123" s="114" t="s">
        <v>180</v>
      </c>
      <c r="C123" s="115">
        <v>116124</v>
      </c>
      <c r="D123" s="116">
        <f t="shared" si="28"/>
        <v>3.6556066234338602</v>
      </c>
      <c r="E123" s="114"/>
      <c r="F123" s="116">
        <f t="shared" si="29"/>
        <v>43.250428970928652</v>
      </c>
      <c r="G123" s="115">
        <v>12445771</v>
      </c>
      <c r="H123" s="116">
        <f t="shared" si="30"/>
        <v>391.79534722659446</v>
      </c>
      <c r="I123" s="114"/>
      <c r="J123" s="116">
        <f t="shared" si="31"/>
        <v>260.28431673698964</v>
      </c>
      <c r="K123" s="115">
        <v>775573</v>
      </c>
      <c r="L123" s="115">
        <v>719654</v>
      </c>
      <c r="M123" s="115">
        <v>0</v>
      </c>
      <c r="N123" s="115">
        <v>0</v>
      </c>
      <c r="O123" s="115">
        <v>0</v>
      </c>
      <c r="P123" s="115">
        <v>0</v>
      </c>
      <c r="Q123" s="115">
        <v>0</v>
      </c>
      <c r="R123" s="115">
        <v>462007</v>
      </c>
      <c r="S123" s="116">
        <f t="shared" si="32"/>
        <v>14.544072278536801</v>
      </c>
      <c r="T123" s="114"/>
      <c r="U123" s="243">
        <f t="shared" si="33"/>
        <v>128.67476378219123</v>
      </c>
      <c r="V123" s="115">
        <f t="shared" si="34"/>
        <v>13023902</v>
      </c>
      <c r="W123" s="115">
        <v>440560</v>
      </c>
      <c r="X123" s="243">
        <f t="shared" si="35"/>
        <v>3.3827035860681387</v>
      </c>
      <c r="Y123" s="115">
        <v>0</v>
      </c>
      <c r="Z123" s="243">
        <f t="shared" si="36"/>
        <v>0</v>
      </c>
      <c r="AA123" s="115">
        <v>0</v>
      </c>
      <c r="AB123" s="243">
        <f t="shared" si="37"/>
        <v>0</v>
      </c>
      <c r="AC123" s="115">
        <v>0</v>
      </c>
      <c r="AD123" s="115">
        <v>31766</v>
      </c>
      <c r="AE123" s="115">
        <v>31766</v>
      </c>
      <c r="AF123" s="115">
        <v>31766</v>
      </c>
      <c r="AG123" s="115">
        <v>31766</v>
      </c>
    </row>
    <row r="124" spans="1:33" x14ac:dyDescent="0.25">
      <c r="A124" s="117">
        <v>71</v>
      </c>
      <c r="B124" s="117" t="s">
        <v>182</v>
      </c>
      <c r="C124" s="118">
        <v>281128</v>
      </c>
      <c r="D124" s="119">
        <f t="shared" si="28"/>
        <v>12.735707166802573</v>
      </c>
      <c r="E124" s="117"/>
      <c r="F124" s="119">
        <f t="shared" si="29"/>
        <v>150.67945075964698</v>
      </c>
      <c r="G124" s="118">
        <v>2818867</v>
      </c>
      <c r="H124" s="119">
        <f t="shared" si="30"/>
        <v>127.70077919724562</v>
      </c>
      <c r="I124" s="117"/>
      <c r="J124" s="119">
        <f t="shared" si="31"/>
        <v>84.83640833262065</v>
      </c>
      <c r="K124" s="118">
        <v>400685</v>
      </c>
      <c r="L124" s="118">
        <v>504086</v>
      </c>
      <c r="M124" s="118">
        <v>0</v>
      </c>
      <c r="N124" s="118">
        <v>0</v>
      </c>
      <c r="O124" s="118">
        <v>0</v>
      </c>
      <c r="P124" s="118">
        <v>0</v>
      </c>
      <c r="Q124" s="118">
        <v>0</v>
      </c>
      <c r="R124" s="118">
        <v>332318</v>
      </c>
      <c r="S124" s="119">
        <f t="shared" si="32"/>
        <v>15.054725015855757</v>
      </c>
      <c r="T124" s="117"/>
      <c r="U124" s="123">
        <f t="shared" si="33"/>
        <v>133.19262639252864</v>
      </c>
      <c r="V124" s="118">
        <f t="shared" si="34"/>
        <v>3432313</v>
      </c>
      <c r="W124" s="118">
        <v>376641</v>
      </c>
      <c r="X124" s="123">
        <f t="shared" si="35"/>
        <v>10.973387333847466</v>
      </c>
      <c r="Y124" s="118">
        <v>0</v>
      </c>
      <c r="Z124" s="123">
        <f t="shared" si="36"/>
        <v>0</v>
      </c>
      <c r="AA124" s="118">
        <v>0</v>
      </c>
      <c r="AB124" s="123">
        <f t="shared" si="37"/>
        <v>0</v>
      </c>
      <c r="AC124" s="118">
        <v>0</v>
      </c>
      <c r="AD124" s="118">
        <v>22074</v>
      </c>
      <c r="AE124" s="118">
        <v>22074</v>
      </c>
      <c r="AF124" s="118">
        <v>22074</v>
      </c>
      <c r="AG124" s="118">
        <v>22074</v>
      </c>
    </row>
    <row r="125" spans="1:33" x14ac:dyDescent="0.25">
      <c r="A125" s="114">
        <v>72</v>
      </c>
      <c r="B125" s="114" t="s">
        <v>184</v>
      </c>
      <c r="C125" s="115">
        <v>243046</v>
      </c>
      <c r="D125" s="116">
        <f t="shared" si="28"/>
        <v>5.6862176262779869</v>
      </c>
      <c r="E125" s="114"/>
      <c r="F125" s="116">
        <f t="shared" si="29"/>
        <v>67.275113788793078</v>
      </c>
      <c r="G125" s="115">
        <v>6373684</v>
      </c>
      <c r="H125" s="116">
        <f t="shared" si="30"/>
        <v>149.11644011884988</v>
      </c>
      <c r="I125" s="114"/>
      <c r="J125" s="116">
        <f t="shared" si="31"/>
        <v>99.063633617220574</v>
      </c>
      <c r="K125" s="115">
        <v>611190</v>
      </c>
      <c r="L125" s="115">
        <v>682591</v>
      </c>
      <c r="M125" s="115">
        <v>0</v>
      </c>
      <c r="N125" s="115">
        <v>0</v>
      </c>
      <c r="O125" s="115">
        <v>0</v>
      </c>
      <c r="P125" s="115">
        <v>0</v>
      </c>
      <c r="Q125" s="115">
        <v>0</v>
      </c>
      <c r="R125" s="115">
        <v>456287</v>
      </c>
      <c r="S125" s="116">
        <f t="shared" si="32"/>
        <v>10.675128091149428</v>
      </c>
      <c r="T125" s="114"/>
      <c r="U125" s="243">
        <f t="shared" si="33"/>
        <v>94.445321720546289</v>
      </c>
      <c r="V125" s="115">
        <f t="shared" si="34"/>
        <v>7073017</v>
      </c>
      <c r="W125" s="115">
        <v>447323</v>
      </c>
      <c r="X125" s="243">
        <f t="shared" si="35"/>
        <v>6.3243591808135058</v>
      </c>
      <c r="Y125" s="115">
        <v>0</v>
      </c>
      <c r="Z125" s="243">
        <f t="shared" si="36"/>
        <v>0</v>
      </c>
      <c r="AA125" s="115">
        <v>0</v>
      </c>
      <c r="AB125" s="243">
        <f t="shared" si="37"/>
        <v>0</v>
      </c>
      <c r="AC125" s="115">
        <v>168019</v>
      </c>
      <c r="AD125" s="115">
        <v>42743</v>
      </c>
      <c r="AE125" s="115">
        <v>42743</v>
      </c>
      <c r="AF125" s="115">
        <v>42743</v>
      </c>
      <c r="AG125" s="115">
        <v>42743</v>
      </c>
    </row>
    <row r="126" spans="1:33" x14ac:dyDescent="0.25">
      <c r="A126" s="117">
        <v>73</v>
      </c>
      <c r="B126" s="117" t="s">
        <v>186</v>
      </c>
      <c r="C126" s="118">
        <v>5488000</v>
      </c>
      <c r="D126" s="119">
        <f t="shared" si="28"/>
        <v>11.132771690951985</v>
      </c>
      <c r="E126" s="117"/>
      <c r="F126" s="119">
        <f t="shared" si="29"/>
        <v>131.71470589381804</v>
      </c>
      <c r="G126" s="118">
        <v>54141000</v>
      </c>
      <c r="H126" s="119">
        <f t="shared" si="30"/>
        <v>109.82860643582934</v>
      </c>
      <c r="I126" s="117"/>
      <c r="J126" s="119">
        <f t="shared" si="31"/>
        <v>72.963254889784366</v>
      </c>
      <c r="K126" s="118">
        <v>0</v>
      </c>
      <c r="L126" s="118">
        <v>0</v>
      </c>
      <c r="M126" s="118">
        <v>0</v>
      </c>
      <c r="N126" s="118">
        <v>0</v>
      </c>
      <c r="O126" s="118">
        <v>0</v>
      </c>
      <c r="P126" s="118">
        <v>0</v>
      </c>
      <c r="Q126" s="118">
        <v>0</v>
      </c>
      <c r="R126" s="118">
        <v>4441000</v>
      </c>
      <c r="S126" s="119">
        <f t="shared" si="32"/>
        <v>9.0088628060345783</v>
      </c>
      <c r="T126" s="117"/>
      <c r="U126" s="123">
        <f t="shared" si="33"/>
        <v>79.703488219276792</v>
      </c>
      <c r="V126" s="118">
        <f t="shared" si="34"/>
        <v>64070000</v>
      </c>
      <c r="W126" s="118">
        <v>1377000</v>
      </c>
      <c r="X126" s="123">
        <f t="shared" si="35"/>
        <v>2.1492117995941937</v>
      </c>
      <c r="Y126" s="118">
        <v>0</v>
      </c>
      <c r="Z126" s="123">
        <f t="shared" si="36"/>
        <v>0</v>
      </c>
      <c r="AA126" s="118">
        <v>1021000</v>
      </c>
      <c r="AB126" s="123">
        <f t="shared" si="37"/>
        <v>1.5935695333229281</v>
      </c>
      <c r="AC126" s="118">
        <v>548000</v>
      </c>
      <c r="AD126" s="118">
        <v>492959</v>
      </c>
      <c r="AE126" s="118">
        <v>492959</v>
      </c>
      <c r="AF126" s="118">
        <v>492959</v>
      </c>
      <c r="AG126" s="118">
        <v>492959</v>
      </c>
    </row>
    <row r="127" spans="1:33" x14ac:dyDescent="0.25">
      <c r="A127" s="114">
        <v>74</v>
      </c>
      <c r="B127" s="114" t="s">
        <v>188</v>
      </c>
      <c r="C127" s="115">
        <v>195954</v>
      </c>
      <c r="D127" s="116">
        <f t="shared" si="28"/>
        <v>5.9016956299129593</v>
      </c>
      <c r="E127" s="114"/>
      <c r="F127" s="116">
        <f t="shared" si="29"/>
        <v>69.82448987080096</v>
      </c>
      <c r="G127" s="115">
        <v>1691174</v>
      </c>
      <c r="H127" s="116">
        <f t="shared" si="30"/>
        <v>50.934373399993973</v>
      </c>
      <c r="I127" s="114"/>
      <c r="J127" s="116">
        <f t="shared" si="31"/>
        <v>33.837611070906149</v>
      </c>
      <c r="K127" s="115">
        <v>624726</v>
      </c>
      <c r="L127" s="115">
        <v>655780</v>
      </c>
      <c r="M127" s="115">
        <v>0</v>
      </c>
      <c r="N127" s="115">
        <v>0</v>
      </c>
      <c r="O127" s="115">
        <v>0</v>
      </c>
      <c r="P127" s="115">
        <v>0</v>
      </c>
      <c r="Q127" s="115">
        <v>0</v>
      </c>
      <c r="R127" s="115">
        <v>496631</v>
      </c>
      <c r="S127" s="116">
        <f t="shared" si="32"/>
        <v>14.957413486733126</v>
      </c>
      <c r="T127" s="114"/>
      <c r="U127" s="243">
        <f t="shared" si="33"/>
        <v>132.33168883780974</v>
      </c>
      <c r="V127" s="115">
        <f t="shared" si="34"/>
        <v>2383759</v>
      </c>
      <c r="W127" s="115">
        <v>560394</v>
      </c>
      <c r="X127" s="243">
        <f t="shared" si="35"/>
        <v>23.50883625400051</v>
      </c>
      <c r="Y127" s="115">
        <v>0</v>
      </c>
      <c r="Z127" s="243">
        <f t="shared" si="36"/>
        <v>0</v>
      </c>
      <c r="AA127" s="115">
        <v>0</v>
      </c>
      <c r="AB127" s="243">
        <f t="shared" si="37"/>
        <v>0</v>
      </c>
      <c r="AC127" s="115">
        <v>17343</v>
      </c>
      <c r="AD127" s="115">
        <v>33203</v>
      </c>
      <c r="AE127" s="115">
        <v>33203</v>
      </c>
      <c r="AF127" s="115">
        <v>33203</v>
      </c>
      <c r="AG127" s="115">
        <v>33203</v>
      </c>
    </row>
    <row r="128" spans="1:33" x14ac:dyDescent="0.25">
      <c r="A128" s="117">
        <v>75</v>
      </c>
      <c r="B128" s="117" t="s">
        <v>190</v>
      </c>
      <c r="C128" s="118">
        <v>179140</v>
      </c>
      <c r="D128" s="119">
        <f t="shared" si="28"/>
        <v>24.168915272531031</v>
      </c>
      <c r="E128" s="117"/>
      <c r="F128" s="119">
        <f t="shared" si="29"/>
        <v>285.94869770672653</v>
      </c>
      <c r="G128" s="118">
        <v>3741606</v>
      </c>
      <c r="H128" s="119">
        <f t="shared" si="30"/>
        <v>504.8038316243929</v>
      </c>
      <c r="I128" s="117"/>
      <c r="J128" s="119">
        <f t="shared" si="31"/>
        <v>335.36008360144905</v>
      </c>
      <c r="K128" s="118">
        <v>272647</v>
      </c>
      <c r="L128" s="118">
        <v>373301</v>
      </c>
      <c r="M128" s="118">
        <v>0</v>
      </c>
      <c r="N128" s="118">
        <v>0</v>
      </c>
      <c r="O128" s="118">
        <v>0</v>
      </c>
      <c r="P128" s="118">
        <v>0</v>
      </c>
      <c r="Q128" s="118">
        <v>0</v>
      </c>
      <c r="R128" s="118">
        <v>285160</v>
      </c>
      <c r="S128" s="119">
        <f t="shared" si="32"/>
        <v>38.472746896923908</v>
      </c>
      <c r="T128" s="117"/>
      <c r="U128" s="123">
        <f t="shared" si="33"/>
        <v>340.3772701486983</v>
      </c>
      <c r="V128" s="118">
        <f t="shared" si="34"/>
        <v>4205906</v>
      </c>
      <c r="W128" s="118">
        <v>279500</v>
      </c>
      <c r="X128" s="123">
        <f t="shared" si="35"/>
        <v>6.6454171824096884</v>
      </c>
      <c r="Y128" s="118">
        <v>0</v>
      </c>
      <c r="Z128" s="123">
        <f t="shared" si="36"/>
        <v>0</v>
      </c>
      <c r="AA128" s="118">
        <v>0</v>
      </c>
      <c r="AB128" s="123">
        <f t="shared" si="37"/>
        <v>0</v>
      </c>
      <c r="AC128" s="118">
        <v>0</v>
      </c>
      <c r="AD128" s="118">
        <v>7412</v>
      </c>
      <c r="AE128" s="118">
        <v>7412</v>
      </c>
      <c r="AF128" s="118">
        <v>7412</v>
      </c>
      <c r="AG128" s="118">
        <v>7412</v>
      </c>
    </row>
    <row r="129" spans="1:33" x14ac:dyDescent="0.25">
      <c r="A129" s="114">
        <v>76</v>
      </c>
      <c r="B129" s="114" t="s">
        <v>63</v>
      </c>
      <c r="C129" s="115">
        <v>2197379</v>
      </c>
      <c r="D129" s="116">
        <f t="shared" si="28"/>
        <v>238.32744034707159</v>
      </c>
      <c r="E129" s="114"/>
      <c r="F129" s="116">
        <f t="shared" si="29"/>
        <v>2819.7136870464892</v>
      </c>
      <c r="G129" s="115">
        <v>1595934</v>
      </c>
      <c r="H129" s="116">
        <f t="shared" si="30"/>
        <v>173.09479392624729</v>
      </c>
      <c r="I129" s="114"/>
      <c r="J129" s="116">
        <f t="shared" si="31"/>
        <v>114.99335172494133</v>
      </c>
      <c r="K129" s="115">
        <v>245823</v>
      </c>
      <c r="L129" s="115">
        <v>311552</v>
      </c>
      <c r="M129" s="115">
        <v>0</v>
      </c>
      <c r="N129" s="115">
        <v>0</v>
      </c>
      <c r="O129" s="115">
        <v>0</v>
      </c>
      <c r="P129" s="115">
        <v>0</v>
      </c>
      <c r="Q129" s="115">
        <v>0</v>
      </c>
      <c r="R129" s="115">
        <v>180471</v>
      </c>
      <c r="S129" s="116">
        <f t="shared" si="32"/>
        <v>19.573861171366595</v>
      </c>
      <c r="T129" s="114"/>
      <c r="U129" s="243">
        <f t="shared" si="33"/>
        <v>173.1744668408916</v>
      </c>
      <c r="V129" s="115">
        <f t="shared" si="34"/>
        <v>3973784</v>
      </c>
      <c r="W129" s="115">
        <v>318931</v>
      </c>
      <c r="X129" s="243">
        <f t="shared" si="35"/>
        <v>8.0258765952049735</v>
      </c>
      <c r="Y129" s="115">
        <v>0</v>
      </c>
      <c r="Z129" s="243">
        <f t="shared" si="36"/>
        <v>0</v>
      </c>
      <c r="AA129" s="115">
        <v>0</v>
      </c>
      <c r="AB129" s="243">
        <f t="shared" si="37"/>
        <v>0</v>
      </c>
      <c r="AC129" s="115">
        <v>2933</v>
      </c>
      <c r="AD129" s="115">
        <v>9220</v>
      </c>
      <c r="AE129" s="115">
        <v>9220</v>
      </c>
      <c r="AF129" s="115">
        <v>9220</v>
      </c>
      <c r="AG129" s="115">
        <v>9220</v>
      </c>
    </row>
    <row r="130" spans="1:33" x14ac:dyDescent="0.25">
      <c r="A130" s="117">
        <v>77</v>
      </c>
      <c r="B130" s="117" t="s">
        <v>65</v>
      </c>
      <c r="C130" s="118">
        <v>485826</v>
      </c>
      <c r="D130" s="119">
        <f t="shared" si="28"/>
        <v>5.0334752742983246</v>
      </c>
      <c r="E130" s="117"/>
      <c r="F130" s="119">
        <f t="shared" si="29"/>
        <v>59.552349925296632</v>
      </c>
      <c r="G130" s="118">
        <v>15741859</v>
      </c>
      <c r="H130" s="119">
        <f t="shared" si="30"/>
        <v>163.09596038085766</v>
      </c>
      <c r="I130" s="117"/>
      <c r="J130" s="119">
        <f t="shared" si="31"/>
        <v>108.35075227614428</v>
      </c>
      <c r="K130" s="118">
        <v>1162101</v>
      </c>
      <c r="L130" s="118">
        <v>1354416</v>
      </c>
      <c r="M130" s="118">
        <v>0</v>
      </c>
      <c r="N130" s="118">
        <v>0</v>
      </c>
      <c r="O130" s="118">
        <v>0</v>
      </c>
      <c r="P130" s="118">
        <v>0</v>
      </c>
      <c r="Q130" s="118">
        <v>0</v>
      </c>
      <c r="R130" s="118">
        <v>963785</v>
      </c>
      <c r="S130" s="119">
        <f t="shared" si="32"/>
        <v>9.9854432805976021</v>
      </c>
      <c r="T130" s="117"/>
      <c r="U130" s="123">
        <f t="shared" si="33"/>
        <v>88.343521043105639</v>
      </c>
      <c r="V130" s="118">
        <f t="shared" si="34"/>
        <v>17191470</v>
      </c>
      <c r="W130" s="118">
        <v>868178</v>
      </c>
      <c r="X130" s="123">
        <f t="shared" si="35"/>
        <v>5.0500509845871244</v>
      </c>
      <c r="Y130" s="118">
        <v>0</v>
      </c>
      <c r="Z130" s="123">
        <f t="shared" si="36"/>
        <v>0</v>
      </c>
      <c r="AA130" s="118">
        <v>0</v>
      </c>
      <c r="AB130" s="123">
        <f t="shared" si="37"/>
        <v>0</v>
      </c>
      <c r="AC130" s="118">
        <v>1022781</v>
      </c>
      <c r="AD130" s="118">
        <v>96519</v>
      </c>
      <c r="AE130" s="118">
        <v>96519</v>
      </c>
      <c r="AF130" s="118">
        <v>96519</v>
      </c>
      <c r="AG130" s="118">
        <v>96519</v>
      </c>
    </row>
    <row r="131" spans="1:33" x14ac:dyDescent="0.25">
      <c r="A131" s="114">
        <v>78</v>
      </c>
      <c r="B131" s="114" t="s">
        <v>194</v>
      </c>
      <c r="C131" s="115">
        <v>140588</v>
      </c>
      <c r="D131" s="116">
        <f t="shared" si="28"/>
        <v>6.2589261864482237</v>
      </c>
      <c r="E131" s="114"/>
      <c r="F131" s="116">
        <f t="shared" si="29"/>
        <v>74.050977128108926</v>
      </c>
      <c r="G131" s="115">
        <v>2401865</v>
      </c>
      <c r="H131" s="116">
        <f t="shared" si="30"/>
        <v>106.93014869557474</v>
      </c>
      <c r="I131" s="114"/>
      <c r="J131" s="116">
        <f t="shared" si="31"/>
        <v>71.037700903874253</v>
      </c>
      <c r="K131" s="115">
        <v>481052</v>
      </c>
      <c r="L131" s="115">
        <v>493522</v>
      </c>
      <c r="M131" s="115">
        <v>0</v>
      </c>
      <c r="N131" s="115">
        <v>0</v>
      </c>
      <c r="O131" s="115">
        <v>0</v>
      </c>
      <c r="P131" s="115">
        <v>0</v>
      </c>
      <c r="Q131" s="115">
        <v>0</v>
      </c>
      <c r="R131" s="115">
        <v>323448</v>
      </c>
      <c r="S131" s="116">
        <f t="shared" si="32"/>
        <v>14.399786305760841</v>
      </c>
      <c r="T131" s="114"/>
      <c r="U131" s="243">
        <f t="shared" si="33"/>
        <v>127.39823248418409</v>
      </c>
      <c r="V131" s="115">
        <f t="shared" si="34"/>
        <v>2865901</v>
      </c>
      <c r="W131" s="115">
        <v>410504</v>
      </c>
      <c r="X131" s="243">
        <f t="shared" si="35"/>
        <v>14.323732745827577</v>
      </c>
      <c r="Y131" s="115">
        <v>0</v>
      </c>
      <c r="Z131" s="243">
        <f t="shared" si="36"/>
        <v>0</v>
      </c>
      <c r="AA131" s="115">
        <v>105972</v>
      </c>
      <c r="AB131" s="243">
        <f t="shared" si="37"/>
        <v>3.6976853003645274</v>
      </c>
      <c r="AC131" s="115">
        <v>0</v>
      </c>
      <c r="AD131" s="115">
        <v>22462</v>
      </c>
      <c r="AE131" s="115">
        <v>22462</v>
      </c>
      <c r="AF131" s="115">
        <v>22462</v>
      </c>
      <c r="AG131" s="115">
        <v>22462</v>
      </c>
    </row>
    <row r="132" spans="1:33" x14ac:dyDescent="0.25">
      <c r="A132" s="117">
        <v>79</v>
      </c>
      <c r="B132" s="117" t="s">
        <v>196</v>
      </c>
      <c r="C132" s="118">
        <v>208138</v>
      </c>
      <c r="D132" s="119">
        <f t="shared" si="28"/>
        <v>2.4341348177948263</v>
      </c>
      <c r="E132" s="117"/>
      <c r="F132" s="119">
        <f t="shared" si="29"/>
        <v>28.798879608060286</v>
      </c>
      <c r="G132" s="118">
        <v>7011622</v>
      </c>
      <c r="H132" s="119">
        <f t="shared" si="30"/>
        <v>81.999602376385837</v>
      </c>
      <c r="I132" s="117"/>
      <c r="J132" s="119">
        <f t="shared" si="31"/>
        <v>54.475405663504716</v>
      </c>
      <c r="K132" s="118">
        <v>1144584</v>
      </c>
      <c r="L132" s="118">
        <v>1009056</v>
      </c>
      <c r="M132" s="118">
        <v>0</v>
      </c>
      <c r="N132" s="118">
        <v>1254</v>
      </c>
      <c r="O132" s="118">
        <v>0</v>
      </c>
      <c r="P132" s="118">
        <v>0</v>
      </c>
      <c r="Q132" s="118">
        <v>0</v>
      </c>
      <c r="R132" s="118">
        <v>550310</v>
      </c>
      <c r="S132" s="119">
        <f t="shared" si="32"/>
        <v>6.4357720915002101</v>
      </c>
      <c r="T132" s="117"/>
      <c r="U132" s="123">
        <f t="shared" si="33"/>
        <v>56.938760875927194</v>
      </c>
      <c r="V132" s="118">
        <f t="shared" si="34"/>
        <v>7770070</v>
      </c>
      <c r="W132" s="118">
        <v>946891</v>
      </c>
      <c r="X132" s="123">
        <f t="shared" si="35"/>
        <v>12.186389569205939</v>
      </c>
      <c r="Y132" s="118">
        <v>0</v>
      </c>
      <c r="Z132" s="123">
        <f t="shared" si="36"/>
        <v>0</v>
      </c>
      <c r="AA132" s="118">
        <v>0</v>
      </c>
      <c r="AB132" s="123">
        <f t="shared" si="37"/>
        <v>0</v>
      </c>
      <c r="AC132" s="118">
        <v>856829</v>
      </c>
      <c r="AD132" s="118">
        <v>85508</v>
      </c>
      <c r="AE132" s="118">
        <v>85508</v>
      </c>
      <c r="AF132" s="118">
        <v>85508</v>
      </c>
      <c r="AG132" s="118">
        <v>85508</v>
      </c>
    </row>
    <row r="133" spans="1:33" x14ac:dyDescent="0.25">
      <c r="A133" s="114">
        <v>80</v>
      </c>
      <c r="B133" s="114" t="s">
        <v>198</v>
      </c>
      <c r="C133" s="115">
        <v>249973</v>
      </c>
      <c r="D133" s="116">
        <f t="shared" si="28"/>
        <v>9.9857388247513281</v>
      </c>
      <c r="E133" s="114"/>
      <c r="F133" s="116">
        <f t="shared" si="29"/>
        <v>118.14386290734488</v>
      </c>
      <c r="G133" s="115">
        <v>2446137</v>
      </c>
      <c r="H133" s="116">
        <f t="shared" si="30"/>
        <v>97.716494227619549</v>
      </c>
      <c r="I133" s="114"/>
      <c r="J133" s="116">
        <f t="shared" si="31"/>
        <v>64.916725310829619</v>
      </c>
      <c r="K133" s="115">
        <v>470095</v>
      </c>
      <c r="L133" s="115">
        <v>534829</v>
      </c>
      <c r="M133" s="115">
        <v>0</v>
      </c>
      <c r="N133" s="115">
        <v>0</v>
      </c>
      <c r="O133" s="115">
        <v>0</v>
      </c>
      <c r="P133" s="115">
        <v>0</v>
      </c>
      <c r="Q133" s="115">
        <v>0</v>
      </c>
      <c r="R133" s="115">
        <v>355345</v>
      </c>
      <c r="S133" s="116">
        <f t="shared" si="32"/>
        <v>14.195062517476931</v>
      </c>
      <c r="T133" s="114"/>
      <c r="U133" s="243">
        <f t="shared" si="33"/>
        <v>125.58699388515002</v>
      </c>
      <c r="V133" s="115">
        <f t="shared" si="34"/>
        <v>3051455</v>
      </c>
      <c r="W133" s="115">
        <v>557403</v>
      </c>
      <c r="X133" s="243">
        <f t="shared" si="35"/>
        <v>18.266794037598459</v>
      </c>
      <c r="Y133" s="115">
        <v>0</v>
      </c>
      <c r="Z133" s="243">
        <f t="shared" si="36"/>
        <v>0</v>
      </c>
      <c r="AA133" s="115">
        <v>0</v>
      </c>
      <c r="AB133" s="243">
        <f t="shared" si="37"/>
        <v>0</v>
      </c>
      <c r="AC133" s="115">
        <v>3836</v>
      </c>
      <c r="AD133" s="115">
        <v>25033</v>
      </c>
      <c r="AE133" s="115">
        <v>25033</v>
      </c>
      <c r="AF133" s="115">
        <v>25033</v>
      </c>
      <c r="AG133" s="115">
        <v>25033</v>
      </c>
    </row>
    <row r="134" spans="1:33" x14ac:dyDescent="0.25">
      <c r="A134" s="117">
        <v>81</v>
      </c>
      <c r="B134" s="117" t="s">
        <v>200</v>
      </c>
      <c r="C134" s="118">
        <v>745351</v>
      </c>
      <c r="D134" s="119">
        <f t="shared" si="28"/>
        <v>34.986434472399552</v>
      </c>
      <c r="E134" s="117"/>
      <c r="F134" s="119">
        <f t="shared" si="29"/>
        <v>413.93356971029249</v>
      </c>
      <c r="G134" s="118">
        <v>1094699</v>
      </c>
      <c r="H134" s="119">
        <f t="shared" si="30"/>
        <v>51.384669545625236</v>
      </c>
      <c r="I134" s="117"/>
      <c r="J134" s="119">
        <f t="shared" si="31"/>
        <v>34.136759658107593</v>
      </c>
      <c r="K134" s="118">
        <v>383831</v>
      </c>
      <c r="L134" s="118">
        <v>332822</v>
      </c>
      <c r="M134" s="118">
        <v>0</v>
      </c>
      <c r="N134" s="118">
        <v>0</v>
      </c>
      <c r="O134" s="118">
        <v>0</v>
      </c>
      <c r="P134" s="118">
        <v>0</v>
      </c>
      <c r="Q134" s="118">
        <v>0</v>
      </c>
      <c r="R134" s="118">
        <v>295887</v>
      </c>
      <c r="S134" s="119">
        <f t="shared" si="32"/>
        <v>13.888800225309801</v>
      </c>
      <c r="T134" s="117"/>
      <c r="U134" s="123">
        <f t="shared" si="33"/>
        <v>122.8774207102316</v>
      </c>
      <c r="V134" s="118">
        <f t="shared" si="34"/>
        <v>2135937</v>
      </c>
      <c r="W134" s="118">
        <v>311899</v>
      </c>
      <c r="X134" s="123">
        <f t="shared" si="35"/>
        <v>14.602443798670093</v>
      </c>
      <c r="Y134" s="118">
        <v>0</v>
      </c>
      <c r="Z134" s="123">
        <f t="shared" si="36"/>
        <v>0</v>
      </c>
      <c r="AA134" s="118">
        <v>0</v>
      </c>
      <c r="AB134" s="123">
        <f t="shared" si="37"/>
        <v>0</v>
      </c>
      <c r="AC134" s="118">
        <v>0</v>
      </c>
      <c r="AD134" s="118">
        <v>21304</v>
      </c>
      <c r="AE134" s="118">
        <v>21304</v>
      </c>
      <c r="AF134" s="118">
        <v>21304</v>
      </c>
      <c r="AG134" s="118">
        <v>21304</v>
      </c>
    </row>
    <row r="135" spans="1:33" x14ac:dyDescent="0.25">
      <c r="A135" s="114">
        <v>82</v>
      </c>
      <c r="B135" s="114" t="s">
        <v>202</v>
      </c>
      <c r="C135" s="115">
        <v>184016</v>
      </c>
      <c r="D135" s="116">
        <f t="shared" si="28"/>
        <v>4.1290670017502134</v>
      </c>
      <c r="E135" s="114"/>
      <c r="F135" s="116">
        <f t="shared" si="29"/>
        <v>48.852061359833023</v>
      </c>
      <c r="G135" s="115">
        <v>3443428</v>
      </c>
      <c r="H135" s="116">
        <f t="shared" si="30"/>
        <v>77.265808015078761</v>
      </c>
      <c r="I135" s="114"/>
      <c r="J135" s="116">
        <f t="shared" si="31"/>
        <v>51.33056885105114</v>
      </c>
      <c r="K135" s="115">
        <v>976527</v>
      </c>
      <c r="L135" s="115">
        <v>849115</v>
      </c>
      <c r="M135" s="115">
        <v>0</v>
      </c>
      <c r="N135" s="115">
        <v>0</v>
      </c>
      <c r="O135" s="115">
        <v>0</v>
      </c>
      <c r="P135" s="115">
        <v>0</v>
      </c>
      <c r="Q135" s="115">
        <v>0</v>
      </c>
      <c r="R135" s="115">
        <v>473762</v>
      </c>
      <c r="S135" s="116">
        <f t="shared" si="32"/>
        <v>10.630570389983395</v>
      </c>
      <c r="T135" s="114"/>
      <c r="U135" s="243">
        <f t="shared" si="33"/>
        <v>94.051109455754542</v>
      </c>
      <c r="V135" s="115">
        <f t="shared" si="34"/>
        <v>4101206</v>
      </c>
      <c r="W135" s="115">
        <v>542572</v>
      </c>
      <c r="X135" s="243">
        <f t="shared" si="35"/>
        <v>13.229571984435799</v>
      </c>
      <c r="Y135" s="115">
        <v>0</v>
      </c>
      <c r="Z135" s="243">
        <f t="shared" si="36"/>
        <v>0</v>
      </c>
      <c r="AA135" s="115">
        <v>0</v>
      </c>
      <c r="AB135" s="243">
        <f t="shared" si="37"/>
        <v>0</v>
      </c>
      <c r="AC135" s="115">
        <v>73990</v>
      </c>
      <c r="AD135" s="115">
        <v>44566</v>
      </c>
      <c r="AE135" s="115">
        <v>44566</v>
      </c>
      <c r="AF135" s="115">
        <v>44566</v>
      </c>
      <c r="AG135" s="115">
        <v>44566</v>
      </c>
    </row>
    <row r="136" spans="1:33" x14ac:dyDescent="0.25">
      <c r="A136" s="117">
        <v>83</v>
      </c>
      <c r="B136" s="117" t="s">
        <v>204</v>
      </c>
      <c r="C136" s="118">
        <v>1975742</v>
      </c>
      <c r="D136" s="119">
        <f t="shared" si="28"/>
        <v>68.216068777405653</v>
      </c>
      <c r="E136" s="117"/>
      <c r="F136" s="119">
        <f t="shared" si="29"/>
        <v>807.08198152944601</v>
      </c>
      <c r="G136" s="118">
        <v>3900366</v>
      </c>
      <c r="H136" s="119">
        <f t="shared" si="30"/>
        <v>134.66719607775437</v>
      </c>
      <c r="I136" s="117"/>
      <c r="J136" s="119">
        <f t="shared" si="31"/>
        <v>89.464459866881356</v>
      </c>
      <c r="K136" s="118">
        <v>444243</v>
      </c>
      <c r="L136" s="118">
        <v>458835</v>
      </c>
      <c r="M136" s="118">
        <v>0</v>
      </c>
      <c r="N136" s="118">
        <v>0</v>
      </c>
      <c r="O136" s="118">
        <v>0</v>
      </c>
      <c r="P136" s="118">
        <v>0</v>
      </c>
      <c r="Q136" s="118">
        <v>0</v>
      </c>
      <c r="R136" s="118">
        <v>276773</v>
      </c>
      <c r="S136" s="119">
        <f t="shared" si="32"/>
        <v>9.5560888029554949</v>
      </c>
      <c r="T136" s="117"/>
      <c r="U136" s="123">
        <f t="shared" si="33"/>
        <v>84.544922897319864</v>
      </c>
      <c r="V136" s="118">
        <f t="shared" si="34"/>
        <v>6152881</v>
      </c>
      <c r="W136" s="118">
        <v>1151639</v>
      </c>
      <c r="X136" s="123">
        <f t="shared" si="35"/>
        <v>18.717069288354512</v>
      </c>
      <c r="Y136" s="118">
        <v>0</v>
      </c>
      <c r="Z136" s="123">
        <f t="shared" si="36"/>
        <v>0</v>
      </c>
      <c r="AA136" s="118">
        <v>0</v>
      </c>
      <c r="AB136" s="123">
        <f t="shared" si="37"/>
        <v>0</v>
      </c>
      <c r="AC136" s="118">
        <v>65614</v>
      </c>
      <c r="AD136" s="118">
        <v>28963</v>
      </c>
      <c r="AE136" s="118">
        <v>28963</v>
      </c>
      <c r="AF136" s="118">
        <v>28963</v>
      </c>
      <c r="AG136" s="118">
        <v>28963</v>
      </c>
    </row>
    <row r="137" spans="1:33" x14ac:dyDescent="0.25">
      <c r="A137" s="114">
        <v>84</v>
      </c>
      <c r="B137" s="114" t="s">
        <v>206</v>
      </c>
      <c r="C137" s="115">
        <v>325629</v>
      </c>
      <c r="D137" s="116">
        <f t="shared" si="28"/>
        <v>18.341162554917201</v>
      </c>
      <c r="E137" s="114"/>
      <c r="F137" s="116">
        <f t="shared" si="29"/>
        <v>216.99904558673722</v>
      </c>
      <c r="G137" s="115">
        <v>2045313</v>
      </c>
      <c r="H137" s="116">
        <f t="shared" si="30"/>
        <v>115.20294018249409</v>
      </c>
      <c r="I137" s="114"/>
      <c r="J137" s="116">
        <f t="shared" si="31"/>
        <v>76.533625995692773</v>
      </c>
      <c r="K137" s="115">
        <v>537755</v>
      </c>
      <c r="L137" s="115">
        <v>479808</v>
      </c>
      <c r="M137" s="115">
        <v>0</v>
      </c>
      <c r="N137" s="115">
        <v>0</v>
      </c>
      <c r="O137" s="115">
        <v>0</v>
      </c>
      <c r="P137" s="115">
        <v>0</v>
      </c>
      <c r="Q137" s="115">
        <v>0</v>
      </c>
      <c r="R137" s="115">
        <v>323951</v>
      </c>
      <c r="S137" s="116">
        <f t="shared" si="32"/>
        <v>18.246648642559425</v>
      </c>
      <c r="T137" s="114"/>
      <c r="U137" s="243">
        <f t="shared" si="33"/>
        <v>161.43231131784378</v>
      </c>
      <c r="V137" s="115">
        <f t="shared" si="34"/>
        <v>2694893</v>
      </c>
      <c r="W137" s="115">
        <v>495483</v>
      </c>
      <c r="X137" s="243">
        <f t="shared" si="35"/>
        <v>18.385998998847079</v>
      </c>
      <c r="Y137" s="115">
        <v>0</v>
      </c>
      <c r="Z137" s="243">
        <f t="shared" si="36"/>
        <v>0</v>
      </c>
      <c r="AA137" s="115">
        <v>0</v>
      </c>
      <c r="AB137" s="243">
        <f t="shared" si="37"/>
        <v>0</v>
      </c>
      <c r="AC137" s="115">
        <v>316523</v>
      </c>
      <c r="AD137" s="115">
        <v>17754</v>
      </c>
      <c r="AE137" s="115">
        <v>17754</v>
      </c>
      <c r="AF137" s="115">
        <v>17754</v>
      </c>
      <c r="AG137" s="115">
        <v>17754</v>
      </c>
    </row>
    <row r="138" spans="1:33" x14ac:dyDescent="0.25">
      <c r="A138" s="117">
        <v>85</v>
      </c>
      <c r="B138" s="117" t="s">
        <v>208</v>
      </c>
      <c r="C138" s="118">
        <v>639392</v>
      </c>
      <c r="D138" s="119">
        <f t="shared" si="28"/>
        <v>4.3582626714289612</v>
      </c>
      <c r="E138" s="117"/>
      <c r="F138" s="119">
        <f t="shared" si="29"/>
        <v>51.563734702456962</v>
      </c>
      <c r="G138" s="118">
        <v>19732380</v>
      </c>
      <c r="H138" s="119">
        <f t="shared" si="30"/>
        <v>134.50104970417428</v>
      </c>
      <c r="I138" s="117"/>
      <c r="J138" s="119">
        <f t="shared" si="31"/>
        <v>89.354082610919178</v>
      </c>
      <c r="K138" s="118">
        <v>4471878</v>
      </c>
      <c r="L138" s="118">
        <v>3280926</v>
      </c>
      <c r="M138" s="118">
        <v>0</v>
      </c>
      <c r="N138" s="118">
        <v>5029</v>
      </c>
      <c r="O138" s="118">
        <v>4008</v>
      </c>
      <c r="P138" s="118">
        <v>0</v>
      </c>
      <c r="Q138" s="118">
        <v>19</v>
      </c>
      <c r="R138" s="118">
        <v>1432287</v>
      </c>
      <c r="S138" s="119">
        <f t="shared" si="32"/>
        <v>9.7628418354827282</v>
      </c>
      <c r="T138" s="117"/>
      <c r="U138" s="123">
        <f t="shared" si="33"/>
        <v>86.374114688463095</v>
      </c>
      <c r="V138" s="118">
        <f t="shared" si="34"/>
        <v>21804059</v>
      </c>
      <c r="W138" s="118">
        <v>910712</v>
      </c>
      <c r="X138" s="123">
        <f t="shared" si="35"/>
        <v>4.1768002920924037</v>
      </c>
      <c r="Y138" s="118">
        <v>0</v>
      </c>
      <c r="Z138" s="123">
        <f t="shared" si="36"/>
        <v>0</v>
      </c>
      <c r="AA138" s="118">
        <v>0</v>
      </c>
      <c r="AB138" s="123">
        <f t="shared" si="37"/>
        <v>0</v>
      </c>
      <c r="AC138" s="118">
        <v>168464</v>
      </c>
      <c r="AD138" s="118">
        <v>146708</v>
      </c>
      <c r="AE138" s="118">
        <v>146708</v>
      </c>
      <c r="AF138" s="118">
        <v>146708</v>
      </c>
      <c r="AG138" s="118">
        <v>146708</v>
      </c>
    </row>
    <row r="139" spans="1:33" x14ac:dyDescent="0.25">
      <c r="A139" s="114">
        <v>86</v>
      </c>
      <c r="B139" s="114" t="s">
        <v>210</v>
      </c>
      <c r="C139" s="115">
        <v>1298051</v>
      </c>
      <c r="D139" s="116">
        <f t="shared" si="28"/>
        <v>7.8582126598217741</v>
      </c>
      <c r="E139" s="114"/>
      <c r="F139" s="116">
        <f t="shared" si="29"/>
        <v>92.972549700333801</v>
      </c>
      <c r="G139" s="115">
        <v>28048939</v>
      </c>
      <c r="H139" s="116">
        <f t="shared" si="30"/>
        <v>169.80421227237505</v>
      </c>
      <c r="I139" s="114"/>
      <c r="J139" s="116">
        <f t="shared" si="31"/>
        <v>112.80729514334018</v>
      </c>
      <c r="K139" s="115">
        <v>3797891</v>
      </c>
      <c r="L139" s="115">
        <v>2726164</v>
      </c>
      <c r="M139" s="115">
        <v>0</v>
      </c>
      <c r="N139" s="115">
        <v>0</v>
      </c>
      <c r="O139" s="115">
        <v>0</v>
      </c>
      <c r="P139" s="115">
        <v>0</v>
      </c>
      <c r="Q139" s="115">
        <v>0</v>
      </c>
      <c r="R139" s="115">
        <v>1049777</v>
      </c>
      <c r="S139" s="116">
        <f t="shared" si="32"/>
        <v>6.3551978399845019</v>
      </c>
      <c r="T139" s="114"/>
      <c r="U139" s="243">
        <f t="shared" si="33"/>
        <v>56.225901878656472</v>
      </c>
      <c r="V139" s="115">
        <f t="shared" si="34"/>
        <v>30396767</v>
      </c>
      <c r="W139" s="115">
        <v>2262784</v>
      </c>
      <c r="X139" s="243">
        <f t="shared" si="35"/>
        <v>7.4441600976840734</v>
      </c>
      <c r="Y139" s="115">
        <v>8174019</v>
      </c>
      <c r="Z139" s="243">
        <f t="shared" si="36"/>
        <v>26.891080225735848</v>
      </c>
      <c r="AA139" s="115">
        <v>0</v>
      </c>
      <c r="AB139" s="243">
        <f t="shared" si="37"/>
        <v>0</v>
      </c>
      <c r="AC139" s="115">
        <v>43374</v>
      </c>
      <c r="AD139" s="115">
        <v>165184</v>
      </c>
      <c r="AE139" s="115">
        <v>165184</v>
      </c>
      <c r="AF139" s="115">
        <v>165184</v>
      </c>
      <c r="AG139" s="115">
        <v>165184</v>
      </c>
    </row>
    <row r="140" spans="1:33" x14ac:dyDescent="0.25">
      <c r="A140" s="117">
        <v>87</v>
      </c>
      <c r="B140" s="117" t="s">
        <v>212</v>
      </c>
      <c r="C140" s="118">
        <v>0</v>
      </c>
      <c r="D140" s="119">
        <f t="shared" si="28"/>
        <v>0</v>
      </c>
      <c r="E140" s="117"/>
      <c r="F140" s="119">
        <f t="shared" si="29"/>
        <v>0</v>
      </c>
      <c r="G140" s="118">
        <v>0</v>
      </c>
      <c r="H140" s="119">
        <f t="shared" si="30"/>
        <v>0</v>
      </c>
      <c r="I140" s="117"/>
      <c r="J140" s="119">
        <f t="shared" si="31"/>
        <v>0</v>
      </c>
      <c r="K140" s="118">
        <v>0</v>
      </c>
      <c r="L140" s="118">
        <v>0</v>
      </c>
      <c r="M140" s="118">
        <v>0</v>
      </c>
      <c r="N140" s="118">
        <v>0</v>
      </c>
      <c r="O140" s="118">
        <v>0</v>
      </c>
      <c r="P140" s="118">
        <v>0</v>
      </c>
      <c r="Q140" s="118">
        <v>0</v>
      </c>
      <c r="R140" s="118">
        <v>0</v>
      </c>
      <c r="S140" s="119">
        <f t="shared" si="32"/>
        <v>0</v>
      </c>
      <c r="T140" s="117"/>
      <c r="U140" s="123">
        <f t="shared" si="33"/>
        <v>0</v>
      </c>
      <c r="V140" s="118">
        <f t="shared" si="34"/>
        <v>0</v>
      </c>
      <c r="W140" s="118">
        <v>0</v>
      </c>
      <c r="X140" s="123">
        <f t="shared" si="35"/>
        <v>0</v>
      </c>
      <c r="Y140" s="118">
        <v>0</v>
      </c>
      <c r="Z140" s="123">
        <f t="shared" si="36"/>
        <v>0</v>
      </c>
      <c r="AA140" s="118">
        <v>0</v>
      </c>
      <c r="AB140" s="123">
        <f t="shared" si="37"/>
        <v>0</v>
      </c>
      <c r="AC140" s="118">
        <v>0</v>
      </c>
      <c r="AD140" s="118">
        <v>0</v>
      </c>
      <c r="AE140" s="118">
        <v>0</v>
      </c>
      <c r="AF140" s="118">
        <v>0</v>
      </c>
      <c r="AG140" s="118">
        <v>0</v>
      </c>
    </row>
    <row r="141" spans="1:33" x14ac:dyDescent="0.25">
      <c r="A141" s="114">
        <v>88</v>
      </c>
      <c r="B141" s="114" t="s">
        <v>214</v>
      </c>
      <c r="C141" s="115">
        <v>162576</v>
      </c>
      <c r="D141" s="116">
        <f t="shared" si="28"/>
        <v>15.822481751824817</v>
      </c>
      <c r="E141" s="114"/>
      <c r="F141" s="116">
        <f t="shared" si="29"/>
        <v>187.19988052442466</v>
      </c>
      <c r="G141" s="115">
        <v>3565313</v>
      </c>
      <c r="H141" s="116">
        <f t="shared" si="30"/>
        <v>346.98909975669102</v>
      </c>
      <c r="I141" s="114"/>
      <c r="J141" s="116">
        <f t="shared" si="31"/>
        <v>230.5178491390287</v>
      </c>
      <c r="K141" s="115">
        <v>297092</v>
      </c>
      <c r="L141" s="115">
        <v>525906</v>
      </c>
      <c r="M141" s="115">
        <v>0</v>
      </c>
      <c r="N141" s="115">
        <v>0</v>
      </c>
      <c r="O141" s="115">
        <v>0</v>
      </c>
      <c r="P141" s="115">
        <v>0</v>
      </c>
      <c r="Q141" s="115">
        <v>0</v>
      </c>
      <c r="R141" s="115">
        <v>262547</v>
      </c>
      <c r="S141" s="116">
        <f t="shared" si="32"/>
        <v>25.552019464720196</v>
      </c>
      <c r="T141" s="114"/>
      <c r="U141" s="243">
        <f t="shared" si="33"/>
        <v>226.06461284112936</v>
      </c>
      <c r="V141" s="115">
        <f t="shared" si="34"/>
        <v>3990436</v>
      </c>
      <c r="W141" s="115">
        <v>305259</v>
      </c>
      <c r="X141" s="243">
        <f t="shared" si="35"/>
        <v>7.6497655895245531</v>
      </c>
      <c r="Y141" s="115">
        <v>1641780</v>
      </c>
      <c r="Z141" s="243">
        <f t="shared" si="36"/>
        <v>41.142872608406698</v>
      </c>
      <c r="AA141" s="115">
        <v>0</v>
      </c>
      <c r="AB141" s="243">
        <f t="shared" si="37"/>
        <v>0</v>
      </c>
      <c r="AC141" s="115">
        <v>0</v>
      </c>
      <c r="AD141" s="115">
        <v>10275</v>
      </c>
      <c r="AE141" s="115">
        <v>10275</v>
      </c>
      <c r="AF141" s="115">
        <v>10275</v>
      </c>
      <c r="AG141" s="115">
        <v>10275</v>
      </c>
    </row>
    <row r="142" spans="1:33" x14ac:dyDescent="0.25">
      <c r="A142" s="117">
        <v>89</v>
      </c>
      <c r="B142" s="117" t="s">
        <v>216</v>
      </c>
      <c r="C142" s="118">
        <v>114456</v>
      </c>
      <c r="D142" s="119">
        <f t="shared" si="28"/>
        <v>2.9286116370707744</v>
      </c>
      <c r="E142" s="117"/>
      <c r="F142" s="119">
        <f t="shared" si="29"/>
        <v>34.649162954405696</v>
      </c>
      <c r="G142" s="118">
        <v>4005246</v>
      </c>
      <c r="H142" s="119">
        <f t="shared" si="30"/>
        <v>102.48313801750166</v>
      </c>
      <c r="I142" s="117"/>
      <c r="J142" s="119">
        <f t="shared" si="31"/>
        <v>68.083385228463953</v>
      </c>
      <c r="K142" s="118">
        <v>688546</v>
      </c>
      <c r="L142" s="118">
        <v>864571</v>
      </c>
      <c r="M142" s="118">
        <v>0</v>
      </c>
      <c r="N142" s="118">
        <v>0</v>
      </c>
      <c r="O142" s="118">
        <v>0</v>
      </c>
      <c r="P142" s="118">
        <v>0</v>
      </c>
      <c r="Q142" s="118">
        <v>0</v>
      </c>
      <c r="R142" s="118">
        <v>444846</v>
      </c>
      <c r="S142" s="119">
        <f t="shared" si="32"/>
        <v>11.382375518141345</v>
      </c>
      <c r="T142" s="117"/>
      <c r="U142" s="123">
        <f t="shared" si="33"/>
        <v>100.7025029185555</v>
      </c>
      <c r="V142" s="118">
        <f t="shared" si="34"/>
        <v>4564548</v>
      </c>
      <c r="W142" s="118">
        <v>579344</v>
      </c>
      <c r="X142" s="123">
        <f t="shared" si="35"/>
        <v>12.692253427940731</v>
      </c>
      <c r="Y142" s="118">
        <v>0</v>
      </c>
      <c r="Z142" s="123">
        <f t="shared" si="36"/>
        <v>0</v>
      </c>
      <c r="AA142" s="118">
        <v>0</v>
      </c>
      <c r="AB142" s="123">
        <f t="shared" si="37"/>
        <v>0</v>
      </c>
      <c r="AC142" s="118">
        <v>8386</v>
      </c>
      <c r="AD142" s="118">
        <v>39082</v>
      </c>
      <c r="AE142" s="118">
        <v>39082</v>
      </c>
      <c r="AF142" s="118">
        <v>39082</v>
      </c>
      <c r="AG142" s="118">
        <v>39082</v>
      </c>
    </row>
    <row r="143" spans="1:33" x14ac:dyDescent="0.25">
      <c r="A143" s="114">
        <v>90</v>
      </c>
      <c r="B143" s="114" t="s">
        <v>218</v>
      </c>
      <c r="C143" s="121">
        <v>0</v>
      </c>
      <c r="D143" s="116">
        <f t="shared" si="28"/>
        <v>0</v>
      </c>
      <c r="E143" s="114"/>
      <c r="F143" s="116">
        <f t="shared" si="29"/>
        <v>0</v>
      </c>
      <c r="G143" s="115">
        <v>0</v>
      </c>
      <c r="H143" s="116">
        <f t="shared" si="30"/>
        <v>0</v>
      </c>
      <c r="I143" s="114"/>
      <c r="J143" s="116">
        <f t="shared" si="31"/>
        <v>0</v>
      </c>
      <c r="K143" s="121">
        <v>0</v>
      </c>
      <c r="L143" s="121">
        <v>0</v>
      </c>
      <c r="M143" s="121">
        <v>0</v>
      </c>
      <c r="N143" s="121">
        <v>0</v>
      </c>
      <c r="O143" s="121">
        <v>0</v>
      </c>
      <c r="P143" s="121">
        <v>0</v>
      </c>
      <c r="Q143" s="121">
        <v>0</v>
      </c>
      <c r="R143" s="121">
        <v>0</v>
      </c>
      <c r="S143" s="116">
        <f t="shared" si="32"/>
        <v>0</v>
      </c>
      <c r="T143" s="114"/>
      <c r="U143" s="243">
        <f t="shared" si="33"/>
        <v>0</v>
      </c>
      <c r="V143" s="115">
        <f t="shared" si="34"/>
        <v>0</v>
      </c>
      <c r="W143" s="121">
        <v>0</v>
      </c>
      <c r="X143" s="243">
        <f t="shared" si="35"/>
        <v>0</v>
      </c>
      <c r="Y143" s="121">
        <v>0</v>
      </c>
      <c r="Z143" s="243">
        <f t="shared" si="36"/>
        <v>0</v>
      </c>
      <c r="AA143" s="121">
        <v>0</v>
      </c>
      <c r="AB143" s="243">
        <f t="shared" si="37"/>
        <v>0</v>
      </c>
      <c r="AC143" s="121">
        <v>0</v>
      </c>
      <c r="AD143" s="115">
        <v>0</v>
      </c>
      <c r="AE143" s="115">
        <v>0</v>
      </c>
      <c r="AF143" s="115">
        <v>0</v>
      </c>
      <c r="AG143" s="115">
        <v>0</v>
      </c>
    </row>
    <row r="144" spans="1:33" x14ac:dyDescent="0.25">
      <c r="A144" s="117">
        <v>91</v>
      </c>
      <c r="B144" s="117" t="s">
        <v>220</v>
      </c>
      <c r="C144" s="118">
        <v>218349</v>
      </c>
      <c r="D144" s="119">
        <f t="shared" si="28"/>
        <v>4.0730674526190125</v>
      </c>
      <c r="E144" s="117"/>
      <c r="F144" s="119">
        <f t="shared" si="29"/>
        <v>48.189516187008067</v>
      </c>
      <c r="G144" s="118">
        <v>4782491</v>
      </c>
      <c r="H144" s="119">
        <f t="shared" si="30"/>
        <v>89.212263095060436</v>
      </c>
      <c r="I144" s="117"/>
      <c r="J144" s="119">
        <f t="shared" si="31"/>
        <v>59.267046198046799</v>
      </c>
      <c r="K144" s="118">
        <v>807983</v>
      </c>
      <c r="L144" s="118">
        <v>1071052</v>
      </c>
      <c r="M144" s="118">
        <v>0</v>
      </c>
      <c r="N144" s="118">
        <v>0</v>
      </c>
      <c r="O144" s="118">
        <v>0</v>
      </c>
      <c r="P144" s="118">
        <v>0</v>
      </c>
      <c r="Q144" s="118">
        <v>0</v>
      </c>
      <c r="R144" s="118">
        <v>461605</v>
      </c>
      <c r="S144" s="119">
        <f t="shared" si="32"/>
        <v>8.610748395761826</v>
      </c>
      <c r="T144" s="117"/>
      <c r="U144" s="123">
        <f t="shared" si="33"/>
        <v>76.181278158774631</v>
      </c>
      <c r="V144" s="118">
        <f t="shared" si="34"/>
        <v>5462445</v>
      </c>
      <c r="W144" s="118">
        <v>1994256</v>
      </c>
      <c r="X144" s="123">
        <f t="shared" si="35"/>
        <v>36.508486584304286</v>
      </c>
      <c r="Y144" s="118">
        <v>0</v>
      </c>
      <c r="Z144" s="123">
        <f t="shared" si="36"/>
        <v>0</v>
      </c>
      <c r="AA144" s="118">
        <v>106390</v>
      </c>
      <c r="AB144" s="123">
        <f t="shared" si="37"/>
        <v>1.9476626309280918</v>
      </c>
      <c r="AC144" s="118">
        <v>787208</v>
      </c>
      <c r="AD144" s="118">
        <v>53608</v>
      </c>
      <c r="AE144" s="118">
        <v>53608</v>
      </c>
      <c r="AF144" s="118">
        <v>53608</v>
      </c>
      <c r="AG144" s="118">
        <v>53608</v>
      </c>
    </row>
    <row r="145" spans="1:34" x14ac:dyDescent="0.25">
      <c r="A145" s="114">
        <v>92</v>
      </c>
      <c r="B145" s="114" t="s">
        <v>222</v>
      </c>
      <c r="C145" s="115">
        <v>119202</v>
      </c>
      <c r="D145" s="116">
        <f t="shared" si="28"/>
        <v>6.2741196905100267</v>
      </c>
      <c r="E145" s="114"/>
      <c r="F145" s="116">
        <f t="shared" si="29"/>
        <v>74.23073541064187</v>
      </c>
      <c r="G145" s="115">
        <v>3627092</v>
      </c>
      <c r="H145" s="116">
        <f t="shared" si="30"/>
        <v>190.90962682246433</v>
      </c>
      <c r="I145" s="114"/>
      <c r="J145" s="116">
        <f t="shared" si="31"/>
        <v>126.82841214870319</v>
      </c>
      <c r="K145" s="115">
        <v>411969</v>
      </c>
      <c r="L145" s="115">
        <v>420055</v>
      </c>
      <c r="M145" s="115">
        <v>0</v>
      </c>
      <c r="N145" s="115">
        <v>0</v>
      </c>
      <c r="O145" s="115">
        <v>0</v>
      </c>
      <c r="P145" s="115">
        <v>0</v>
      </c>
      <c r="Q145" s="115">
        <v>0</v>
      </c>
      <c r="R145" s="115">
        <v>234469</v>
      </c>
      <c r="S145" s="116">
        <f t="shared" si="32"/>
        <v>12.341123217011422</v>
      </c>
      <c r="T145" s="114"/>
      <c r="U145" s="243">
        <f t="shared" si="33"/>
        <v>109.18476506056113</v>
      </c>
      <c r="V145" s="115">
        <f t="shared" si="34"/>
        <v>3980763</v>
      </c>
      <c r="W145" s="115">
        <v>446802</v>
      </c>
      <c r="X145" s="243">
        <f t="shared" si="35"/>
        <v>11.224029162248545</v>
      </c>
      <c r="Y145" s="115">
        <v>134187</v>
      </c>
      <c r="Z145" s="243">
        <f t="shared" si="36"/>
        <v>3.3708864355903629</v>
      </c>
      <c r="AA145" s="115">
        <v>50000</v>
      </c>
      <c r="AB145" s="243">
        <f t="shared" si="37"/>
        <v>1.2560406133196074</v>
      </c>
      <c r="AC145" s="115">
        <v>0</v>
      </c>
      <c r="AD145" s="115">
        <v>18999</v>
      </c>
      <c r="AE145" s="115">
        <v>18999</v>
      </c>
      <c r="AF145" s="115">
        <v>18999</v>
      </c>
      <c r="AG145" s="115">
        <v>18999</v>
      </c>
    </row>
    <row r="146" spans="1:34" x14ac:dyDescent="0.25">
      <c r="A146" s="117">
        <v>93</v>
      </c>
      <c r="B146" s="117" t="s">
        <v>224</v>
      </c>
      <c r="C146" s="118">
        <v>342430</v>
      </c>
      <c r="D146" s="119">
        <f t="shared" si="28"/>
        <v>9.7784060081669946</v>
      </c>
      <c r="E146" s="117"/>
      <c r="F146" s="119">
        <f t="shared" si="29"/>
        <v>115.6908546433977</v>
      </c>
      <c r="G146" s="118">
        <v>4110179</v>
      </c>
      <c r="H146" s="119">
        <f t="shared" si="30"/>
        <v>117.36997058739541</v>
      </c>
      <c r="I146" s="117"/>
      <c r="J146" s="119">
        <f t="shared" si="31"/>
        <v>77.973265420409589</v>
      </c>
      <c r="K146" s="118">
        <v>913758</v>
      </c>
      <c r="L146" s="118">
        <v>871525</v>
      </c>
      <c r="M146" s="118">
        <v>0</v>
      </c>
      <c r="N146" s="118">
        <v>0</v>
      </c>
      <c r="O146" s="118">
        <v>0</v>
      </c>
      <c r="P146" s="118">
        <v>0</v>
      </c>
      <c r="Q146" s="118">
        <v>0</v>
      </c>
      <c r="R146" s="118">
        <v>428199</v>
      </c>
      <c r="S146" s="119">
        <f t="shared" si="32"/>
        <v>12.227619292384134</v>
      </c>
      <c r="T146" s="117"/>
      <c r="U146" s="123">
        <f t="shared" si="33"/>
        <v>108.18056964609519</v>
      </c>
      <c r="V146" s="118">
        <f t="shared" si="34"/>
        <v>4880808</v>
      </c>
      <c r="W146" s="118">
        <v>620159</v>
      </c>
      <c r="X146" s="123">
        <f t="shared" si="35"/>
        <v>12.706072437186631</v>
      </c>
      <c r="Y146" s="118">
        <v>0</v>
      </c>
      <c r="Z146" s="123">
        <f t="shared" si="36"/>
        <v>0</v>
      </c>
      <c r="AA146" s="118">
        <v>0</v>
      </c>
      <c r="AB146" s="123">
        <f t="shared" si="37"/>
        <v>0</v>
      </c>
      <c r="AC146" s="118">
        <v>9161</v>
      </c>
      <c r="AD146" s="118">
        <v>35019</v>
      </c>
      <c r="AE146" s="118">
        <v>35019</v>
      </c>
      <c r="AF146" s="118">
        <v>35019</v>
      </c>
      <c r="AG146" s="118">
        <v>35019</v>
      </c>
    </row>
    <row r="147" spans="1:34" x14ac:dyDescent="0.25">
      <c r="A147" s="114">
        <v>94</v>
      </c>
      <c r="B147" s="114" t="s">
        <v>226</v>
      </c>
      <c r="C147" s="115">
        <v>259010</v>
      </c>
      <c r="D147" s="116">
        <f t="shared" si="28"/>
        <v>9.2493661393422126</v>
      </c>
      <c r="E147" s="114"/>
      <c r="F147" s="116">
        <f t="shared" si="29"/>
        <v>109.43164690405337</v>
      </c>
      <c r="G147" s="115">
        <v>1090963</v>
      </c>
      <c r="H147" s="116">
        <f t="shared" si="30"/>
        <v>38.958790129628966</v>
      </c>
      <c r="I147" s="114"/>
      <c r="J147" s="116">
        <f t="shared" si="31"/>
        <v>25.881782776571825</v>
      </c>
      <c r="K147" s="115">
        <v>360405</v>
      </c>
      <c r="L147" s="115">
        <v>399826</v>
      </c>
      <c r="M147" s="115">
        <v>0</v>
      </c>
      <c r="N147" s="115">
        <v>0</v>
      </c>
      <c r="O147" s="115">
        <v>0</v>
      </c>
      <c r="P147" s="115">
        <v>0</v>
      </c>
      <c r="Q147" s="115">
        <v>0</v>
      </c>
      <c r="R147" s="115">
        <v>263539</v>
      </c>
      <c r="S147" s="116">
        <f t="shared" si="32"/>
        <v>9.4110988108416951</v>
      </c>
      <c r="T147" s="114"/>
      <c r="U147" s="243">
        <f t="shared" si="33"/>
        <v>83.262162977764376</v>
      </c>
      <c r="V147" s="115">
        <f t="shared" si="34"/>
        <v>1613512</v>
      </c>
      <c r="W147" s="115">
        <v>425919</v>
      </c>
      <c r="X147" s="243">
        <f t="shared" si="35"/>
        <v>26.397014710767568</v>
      </c>
      <c r="Y147" s="115">
        <v>0</v>
      </c>
      <c r="Z147" s="243">
        <f t="shared" si="36"/>
        <v>0</v>
      </c>
      <c r="AA147" s="115">
        <v>140076</v>
      </c>
      <c r="AB147" s="243">
        <f t="shared" si="37"/>
        <v>8.6814352790682676</v>
      </c>
      <c r="AC147" s="115">
        <v>0</v>
      </c>
      <c r="AD147" s="115">
        <v>28003</v>
      </c>
      <c r="AE147" s="115">
        <v>28003</v>
      </c>
      <c r="AF147" s="115">
        <v>28003</v>
      </c>
      <c r="AG147" s="115">
        <v>28003</v>
      </c>
    </row>
    <row r="148" spans="1:34" x14ac:dyDescent="0.25">
      <c r="A148" s="117">
        <v>95</v>
      </c>
      <c r="B148" s="117" t="s">
        <v>228</v>
      </c>
      <c r="C148" s="122">
        <v>458092</v>
      </c>
      <c r="D148" s="119">
        <f t="shared" si="28"/>
        <v>6.3795783082193687</v>
      </c>
      <c r="E148" s="117"/>
      <c r="F148" s="119">
        <f t="shared" si="29"/>
        <v>75.478443636513759</v>
      </c>
      <c r="G148" s="122">
        <v>9764053</v>
      </c>
      <c r="H148" s="119">
        <f t="shared" si="30"/>
        <v>135.97823301673955</v>
      </c>
      <c r="I148" s="117"/>
      <c r="J148" s="119">
        <f t="shared" si="31"/>
        <v>90.335430786511381</v>
      </c>
      <c r="K148" s="122">
        <v>1574918</v>
      </c>
      <c r="L148" s="122">
        <v>1279490</v>
      </c>
      <c r="M148" s="122">
        <v>0</v>
      </c>
      <c r="N148" s="122">
        <v>0</v>
      </c>
      <c r="O148" s="122">
        <v>0</v>
      </c>
      <c r="P148" s="122">
        <v>0</v>
      </c>
      <c r="Q148" s="122">
        <v>198</v>
      </c>
      <c r="R148" s="122">
        <v>896560</v>
      </c>
      <c r="S148" s="119">
        <f t="shared" si="32"/>
        <v>12.4858646909729</v>
      </c>
      <c r="T148" s="117"/>
      <c r="U148" s="123">
        <f t="shared" si="33"/>
        <v>110.46532628267252</v>
      </c>
      <c r="V148" s="122">
        <f t="shared" si="34"/>
        <v>11118705</v>
      </c>
      <c r="W148" s="122">
        <v>702461</v>
      </c>
      <c r="X148" s="123">
        <f t="shared" si="35"/>
        <v>6.317831078349502</v>
      </c>
      <c r="Y148" s="122">
        <v>199989</v>
      </c>
      <c r="Z148" s="123">
        <f t="shared" si="36"/>
        <v>1.7986716978281196</v>
      </c>
      <c r="AA148" s="122">
        <v>0</v>
      </c>
      <c r="AB148" s="123">
        <f t="shared" si="37"/>
        <v>0</v>
      </c>
      <c r="AC148" s="122">
        <v>129823</v>
      </c>
      <c r="AD148" s="122">
        <v>71806</v>
      </c>
      <c r="AE148" s="122">
        <v>71806</v>
      </c>
      <c r="AF148" s="122">
        <v>71806</v>
      </c>
      <c r="AG148" s="122">
        <v>71806</v>
      </c>
    </row>
    <row r="149" spans="1:34" ht="13.5" thickBot="1" x14ac:dyDescent="0.3">
      <c r="A149" s="125">
        <f>A148</f>
        <v>95</v>
      </c>
      <c r="B149" s="135" t="s">
        <v>247</v>
      </c>
      <c r="C149" s="127">
        <f>SUM(C54:C148)</f>
        <v>51219460</v>
      </c>
      <c r="D149" s="245">
        <f>IF(C149=0,0,IF(ISNONTEXT(E149),C149/$AD149,C149/AE149))</f>
        <v>8.4521858173731044</v>
      </c>
      <c r="E149" s="125"/>
      <c r="F149" s="246">
        <f t="shared" si="29"/>
        <v>100</v>
      </c>
      <c r="G149" s="127">
        <f>SUM(G54:G148)</f>
        <v>912173041</v>
      </c>
      <c r="H149" s="245">
        <f>IF(G149=0,0,IF(ISNONTEXT(I149),G149/$AD149,G149/AF149))</f>
        <v>150.52591417657069</v>
      </c>
      <c r="I149" s="125"/>
      <c r="J149" s="246">
        <f t="shared" si="31"/>
        <v>100</v>
      </c>
      <c r="K149" s="127">
        <f>SUM(K54:K148)</f>
        <v>83928240</v>
      </c>
      <c r="L149" s="127">
        <f>SUM(L54:L148)</f>
        <v>83193552</v>
      </c>
      <c r="M149" s="127">
        <f>SUM(M54:M148)</f>
        <v>62065</v>
      </c>
      <c r="N149" s="127">
        <f>SUM(N54:N148)</f>
        <v>107550</v>
      </c>
      <c r="O149" s="127">
        <f>SUM(O54:O148)</f>
        <v>27236</v>
      </c>
      <c r="P149" s="127">
        <f>SUM(P54:P148)</f>
        <v>0</v>
      </c>
      <c r="Q149" s="127">
        <f>SUM(Q54:Q148)</f>
        <v>7822</v>
      </c>
      <c r="R149" s="127">
        <f>SUM(R54:R148)</f>
        <v>68494958</v>
      </c>
      <c r="S149" s="245">
        <f>IF(R149=0,0,IF(ISNONTEXT(T149),R149/$AD149,R149/AG149))</f>
        <v>11.302971811283573</v>
      </c>
      <c r="T149" s="125"/>
      <c r="U149" s="246">
        <f t="shared" si="33"/>
        <v>100</v>
      </c>
      <c r="V149" s="127">
        <f>SUM(V54:V148)</f>
        <v>1031887459</v>
      </c>
      <c r="W149" s="127">
        <f>SUM(W54:W148)</f>
        <v>57763500</v>
      </c>
      <c r="X149" s="246">
        <f t="shared" si="35"/>
        <v>5.5978488251013818</v>
      </c>
      <c r="Y149" s="127">
        <f>SUM(Y54:Y148)</f>
        <v>31184289</v>
      </c>
      <c r="Z149" s="246">
        <f t="shared" si="36"/>
        <v>3.0220629903013481</v>
      </c>
      <c r="AA149" s="127">
        <f>SUM(AA54:AA148)</f>
        <v>8069087</v>
      </c>
      <c r="AB149" s="246">
        <f t="shared" si="37"/>
        <v>0.78197355047029404</v>
      </c>
      <c r="AC149" s="127">
        <f>SUM(AC54:AC148)</f>
        <v>24919301</v>
      </c>
      <c r="AD149" s="128">
        <f>SUM(AD54:AD148)</f>
        <v>6059907</v>
      </c>
      <c r="AE149" s="128">
        <f>SUM(AE54:AE148)</f>
        <v>6059907</v>
      </c>
      <c r="AF149" s="128">
        <f>SUM(AF54:AF148)</f>
        <v>6059907</v>
      </c>
      <c r="AG149" s="128">
        <f>SUM(AG54:AG148)</f>
        <v>6059907</v>
      </c>
    </row>
    <row r="150" spans="1:34" customFormat="1" x14ac:dyDescent="0.25">
      <c r="A150" s="70"/>
    </row>
    <row r="151" spans="1:34" customFormat="1" ht="12.5" x14ac:dyDescent="0.25"/>
    <row r="152" spans="1:34" s="340" customFormat="1" ht="15.5" x14ac:dyDescent="0.25">
      <c r="A152" s="311" t="s">
        <v>547</v>
      </c>
      <c r="B152" s="311"/>
      <c r="C152" s="311"/>
      <c r="D152" s="311"/>
      <c r="E152" s="311"/>
      <c r="F152" s="311"/>
      <c r="G152" s="311"/>
      <c r="H152" s="311"/>
      <c r="I152" s="311"/>
      <c r="J152" s="311"/>
      <c r="K152" s="311"/>
      <c r="L152" s="311"/>
      <c r="M152" s="311"/>
      <c r="N152" s="311"/>
      <c r="O152" s="311"/>
      <c r="P152" s="311"/>
      <c r="Q152" s="311"/>
      <c r="R152" s="311"/>
      <c r="S152" s="311"/>
      <c r="T152" s="311"/>
      <c r="U152" s="311"/>
      <c r="V152" s="311"/>
      <c r="W152" s="311"/>
      <c r="X152" s="311"/>
      <c r="Y152" s="311"/>
      <c r="Z152" s="311"/>
      <c r="AA152" s="311"/>
      <c r="AB152" s="311"/>
      <c r="AC152" s="311"/>
    </row>
    <row r="153" spans="1:34" s="340" customFormat="1" ht="15.5" x14ac:dyDescent="0.35">
      <c r="A153" s="312" t="s">
        <v>431</v>
      </c>
      <c r="B153" s="312"/>
      <c r="C153" s="312"/>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2"/>
      <c r="AA153" s="312"/>
      <c r="AB153" s="312"/>
      <c r="AC153" s="312"/>
    </row>
    <row r="154" spans="1:34" s="340" customFormat="1" ht="15.5" x14ac:dyDescent="0.35">
      <c r="A154" s="313" t="s">
        <v>531</v>
      </c>
      <c r="B154" s="313"/>
      <c r="C154" s="313"/>
      <c r="D154" s="313"/>
      <c r="E154" s="313"/>
      <c r="F154" s="313"/>
      <c r="G154" s="313"/>
      <c r="H154" s="313"/>
      <c r="I154" s="313"/>
      <c r="J154" s="313"/>
      <c r="K154" s="313"/>
      <c r="L154" s="313"/>
      <c r="M154" s="313"/>
      <c r="N154" s="313"/>
      <c r="O154" s="313"/>
      <c r="P154" s="313"/>
      <c r="Q154" s="313"/>
      <c r="R154" s="313"/>
      <c r="S154" s="313"/>
      <c r="T154" s="313"/>
      <c r="U154" s="313"/>
      <c r="V154" s="313"/>
      <c r="W154" s="313"/>
      <c r="X154" s="313"/>
      <c r="Y154" s="313"/>
      <c r="Z154" s="313"/>
      <c r="AA154" s="313"/>
      <c r="AB154" s="313"/>
      <c r="AC154" s="313"/>
      <c r="AD154" s="317"/>
      <c r="AE154" s="317"/>
      <c r="AF154" s="317"/>
      <c r="AG154" s="317"/>
      <c r="AH154" s="317"/>
    </row>
    <row r="155" spans="1:34" ht="13.5" thickBot="1" x14ac:dyDescent="0.3">
      <c r="A155"/>
      <c r="B155"/>
      <c r="C155"/>
      <c r="D155"/>
      <c r="E155"/>
      <c r="F155"/>
      <c r="G155"/>
      <c r="H155"/>
      <c r="I155"/>
      <c r="J155"/>
      <c r="K155"/>
      <c r="L155"/>
      <c r="M155"/>
      <c r="N155"/>
      <c r="O155"/>
      <c r="P155"/>
      <c r="Q155"/>
      <c r="R155"/>
      <c r="S155"/>
      <c r="T155"/>
      <c r="U155"/>
      <c r="W155"/>
      <c r="X155"/>
      <c r="Y155"/>
      <c r="Z155"/>
      <c r="AA155"/>
      <c r="AB155"/>
      <c r="AC155"/>
      <c r="AD155"/>
      <c r="AE155"/>
      <c r="AF155"/>
      <c r="AG155"/>
      <c r="AH155"/>
    </row>
    <row r="156" spans="1:34" ht="28.5" customHeight="1" x14ac:dyDescent="0.35">
      <c r="A156"/>
      <c r="B156"/>
      <c r="C156"/>
      <c r="D156"/>
      <c r="E156"/>
      <c r="F156"/>
      <c r="G156"/>
      <c r="H156"/>
      <c r="I156"/>
      <c r="J156"/>
      <c r="K156" s="430" t="s">
        <v>420</v>
      </c>
      <c r="L156" s="431"/>
      <c r="M156" s="431"/>
      <c r="N156" s="431"/>
      <c r="O156" s="431"/>
      <c r="P156" s="431"/>
      <c r="Q156" s="432"/>
      <c r="R156"/>
      <c r="S156"/>
      <c r="T156"/>
      <c r="U156"/>
      <c r="W156" s="433" t="s">
        <v>337</v>
      </c>
      <c r="X156" s="434"/>
      <c r="Y156" s="434"/>
      <c r="Z156" s="434"/>
      <c r="AA156" s="434"/>
      <c r="AB156" s="434"/>
      <c r="AC156" s="435"/>
      <c r="AD156"/>
      <c r="AE156"/>
      <c r="AF156"/>
      <c r="AG156"/>
      <c r="AH156"/>
    </row>
    <row r="157" spans="1:34" s="90" customFormat="1" ht="44" thickBot="1" x14ac:dyDescent="0.4">
      <c r="A157" s="141" t="s">
        <v>0</v>
      </c>
      <c r="B157" s="214" t="s">
        <v>333</v>
      </c>
      <c r="C157" s="142" t="s">
        <v>384</v>
      </c>
      <c r="D157" s="142" t="s">
        <v>348</v>
      </c>
      <c r="E157" s="216"/>
      <c r="F157" s="142" t="s">
        <v>349</v>
      </c>
      <c r="G157" s="142" t="s">
        <v>385</v>
      </c>
      <c r="H157" s="142" t="s">
        <v>348</v>
      </c>
      <c r="I157" s="216"/>
      <c r="J157" s="142" t="s">
        <v>349</v>
      </c>
      <c r="K157" s="265" t="s">
        <v>415</v>
      </c>
      <c r="L157" s="266" t="s">
        <v>387</v>
      </c>
      <c r="M157" s="266" t="s">
        <v>416</v>
      </c>
      <c r="N157" s="266" t="s">
        <v>417</v>
      </c>
      <c r="O157" s="266" t="s">
        <v>418</v>
      </c>
      <c r="P157" s="266" t="s">
        <v>388</v>
      </c>
      <c r="Q157" s="267" t="s">
        <v>419</v>
      </c>
      <c r="R157" s="142" t="s">
        <v>386</v>
      </c>
      <c r="S157" s="142" t="s">
        <v>348</v>
      </c>
      <c r="T157" s="216"/>
      <c r="U157" s="142" t="s">
        <v>349</v>
      </c>
      <c r="V157" s="142" t="s">
        <v>247</v>
      </c>
      <c r="W157" s="142" t="s">
        <v>340</v>
      </c>
      <c r="X157" s="142" t="s">
        <v>350</v>
      </c>
      <c r="Y157" s="142" t="s">
        <v>354</v>
      </c>
      <c r="Z157" s="142" t="s">
        <v>350</v>
      </c>
      <c r="AA157" s="142" t="s">
        <v>355</v>
      </c>
      <c r="AB157" s="142" t="s">
        <v>350</v>
      </c>
      <c r="AC157" s="142" t="s">
        <v>344</v>
      </c>
      <c r="AD157" s="140" t="s">
        <v>345</v>
      </c>
      <c r="AE157" s="140" t="s">
        <v>345</v>
      </c>
      <c r="AF157" s="140" t="s">
        <v>345</v>
      </c>
      <c r="AG157" s="140" t="s">
        <v>345</v>
      </c>
    </row>
    <row r="158" spans="1:34" x14ac:dyDescent="0.25">
      <c r="A158" s="117">
        <v>1</v>
      </c>
      <c r="B158" s="117" t="s">
        <v>254</v>
      </c>
      <c r="C158" s="257">
        <v>42798</v>
      </c>
      <c r="D158" s="119">
        <f t="shared" ref="D158:D194" si="38">IFERROR(C158/$AD158,0)</f>
        <v>5.1095988538681949</v>
      </c>
      <c r="E158" s="117"/>
      <c r="F158" s="119">
        <f t="shared" ref="F158:F194" si="39">IF(D$195,D158/D$195*100,0)</f>
        <v>20.559036417189624</v>
      </c>
      <c r="G158" s="257">
        <v>2781886</v>
      </c>
      <c r="H158" s="119">
        <f t="shared" ref="H158:H194" si="40">IFERROR(G158/$AD158,0)</f>
        <v>332.12583572110793</v>
      </c>
      <c r="I158" s="117"/>
      <c r="J158" s="119">
        <f t="shared" ref="J158:J194" si="41">IF(H$195,H158/H$195*100,0)</f>
        <v>121.97008744782694</v>
      </c>
      <c r="K158" s="257">
        <v>0</v>
      </c>
      <c r="L158" s="257">
        <v>0</v>
      </c>
      <c r="M158" s="257">
        <v>0</v>
      </c>
      <c r="N158" s="257">
        <v>0</v>
      </c>
      <c r="O158" s="257">
        <v>0</v>
      </c>
      <c r="P158" s="257">
        <v>0</v>
      </c>
      <c r="Q158" s="257">
        <v>0</v>
      </c>
      <c r="R158" s="257">
        <v>0</v>
      </c>
      <c r="S158" s="119">
        <f t="shared" ref="S158:S194" si="42">IFERROR(R158/$AD158,0)</f>
        <v>0</v>
      </c>
      <c r="T158" s="117"/>
      <c r="U158" s="119">
        <f t="shared" ref="U158:U194" si="43">IF(S$195,S158/S$195*100,0)</f>
        <v>0</v>
      </c>
      <c r="V158" s="257">
        <f t="shared" ref="V158:V194" si="44">(C158+G158+R158)</f>
        <v>2824684</v>
      </c>
      <c r="W158" s="257">
        <v>0</v>
      </c>
      <c r="X158" s="119">
        <f t="shared" ref="X158:X194" si="45">IF($V158,W158/$V158*100,0)</f>
        <v>0</v>
      </c>
      <c r="Y158" s="257">
        <v>70000</v>
      </c>
      <c r="Z158" s="119">
        <f t="shared" ref="Z158:Z194" si="46">IF($V158,Y158/$V158*100,0)</f>
        <v>2.4781533084762759</v>
      </c>
      <c r="AA158" s="257">
        <v>0</v>
      </c>
      <c r="AB158" s="119">
        <f t="shared" ref="AB158:AB194" si="47">IF($V158,AA158/$V158*100,0)</f>
        <v>0</v>
      </c>
      <c r="AC158" s="257">
        <v>0</v>
      </c>
      <c r="AD158" s="258">
        <v>8376</v>
      </c>
      <c r="AE158" s="258">
        <v>8376</v>
      </c>
      <c r="AF158" s="258">
        <v>8376</v>
      </c>
      <c r="AG158" s="258">
        <v>0</v>
      </c>
    </row>
    <row r="159" spans="1:34" x14ac:dyDescent="0.25">
      <c r="A159" s="114">
        <v>2</v>
      </c>
      <c r="B159" s="114" t="s">
        <v>255</v>
      </c>
      <c r="C159" s="115">
        <v>217062</v>
      </c>
      <c r="D159" s="116">
        <f t="shared" si="38"/>
        <v>28.692927957699933</v>
      </c>
      <c r="E159" s="114"/>
      <c r="F159" s="116">
        <f t="shared" si="39"/>
        <v>115.44917079969426</v>
      </c>
      <c r="G159" s="115">
        <v>2599231</v>
      </c>
      <c r="H159" s="116">
        <f t="shared" si="40"/>
        <v>343.58638466622602</v>
      </c>
      <c r="I159" s="114"/>
      <c r="J159" s="116">
        <f t="shared" si="41"/>
        <v>126.17886618977927</v>
      </c>
      <c r="K159" s="115">
        <v>0</v>
      </c>
      <c r="L159" s="115">
        <v>381959</v>
      </c>
      <c r="M159" s="115">
        <v>0</v>
      </c>
      <c r="N159" s="115">
        <v>0</v>
      </c>
      <c r="O159" s="115">
        <v>0</v>
      </c>
      <c r="P159" s="115">
        <v>0</v>
      </c>
      <c r="Q159" s="115">
        <v>0</v>
      </c>
      <c r="R159" s="115">
        <v>0</v>
      </c>
      <c r="S159" s="116">
        <f t="shared" si="42"/>
        <v>0</v>
      </c>
      <c r="T159" s="114"/>
      <c r="U159" s="116">
        <f t="shared" si="43"/>
        <v>0</v>
      </c>
      <c r="V159" s="115">
        <f t="shared" si="44"/>
        <v>2816293</v>
      </c>
      <c r="W159" s="115">
        <v>0</v>
      </c>
      <c r="X159" s="116">
        <f t="shared" si="45"/>
        <v>0</v>
      </c>
      <c r="Y159" s="115">
        <v>464383</v>
      </c>
      <c r="Z159" s="116">
        <f t="shared" si="46"/>
        <v>16.489157910771358</v>
      </c>
      <c r="AA159" s="115">
        <v>0</v>
      </c>
      <c r="AB159" s="116">
        <f t="shared" si="47"/>
        <v>0</v>
      </c>
      <c r="AC159" s="115">
        <v>0</v>
      </c>
      <c r="AD159" s="115">
        <v>7565</v>
      </c>
      <c r="AE159" s="115">
        <v>7565</v>
      </c>
      <c r="AF159" s="115">
        <v>7565</v>
      </c>
      <c r="AG159" s="115">
        <v>0</v>
      </c>
    </row>
    <row r="160" spans="1:34" x14ac:dyDescent="0.25">
      <c r="A160" s="117">
        <v>3</v>
      </c>
      <c r="B160" s="117" t="s">
        <v>90</v>
      </c>
      <c r="C160" s="118">
        <v>75991</v>
      </c>
      <c r="D160" s="119">
        <f t="shared" si="38"/>
        <v>11.415202042962296</v>
      </c>
      <c r="E160" s="117"/>
      <c r="F160" s="119">
        <f t="shared" si="39"/>
        <v>45.930328627103819</v>
      </c>
      <c r="G160" s="118">
        <v>1013503</v>
      </c>
      <c r="H160" s="119">
        <f t="shared" si="40"/>
        <v>152.24620700015021</v>
      </c>
      <c r="I160" s="117"/>
      <c r="J160" s="119">
        <f t="shared" si="41"/>
        <v>55.910986693011779</v>
      </c>
      <c r="K160" s="118">
        <v>0</v>
      </c>
      <c r="L160" s="118">
        <v>105622</v>
      </c>
      <c r="M160" s="118">
        <v>0</v>
      </c>
      <c r="N160" s="118">
        <v>0</v>
      </c>
      <c r="O160" s="118">
        <v>0</v>
      </c>
      <c r="P160" s="118">
        <v>0</v>
      </c>
      <c r="Q160" s="118">
        <v>0</v>
      </c>
      <c r="R160" s="118">
        <v>0</v>
      </c>
      <c r="S160" s="119">
        <f t="shared" si="42"/>
        <v>0</v>
      </c>
      <c r="T160" s="117"/>
      <c r="U160" s="119">
        <f t="shared" si="43"/>
        <v>0</v>
      </c>
      <c r="V160" s="118">
        <f t="shared" si="44"/>
        <v>1089494</v>
      </c>
      <c r="W160" s="118">
        <v>0</v>
      </c>
      <c r="X160" s="119">
        <f t="shared" si="45"/>
        <v>0</v>
      </c>
      <c r="Y160" s="118">
        <v>0</v>
      </c>
      <c r="Z160" s="119">
        <f t="shared" si="46"/>
        <v>0</v>
      </c>
      <c r="AA160" s="118">
        <v>0</v>
      </c>
      <c r="AB160" s="119">
        <f t="shared" si="47"/>
        <v>0</v>
      </c>
      <c r="AC160" s="118">
        <v>2880</v>
      </c>
      <c r="AD160" s="118">
        <v>6657</v>
      </c>
      <c r="AE160" s="118">
        <v>6657</v>
      </c>
      <c r="AF160" s="118">
        <v>6657</v>
      </c>
      <c r="AG160" s="118">
        <v>0</v>
      </c>
    </row>
    <row r="161" spans="1:33" x14ac:dyDescent="0.25">
      <c r="A161" s="114">
        <v>4</v>
      </c>
      <c r="B161" s="114" t="s">
        <v>256</v>
      </c>
      <c r="C161" s="115">
        <v>64800</v>
      </c>
      <c r="D161" s="116">
        <f t="shared" si="38"/>
        <v>14.167031045037167</v>
      </c>
      <c r="E161" s="114"/>
      <c r="F161" s="116">
        <f t="shared" si="39"/>
        <v>57.002617134587354</v>
      </c>
      <c r="G161" s="115">
        <v>1111456</v>
      </c>
      <c r="H161" s="116">
        <f t="shared" si="40"/>
        <v>242.99431569742021</v>
      </c>
      <c r="I161" s="114"/>
      <c r="J161" s="116">
        <f t="shared" si="41"/>
        <v>89.237375558542226</v>
      </c>
      <c r="K161" s="115">
        <v>0</v>
      </c>
      <c r="L161" s="115">
        <v>93664</v>
      </c>
      <c r="M161" s="115">
        <v>0</v>
      </c>
      <c r="N161" s="115">
        <v>0</v>
      </c>
      <c r="O161" s="115">
        <v>0</v>
      </c>
      <c r="P161" s="115">
        <v>0</v>
      </c>
      <c r="Q161" s="115">
        <v>67543</v>
      </c>
      <c r="R161" s="115">
        <v>1769</v>
      </c>
      <c r="S161" s="116">
        <f t="shared" si="42"/>
        <v>0.38675120244862266</v>
      </c>
      <c r="T161" s="114"/>
      <c r="U161" s="116">
        <f t="shared" si="43"/>
        <v>100</v>
      </c>
      <c r="V161" s="115">
        <f t="shared" si="44"/>
        <v>1178025</v>
      </c>
      <c r="W161" s="115">
        <v>0</v>
      </c>
      <c r="X161" s="116">
        <f t="shared" si="45"/>
        <v>0</v>
      </c>
      <c r="Y161" s="115">
        <v>0</v>
      </c>
      <c r="Z161" s="116">
        <f t="shared" si="46"/>
        <v>0</v>
      </c>
      <c r="AA161" s="115">
        <v>0</v>
      </c>
      <c r="AB161" s="116">
        <f t="shared" si="47"/>
        <v>0</v>
      </c>
      <c r="AC161" s="115">
        <v>0</v>
      </c>
      <c r="AD161" s="115">
        <v>4574</v>
      </c>
      <c r="AE161" s="115">
        <v>4574</v>
      </c>
      <c r="AF161" s="115">
        <v>4574</v>
      </c>
      <c r="AG161" s="115">
        <v>4574</v>
      </c>
    </row>
    <row r="162" spans="1:33" x14ac:dyDescent="0.25">
      <c r="A162" s="117">
        <v>5</v>
      </c>
      <c r="B162" s="117" t="s">
        <v>257</v>
      </c>
      <c r="C162" s="118">
        <v>0</v>
      </c>
      <c r="D162" s="119">
        <f t="shared" si="38"/>
        <v>0</v>
      </c>
      <c r="E162" s="117"/>
      <c r="F162" s="123">
        <f t="shared" si="39"/>
        <v>0</v>
      </c>
      <c r="G162" s="118">
        <v>0</v>
      </c>
      <c r="H162" s="119">
        <f t="shared" si="40"/>
        <v>0</v>
      </c>
      <c r="I162" s="117"/>
      <c r="J162" s="123">
        <f t="shared" si="41"/>
        <v>0</v>
      </c>
      <c r="K162" s="118">
        <v>0</v>
      </c>
      <c r="L162" s="118">
        <v>0</v>
      </c>
      <c r="M162" s="118">
        <v>0</v>
      </c>
      <c r="N162" s="118">
        <v>0</v>
      </c>
      <c r="O162" s="118">
        <v>0</v>
      </c>
      <c r="P162" s="118">
        <v>0</v>
      </c>
      <c r="Q162" s="118">
        <v>0</v>
      </c>
      <c r="R162" s="118">
        <v>0</v>
      </c>
      <c r="S162" s="119">
        <f t="shared" si="42"/>
        <v>0</v>
      </c>
      <c r="T162" s="117"/>
      <c r="U162" s="123">
        <f t="shared" si="43"/>
        <v>0</v>
      </c>
      <c r="V162" s="118">
        <f t="shared" si="44"/>
        <v>0</v>
      </c>
      <c r="W162" s="118">
        <v>0</v>
      </c>
      <c r="X162" s="123">
        <f t="shared" si="45"/>
        <v>0</v>
      </c>
      <c r="Y162" s="118">
        <v>0</v>
      </c>
      <c r="Z162" s="123">
        <f t="shared" si="46"/>
        <v>0</v>
      </c>
      <c r="AA162" s="118">
        <v>0</v>
      </c>
      <c r="AB162" s="123">
        <f t="shared" si="47"/>
        <v>0</v>
      </c>
      <c r="AC162" s="118">
        <v>0</v>
      </c>
      <c r="AD162" s="118">
        <v>0</v>
      </c>
      <c r="AE162" s="118">
        <v>0</v>
      </c>
      <c r="AF162" s="118">
        <v>0</v>
      </c>
      <c r="AG162" s="118">
        <v>0</v>
      </c>
    </row>
    <row r="163" spans="1:33" x14ac:dyDescent="0.25">
      <c r="A163" s="114">
        <v>6</v>
      </c>
      <c r="B163" s="114" t="s">
        <v>258</v>
      </c>
      <c r="C163" s="115">
        <v>0</v>
      </c>
      <c r="D163" s="116">
        <f t="shared" si="38"/>
        <v>0</v>
      </c>
      <c r="E163" s="114"/>
      <c r="F163" s="243">
        <f t="shared" si="39"/>
        <v>0</v>
      </c>
      <c r="G163" s="115">
        <v>0</v>
      </c>
      <c r="H163" s="116">
        <f t="shared" si="40"/>
        <v>0</v>
      </c>
      <c r="I163" s="114"/>
      <c r="J163" s="243">
        <f t="shared" si="41"/>
        <v>0</v>
      </c>
      <c r="K163" s="115">
        <v>0</v>
      </c>
      <c r="L163" s="115">
        <v>0</v>
      </c>
      <c r="M163" s="115">
        <v>0</v>
      </c>
      <c r="N163" s="115">
        <v>0</v>
      </c>
      <c r="O163" s="115">
        <v>0</v>
      </c>
      <c r="P163" s="115">
        <v>0</v>
      </c>
      <c r="Q163" s="115">
        <v>0</v>
      </c>
      <c r="R163" s="115">
        <v>0</v>
      </c>
      <c r="S163" s="116">
        <f t="shared" si="42"/>
        <v>0</v>
      </c>
      <c r="T163" s="114"/>
      <c r="U163" s="243">
        <f t="shared" si="43"/>
        <v>0</v>
      </c>
      <c r="V163" s="115">
        <f t="shared" si="44"/>
        <v>0</v>
      </c>
      <c r="W163" s="115">
        <v>0</v>
      </c>
      <c r="X163" s="243">
        <f t="shared" si="45"/>
        <v>0</v>
      </c>
      <c r="Y163" s="115">
        <v>0</v>
      </c>
      <c r="Z163" s="243">
        <f t="shared" si="46"/>
        <v>0</v>
      </c>
      <c r="AA163" s="115">
        <v>0</v>
      </c>
      <c r="AB163" s="243">
        <f t="shared" si="47"/>
        <v>0</v>
      </c>
      <c r="AC163" s="115">
        <v>0</v>
      </c>
      <c r="AD163" s="115">
        <v>0</v>
      </c>
      <c r="AE163" s="115">
        <v>0</v>
      </c>
      <c r="AF163" s="115">
        <v>0</v>
      </c>
      <c r="AG163" s="115">
        <v>0</v>
      </c>
    </row>
    <row r="164" spans="1:33" x14ac:dyDescent="0.25">
      <c r="A164" s="117">
        <v>7</v>
      </c>
      <c r="B164" s="117" t="s">
        <v>259</v>
      </c>
      <c r="C164" s="118">
        <v>66416</v>
      </c>
      <c r="D164" s="119">
        <f t="shared" si="38"/>
        <v>13.032967032967033</v>
      </c>
      <c r="E164" s="117"/>
      <c r="F164" s="123">
        <f t="shared" si="39"/>
        <v>52.439585086401543</v>
      </c>
      <c r="G164" s="118">
        <v>942630</v>
      </c>
      <c r="H164" s="119">
        <f t="shared" si="40"/>
        <v>184.97448979591837</v>
      </c>
      <c r="I164" s="117"/>
      <c r="J164" s="123">
        <f t="shared" si="41"/>
        <v>67.930140535560483</v>
      </c>
      <c r="K164" s="118">
        <v>0</v>
      </c>
      <c r="L164" s="118">
        <v>341271</v>
      </c>
      <c r="M164" s="118">
        <v>0</v>
      </c>
      <c r="N164" s="118">
        <v>0</v>
      </c>
      <c r="O164" s="118">
        <v>0</v>
      </c>
      <c r="P164" s="118">
        <v>0</v>
      </c>
      <c r="Q164" s="118">
        <v>0</v>
      </c>
      <c r="R164" s="118">
        <v>0</v>
      </c>
      <c r="S164" s="119">
        <f t="shared" si="42"/>
        <v>0</v>
      </c>
      <c r="T164" s="117"/>
      <c r="U164" s="123">
        <f t="shared" si="43"/>
        <v>0</v>
      </c>
      <c r="V164" s="118">
        <f t="shared" si="44"/>
        <v>1009046</v>
      </c>
      <c r="W164" s="118">
        <v>0</v>
      </c>
      <c r="X164" s="123">
        <f t="shared" si="45"/>
        <v>0</v>
      </c>
      <c r="Y164" s="118">
        <v>0</v>
      </c>
      <c r="Z164" s="123">
        <f t="shared" si="46"/>
        <v>0</v>
      </c>
      <c r="AA164" s="118">
        <v>0</v>
      </c>
      <c r="AB164" s="123">
        <f t="shared" si="47"/>
        <v>0</v>
      </c>
      <c r="AC164" s="118">
        <v>0</v>
      </c>
      <c r="AD164" s="118">
        <v>5096</v>
      </c>
      <c r="AE164" s="118">
        <v>5096</v>
      </c>
      <c r="AF164" s="118">
        <v>5096</v>
      </c>
      <c r="AG164" s="118">
        <v>0</v>
      </c>
    </row>
    <row r="165" spans="1:33" x14ac:dyDescent="0.25">
      <c r="A165" s="114">
        <v>8</v>
      </c>
      <c r="B165" s="114" t="s">
        <v>260</v>
      </c>
      <c r="C165" s="115">
        <v>47301</v>
      </c>
      <c r="D165" s="116">
        <f t="shared" si="38"/>
        <v>7.1711643420254703</v>
      </c>
      <c r="E165" s="114"/>
      <c r="F165" s="243">
        <f t="shared" si="39"/>
        <v>28.853973291805584</v>
      </c>
      <c r="G165" s="115">
        <v>985715</v>
      </c>
      <c r="H165" s="116">
        <f t="shared" si="40"/>
        <v>149.44132807762281</v>
      </c>
      <c r="I165" s="114"/>
      <c r="J165" s="243">
        <f t="shared" si="41"/>
        <v>54.880921306142838</v>
      </c>
      <c r="K165" s="115">
        <v>0</v>
      </c>
      <c r="L165" s="115">
        <v>286362</v>
      </c>
      <c r="M165" s="115">
        <v>0</v>
      </c>
      <c r="N165" s="115">
        <v>0</v>
      </c>
      <c r="O165" s="115">
        <v>0</v>
      </c>
      <c r="P165" s="115">
        <v>0</v>
      </c>
      <c r="Q165" s="115">
        <v>0</v>
      </c>
      <c r="R165" s="115">
        <v>0</v>
      </c>
      <c r="S165" s="116">
        <f t="shared" si="42"/>
        <v>0</v>
      </c>
      <c r="T165" s="114"/>
      <c r="U165" s="243">
        <f t="shared" si="43"/>
        <v>0</v>
      </c>
      <c r="V165" s="115">
        <f t="shared" si="44"/>
        <v>1033016</v>
      </c>
      <c r="W165" s="115">
        <v>0</v>
      </c>
      <c r="X165" s="243">
        <f t="shared" si="45"/>
        <v>0</v>
      </c>
      <c r="Y165" s="115">
        <v>0</v>
      </c>
      <c r="Z165" s="243">
        <f t="shared" si="46"/>
        <v>0</v>
      </c>
      <c r="AA165" s="115">
        <v>0</v>
      </c>
      <c r="AB165" s="243">
        <f t="shared" si="47"/>
        <v>0</v>
      </c>
      <c r="AC165" s="115">
        <v>0</v>
      </c>
      <c r="AD165" s="115">
        <v>6596</v>
      </c>
      <c r="AE165" s="115">
        <v>6596</v>
      </c>
      <c r="AF165" s="115">
        <v>6596</v>
      </c>
      <c r="AG165" s="115">
        <v>0</v>
      </c>
    </row>
    <row r="166" spans="1:33" x14ac:dyDescent="0.25">
      <c r="A166" s="117">
        <v>9</v>
      </c>
      <c r="B166" s="117" t="s">
        <v>261</v>
      </c>
      <c r="C166" s="118">
        <v>0</v>
      </c>
      <c r="D166" s="119">
        <f t="shared" si="38"/>
        <v>0</v>
      </c>
      <c r="E166" s="117"/>
      <c r="F166" s="123">
        <f t="shared" si="39"/>
        <v>0</v>
      </c>
      <c r="G166" s="118">
        <v>0</v>
      </c>
      <c r="H166" s="119">
        <f t="shared" si="40"/>
        <v>0</v>
      </c>
      <c r="I166" s="117"/>
      <c r="J166" s="123">
        <f t="shared" si="41"/>
        <v>0</v>
      </c>
      <c r="K166" s="118">
        <v>0</v>
      </c>
      <c r="L166" s="118">
        <v>0</v>
      </c>
      <c r="M166" s="118">
        <v>0</v>
      </c>
      <c r="N166" s="118">
        <v>0</v>
      </c>
      <c r="O166" s="118">
        <v>0</v>
      </c>
      <c r="P166" s="118">
        <v>0</v>
      </c>
      <c r="Q166" s="118">
        <v>0</v>
      </c>
      <c r="R166" s="118">
        <v>0</v>
      </c>
      <c r="S166" s="119">
        <f t="shared" si="42"/>
        <v>0</v>
      </c>
      <c r="T166" s="117"/>
      <c r="U166" s="123">
        <f t="shared" si="43"/>
        <v>0</v>
      </c>
      <c r="V166" s="118">
        <f t="shared" si="44"/>
        <v>0</v>
      </c>
      <c r="W166" s="118">
        <v>0</v>
      </c>
      <c r="X166" s="123">
        <f t="shared" si="45"/>
        <v>0</v>
      </c>
      <c r="Y166" s="118">
        <v>0</v>
      </c>
      <c r="Z166" s="123">
        <f t="shared" si="46"/>
        <v>0</v>
      </c>
      <c r="AA166" s="118">
        <v>0</v>
      </c>
      <c r="AB166" s="123">
        <f t="shared" si="47"/>
        <v>0</v>
      </c>
      <c r="AC166" s="118">
        <v>0</v>
      </c>
      <c r="AD166" s="118">
        <v>0</v>
      </c>
      <c r="AE166" s="118">
        <v>0</v>
      </c>
      <c r="AF166" s="118">
        <v>0</v>
      </c>
      <c r="AG166" s="118">
        <v>0</v>
      </c>
    </row>
    <row r="167" spans="1:33" x14ac:dyDescent="0.25">
      <c r="A167" s="114">
        <v>10</v>
      </c>
      <c r="B167" s="114" t="s">
        <v>262</v>
      </c>
      <c r="C167" s="115">
        <v>67020</v>
      </c>
      <c r="D167" s="116">
        <f t="shared" si="38"/>
        <v>2.8704814116840844</v>
      </c>
      <c r="E167" s="114"/>
      <c r="F167" s="243">
        <f t="shared" si="39"/>
        <v>11.54969960763211</v>
      </c>
      <c r="G167" s="115">
        <v>4861193</v>
      </c>
      <c r="H167" s="116">
        <f t="shared" si="40"/>
        <v>208.20597053280795</v>
      </c>
      <c r="I167" s="114"/>
      <c r="J167" s="243">
        <f t="shared" si="41"/>
        <v>76.461683198806668</v>
      </c>
      <c r="K167" s="115">
        <v>0</v>
      </c>
      <c r="L167" s="115">
        <v>1615490</v>
      </c>
      <c r="M167" s="115">
        <v>0</v>
      </c>
      <c r="N167" s="115">
        <v>0</v>
      </c>
      <c r="O167" s="115">
        <v>0</v>
      </c>
      <c r="P167" s="115">
        <v>0</v>
      </c>
      <c r="Q167" s="115">
        <v>0</v>
      </c>
      <c r="R167" s="115">
        <v>0</v>
      </c>
      <c r="S167" s="116">
        <f t="shared" si="42"/>
        <v>0</v>
      </c>
      <c r="T167" s="114"/>
      <c r="U167" s="243">
        <f t="shared" si="43"/>
        <v>0</v>
      </c>
      <c r="V167" s="115">
        <f t="shared" si="44"/>
        <v>4928213</v>
      </c>
      <c r="W167" s="115">
        <v>0</v>
      </c>
      <c r="X167" s="243">
        <f t="shared" si="45"/>
        <v>0</v>
      </c>
      <c r="Y167" s="115">
        <v>0</v>
      </c>
      <c r="Z167" s="243">
        <f t="shared" si="46"/>
        <v>0</v>
      </c>
      <c r="AA167" s="115">
        <v>0</v>
      </c>
      <c r="AB167" s="243">
        <f t="shared" si="47"/>
        <v>0</v>
      </c>
      <c r="AC167" s="115">
        <v>0</v>
      </c>
      <c r="AD167" s="115">
        <v>23348</v>
      </c>
      <c r="AE167" s="115">
        <v>23348</v>
      </c>
      <c r="AF167" s="115">
        <v>23348</v>
      </c>
      <c r="AG167" s="115">
        <v>0</v>
      </c>
    </row>
    <row r="168" spans="1:33" x14ac:dyDescent="0.25">
      <c r="A168" s="117">
        <v>11</v>
      </c>
      <c r="B168" s="117" t="s">
        <v>263</v>
      </c>
      <c r="C168" s="118">
        <v>0</v>
      </c>
      <c r="D168" s="119">
        <f t="shared" si="38"/>
        <v>0</v>
      </c>
      <c r="E168" s="117"/>
      <c r="F168" s="123">
        <f t="shared" si="39"/>
        <v>0</v>
      </c>
      <c r="G168" s="118">
        <v>0</v>
      </c>
      <c r="H168" s="119">
        <f t="shared" si="40"/>
        <v>0</v>
      </c>
      <c r="I168" s="117"/>
      <c r="J168" s="123">
        <f t="shared" si="41"/>
        <v>0</v>
      </c>
      <c r="K168" s="118">
        <v>0</v>
      </c>
      <c r="L168" s="118">
        <v>0</v>
      </c>
      <c r="M168" s="118">
        <v>0</v>
      </c>
      <c r="N168" s="118">
        <v>0</v>
      </c>
      <c r="O168" s="118">
        <v>0</v>
      </c>
      <c r="P168" s="118">
        <v>0</v>
      </c>
      <c r="Q168" s="118">
        <v>0</v>
      </c>
      <c r="R168" s="118">
        <v>0</v>
      </c>
      <c r="S168" s="119">
        <f t="shared" si="42"/>
        <v>0</v>
      </c>
      <c r="T168" s="117"/>
      <c r="U168" s="123">
        <f t="shared" si="43"/>
        <v>0</v>
      </c>
      <c r="V168" s="118">
        <f t="shared" si="44"/>
        <v>0</v>
      </c>
      <c r="W168" s="118">
        <v>0</v>
      </c>
      <c r="X168" s="123">
        <f t="shared" si="45"/>
        <v>0</v>
      </c>
      <c r="Y168" s="118">
        <v>0</v>
      </c>
      <c r="Z168" s="123">
        <f t="shared" si="46"/>
        <v>0</v>
      </c>
      <c r="AA168" s="118">
        <v>0</v>
      </c>
      <c r="AB168" s="123">
        <f t="shared" si="47"/>
        <v>0</v>
      </c>
      <c r="AC168" s="118">
        <v>0</v>
      </c>
      <c r="AD168" s="118">
        <v>0</v>
      </c>
      <c r="AE168" s="118">
        <v>0</v>
      </c>
      <c r="AF168" s="118">
        <v>0</v>
      </c>
      <c r="AG168" s="118">
        <v>0</v>
      </c>
    </row>
    <row r="169" spans="1:33" x14ac:dyDescent="0.25">
      <c r="A169" s="114">
        <v>12</v>
      </c>
      <c r="B169" s="114" t="s">
        <v>264</v>
      </c>
      <c r="C169" s="115">
        <v>95632</v>
      </c>
      <c r="D169" s="116">
        <f t="shared" si="38"/>
        <v>24.470829068577277</v>
      </c>
      <c r="E169" s="114"/>
      <c r="F169" s="243">
        <f t="shared" si="39"/>
        <v>98.461088701481131</v>
      </c>
      <c r="G169" s="115">
        <v>1240139</v>
      </c>
      <c r="H169" s="116">
        <f t="shared" si="40"/>
        <v>317.33341862845447</v>
      </c>
      <c r="I169" s="114"/>
      <c r="J169" s="243">
        <f t="shared" si="41"/>
        <v>116.53771148575116</v>
      </c>
      <c r="K169" s="115">
        <v>0</v>
      </c>
      <c r="L169" s="115">
        <v>230885</v>
      </c>
      <c r="M169" s="115">
        <v>0</v>
      </c>
      <c r="N169" s="115">
        <v>0</v>
      </c>
      <c r="O169" s="115">
        <v>0</v>
      </c>
      <c r="P169" s="115">
        <v>0</v>
      </c>
      <c r="Q169" s="115">
        <v>0</v>
      </c>
      <c r="R169" s="115">
        <v>0</v>
      </c>
      <c r="S169" s="116">
        <f t="shared" si="42"/>
        <v>0</v>
      </c>
      <c r="T169" s="114"/>
      <c r="U169" s="243">
        <f t="shared" si="43"/>
        <v>0</v>
      </c>
      <c r="V169" s="115">
        <f t="shared" si="44"/>
        <v>1335771</v>
      </c>
      <c r="W169" s="115">
        <v>1587</v>
      </c>
      <c r="X169" s="243">
        <f t="shared" si="45"/>
        <v>0.11880778965855673</v>
      </c>
      <c r="Y169" s="115">
        <v>0</v>
      </c>
      <c r="Z169" s="243">
        <f t="shared" si="46"/>
        <v>0</v>
      </c>
      <c r="AA169" s="115">
        <v>0</v>
      </c>
      <c r="AB169" s="243">
        <f t="shared" si="47"/>
        <v>0</v>
      </c>
      <c r="AC169" s="115">
        <v>0</v>
      </c>
      <c r="AD169" s="115">
        <v>3908</v>
      </c>
      <c r="AE169" s="115">
        <v>3908</v>
      </c>
      <c r="AF169" s="115">
        <v>3908</v>
      </c>
      <c r="AG169" s="115">
        <v>0</v>
      </c>
    </row>
    <row r="170" spans="1:33" x14ac:dyDescent="0.25">
      <c r="A170" s="117">
        <v>13</v>
      </c>
      <c r="B170" s="117" t="s">
        <v>104</v>
      </c>
      <c r="C170" s="118">
        <v>138003</v>
      </c>
      <c r="D170" s="119">
        <f t="shared" si="38"/>
        <v>6.878825640514405</v>
      </c>
      <c r="E170" s="117"/>
      <c r="F170" s="123">
        <f t="shared" si="39"/>
        <v>27.677716176049827</v>
      </c>
      <c r="G170" s="118">
        <v>1283498</v>
      </c>
      <c r="H170" s="119">
        <f t="shared" si="40"/>
        <v>63.976572624862925</v>
      </c>
      <c r="I170" s="117"/>
      <c r="J170" s="123">
        <f t="shared" si="41"/>
        <v>23.494794196676988</v>
      </c>
      <c r="K170" s="118">
        <v>0</v>
      </c>
      <c r="L170" s="118">
        <v>328718</v>
      </c>
      <c r="M170" s="118">
        <v>0</v>
      </c>
      <c r="N170" s="118">
        <v>0</v>
      </c>
      <c r="O170" s="118">
        <v>0</v>
      </c>
      <c r="P170" s="118">
        <v>0</v>
      </c>
      <c r="Q170" s="118">
        <v>0</v>
      </c>
      <c r="R170" s="118">
        <v>0</v>
      </c>
      <c r="S170" s="119">
        <f t="shared" si="42"/>
        <v>0</v>
      </c>
      <c r="T170" s="117"/>
      <c r="U170" s="123">
        <f t="shared" si="43"/>
        <v>0</v>
      </c>
      <c r="V170" s="118">
        <f t="shared" si="44"/>
        <v>1421501</v>
      </c>
      <c r="W170" s="118">
        <v>1516</v>
      </c>
      <c r="X170" s="123">
        <f t="shared" si="45"/>
        <v>0.1066478321154892</v>
      </c>
      <c r="Y170" s="118">
        <v>336748</v>
      </c>
      <c r="Z170" s="123">
        <f t="shared" si="46"/>
        <v>23.689606971785455</v>
      </c>
      <c r="AA170" s="118">
        <v>0</v>
      </c>
      <c r="AB170" s="123">
        <f t="shared" si="47"/>
        <v>0</v>
      </c>
      <c r="AC170" s="118">
        <v>2312</v>
      </c>
      <c r="AD170" s="118">
        <v>20062</v>
      </c>
      <c r="AE170" s="118">
        <v>20062</v>
      </c>
      <c r="AF170" s="118">
        <v>20062</v>
      </c>
      <c r="AG170" s="118">
        <v>0</v>
      </c>
    </row>
    <row r="171" spans="1:33" x14ac:dyDescent="0.25">
      <c r="A171" s="114">
        <v>14</v>
      </c>
      <c r="B171" s="114" t="s">
        <v>265</v>
      </c>
      <c r="C171" s="115">
        <v>212293</v>
      </c>
      <c r="D171" s="116">
        <f t="shared" si="38"/>
        <v>37.38210952632506</v>
      </c>
      <c r="E171" s="114"/>
      <c r="F171" s="243">
        <f t="shared" si="39"/>
        <v>150.4110543866411</v>
      </c>
      <c r="G171" s="115">
        <v>2962582</v>
      </c>
      <c r="H171" s="116">
        <f t="shared" si="40"/>
        <v>521.67318189822151</v>
      </c>
      <c r="I171" s="114"/>
      <c r="J171" s="243">
        <f t="shared" si="41"/>
        <v>191.57956645306638</v>
      </c>
      <c r="K171" s="115">
        <v>0</v>
      </c>
      <c r="L171" s="115">
        <v>478597</v>
      </c>
      <c r="M171" s="115">
        <v>0</v>
      </c>
      <c r="N171" s="115">
        <v>0</v>
      </c>
      <c r="O171" s="115">
        <v>0</v>
      </c>
      <c r="P171" s="115">
        <v>0</v>
      </c>
      <c r="Q171" s="115">
        <v>0</v>
      </c>
      <c r="R171" s="115">
        <v>0</v>
      </c>
      <c r="S171" s="116">
        <f t="shared" si="42"/>
        <v>0</v>
      </c>
      <c r="T171" s="114"/>
      <c r="U171" s="243">
        <f t="shared" si="43"/>
        <v>0</v>
      </c>
      <c r="V171" s="115">
        <f t="shared" si="44"/>
        <v>3174875</v>
      </c>
      <c r="W171" s="115">
        <v>0</v>
      </c>
      <c r="X171" s="243">
        <f t="shared" si="45"/>
        <v>0</v>
      </c>
      <c r="Y171" s="115">
        <v>338183</v>
      </c>
      <c r="Z171" s="243">
        <f t="shared" si="46"/>
        <v>10.651852435135241</v>
      </c>
      <c r="AA171" s="115">
        <v>0</v>
      </c>
      <c r="AB171" s="243">
        <f t="shared" si="47"/>
        <v>0</v>
      </c>
      <c r="AC171" s="115">
        <v>0</v>
      </c>
      <c r="AD171" s="115">
        <v>5679</v>
      </c>
      <c r="AE171" s="115">
        <v>5679</v>
      </c>
      <c r="AF171" s="115">
        <v>5679</v>
      </c>
      <c r="AG171" s="115">
        <v>0</v>
      </c>
    </row>
    <row r="172" spans="1:33" x14ac:dyDescent="0.25">
      <c r="A172" s="117">
        <v>15</v>
      </c>
      <c r="B172" s="117" t="s">
        <v>266</v>
      </c>
      <c r="C172" s="118">
        <v>411824</v>
      </c>
      <c r="D172" s="119">
        <f t="shared" si="38"/>
        <v>55.108256389669478</v>
      </c>
      <c r="E172" s="117"/>
      <c r="F172" s="123">
        <f t="shared" si="39"/>
        <v>221.73416786825183</v>
      </c>
      <c r="G172" s="118">
        <v>2082090</v>
      </c>
      <c r="H172" s="119">
        <f t="shared" si="40"/>
        <v>278.61501405058209</v>
      </c>
      <c r="I172" s="117"/>
      <c r="J172" s="123">
        <f t="shared" si="41"/>
        <v>102.31874179328497</v>
      </c>
      <c r="K172" s="118">
        <v>0</v>
      </c>
      <c r="L172" s="118">
        <v>0</v>
      </c>
      <c r="M172" s="118">
        <v>0</v>
      </c>
      <c r="N172" s="118">
        <v>0</v>
      </c>
      <c r="O172" s="118">
        <v>0</v>
      </c>
      <c r="P172" s="118">
        <v>0</v>
      </c>
      <c r="Q172" s="118">
        <v>0</v>
      </c>
      <c r="R172" s="118">
        <v>0</v>
      </c>
      <c r="S172" s="119">
        <f t="shared" si="42"/>
        <v>0</v>
      </c>
      <c r="T172" s="117"/>
      <c r="U172" s="123">
        <f t="shared" si="43"/>
        <v>0</v>
      </c>
      <c r="V172" s="118">
        <f t="shared" si="44"/>
        <v>2493914</v>
      </c>
      <c r="W172" s="118">
        <v>0</v>
      </c>
      <c r="X172" s="123">
        <f t="shared" si="45"/>
        <v>0</v>
      </c>
      <c r="Y172" s="118">
        <v>0</v>
      </c>
      <c r="Z172" s="123">
        <f t="shared" si="46"/>
        <v>0</v>
      </c>
      <c r="AA172" s="118">
        <v>0</v>
      </c>
      <c r="AB172" s="123">
        <f t="shared" si="47"/>
        <v>0</v>
      </c>
      <c r="AC172" s="118">
        <v>134629</v>
      </c>
      <c r="AD172" s="118">
        <v>7473</v>
      </c>
      <c r="AE172" s="118">
        <v>7473</v>
      </c>
      <c r="AF172" s="118">
        <v>7473</v>
      </c>
      <c r="AG172" s="118">
        <v>0</v>
      </c>
    </row>
    <row r="173" spans="1:33" x14ac:dyDescent="0.25">
      <c r="A173" s="114">
        <v>16</v>
      </c>
      <c r="B173" s="114" t="s">
        <v>267</v>
      </c>
      <c r="C173" s="115">
        <v>373048</v>
      </c>
      <c r="D173" s="116">
        <f t="shared" si="38"/>
        <v>24.851642129105322</v>
      </c>
      <c r="E173" s="114"/>
      <c r="F173" s="243">
        <f t="shared" si="39"/>
        <v>99.993332191321926</v>
      </c>
      <c r="G173" s="115">
        <v>4117035</v>
      </c>
      <c r="H173" s="116">
        <f t="shared" si="40"/>
        <v>274.26787022849908</v>
      </c>
      <c r="I173" s="114"/>
      <c r="J173" s="243">
        <f t="shared" si="41"/>
        <v>100.72229413670163</v>
      </c>
      <c r="K173" s="115">
        <v>0</v>
      </c>
      <c r="L173" s="115">
        <v>0</v>
      </c>
      <c r="M173" s="115">
        <v>0</v>
      </c>
      <c r="N173" s="115">
        <v>0</v>
      </c>
      <c r="O173" s="115">
        <v>0</v>
      </c>
      <c r="P173" s="115">
        <v>0</v>
      </c>
      <c r="Q173" s="115">
        <v>0</v>
      </c>
      <c r="R173" s="115">
        <v>0</v>
      </c>
      <c r="S173" s="116">
        <f t="shared" si="42"/>
        <v>0</v>
      </c>
      <c r="T173" s="114"/>
      <c r="U173" s="243">
        <f t="shared" si="43"/>
        <v>0</v>
      </c>
      <c r="V173" s="115">
        <f t="shared" si="44"/>
        <v>4490083</v>
      </c>
      <c r="W173" s="115">
        <v>17543</v>
      </c>
      <c r="X173" s="243">
        <f t="shared" si="45"/>
        <v>0.39070547248235721</v>
      </c>
      <c r="Y173" s="115">
        <v>0</v>
      </c>
      <c r="Z173" s="243">
        <f t="shared" si="46"/>
        <v>0</v>
      </c>
      <c r="AA173" s="115">
        <v>0</v>
      </c>
      <c r="AB173" s="243">
        <f t="shared" si="47"/>
        <v>0</v>
      </c>
      <c r="AC173" s="115">
        <v>0</v>
      </c>
      <c r="AD173" s="115">
        <v>15011</v>
      </c>
      <c r="AE173" s="115">
        <v>15011</v>
      </c>
      <c r="AF173" s="115">
        <v>15011</v>
      </c>
      <c r="AG173" s="115">
        <v>0</v>
      </c>
    </row>
    <row r="174" spans="1:33" x14ac:dyDescent="0.25">
      <c r="A174" s="117">
        <v>17</v>
      </c>
      <c r="B174" s="117" t="s">
        <v>268</v>
      </c>
      <c r="C174" s="118">
        <v>745803</v>
      </c>
      <c r="D174" s="119">
        <f t="shared" si="38"/>
        <v>30.249563982964915</v>
      </c>
      <c r="E174" s="117"/>
      <c r="F174" s="123">
        <f t="shared" si="39"/>
        <v>121.71246810482505</v>
      </c>
      <c r="G174" s="118">
        <v>12743496</v>
      </c>
      <c r="H174" s="119">
        <f t="shared" si="40"/>
        <v>516.87268302575546</v>
      </c>
      <c r="I174" s="117"/>
      <c r="J174" s="123">
        <f t="shared" si="41"/>
        <v>189.81662842086959</v>
      </c>
      <c r="K174" s="118">
        <v>0</v>
      </c>
      <c r="L174" s="118">
        <v>0</v>
      </c>
      <c r="M174" s="118">
        <v>0</v>
      </c>
      <c r="N174" s="118">
        <v>0</v>
      </c>
      <c r="O174" s="118">
        <v>0</v>
      </c>
      <c r="P174" s="118">
        <v>0</v>
      </c>
      <c r="Q174" s="118">
        <v>0</v>
      </c>
      <c r="R174" s="118">
        <v>0</v>
      </c>
      <c r="S174" s="119">
        <f t="shared" si="42"/>
        <v>0</v>
      </c>
      <c r="T174" s="117"/>
      <c r="U174" s="123">
        <f t="shared" si="43"/>
        <v>0</v>
      </c>
      <c r="V174" s="118">
        <f t="shared" si="44"/>
        <v>13489299</v>
      </c>
      <c r="W174" s="118">
        <v>0</v>
      </c>
      <c r="X174" s="123">
        <f t="shared" si="45"/>
        <v>0</v>
      </c>
      <c r="Y174" s="118">
        <v>0</v>
      </c>
      <c r="Z174" s="123">
        <f t="shared" si="46"/>
        <v>0</v>
      </c>
      <c r="AA174" s="118">
        <v>0</v>
      </c>
      <c r="AB174" s="123">
        <f t="shared" si="47"/>
        <v>0</v>
      </c>
      <c r="AC174" s="118">
        <v>0</v>
      </c>
      <c r="AD174" s="118">
        <v>24655</v>
      </c>
      <c r="AE174" s="118">
        <v>24655</v>
      </c>
      <c r="AF174" s="118">
        <v>24655</v>
      </c>
      <c r="AG174" s="118">
        <v>0</v>
      </c>
    </row>
    <row r="175" spans="1:33" x14ac:dyDescent="0.25">
      <c r="A175" s="114">
        <v>18</v>
      </c>
      <c r="B175" s="114" t="s">
        <v>269</v>
      </c>
      <c r="C175" s="115">
        <v>299657</v>
      </c>
      <c r="D175" s="116">
        <f t="shared" si="38"/>
        <v>6.2105077720207253</v>
      </c>
      <c r="E175" s="114"/>
      <c r="F175" s="243">
        <f t="shared" si="39"/>
        <v>24.988665276052398</v>
      </c>
      <c r="G175" s="115">
        <v>13578272</v>
      </c>
      <c r="H175" s="116">
        <f t="shared" si="40"/>
        <v>281.41496373056992</v>
      </c>
      <c r="I175" s="114"/>
      <c r="J175" s="243">
        <f t="shared" si="41"/>
        <v>103.34699696222162</v>
      </c>
      <c r="K175" s="115">
        <v>0</v>
      </c>
      <c r="L175" s="115">
        <v>0</v>
      </c>
      <c r="M175" s="115">
        <v>0</v>
      </c>
      <c r="N175" s="115">
        <v>0</v>
      </c>
      <c r="O175" s="115">
        <v>0</v>
      </c>
      <c r="P175" s="115">
        <v>0</v>
      </c>
      <c r="Q175" s="115">
        <v>0</v>
      </c>
      <c r="R175" s="115">
        <v>0</v>
      </c>
      <c r="S175" s="116">
        <f t="shared" si="42"/>
        <v>0</v>
      </c>
      <c r="T175" s="114"/>
      <c r="U175" s="243">
        <f t="shared" si="43"/>
        <v>0</v>
      </c>
      <c r="V175" s="115">
        <f t="shared" si="44"/>
        <v>13877929</v>
      </c>
      <c r="W175" s="115">
        <v>0</v>
      </c>
      <c r="X175" s="243">
        <f t="shared" si="45"/>
        <v>0</v>
      </c>
      <c r="Y175" s="115">
        <v>0</v>
      </c>
      <c r="Z175" s="243">
        <f t="shared" si="46"/>
        <v>0</v>
      </c>
      <c r="AA175" s="115">
        <v>0</v>
      </c>
      <c r="AB175" s="243">
        <f t="shared" si="47"/>
        <v>0</v>
      </c>
      <c r="AC175" s="115">
        <v>0</v>
      </c>
      <c r="AD175" s="115">
        <v>48250</v>
      </c>
      <c r="AE175" s="115">
        <v>48250</v>
      </c>
      <c r="AF175" s="115">
        <v>48250</v>
      </c>
      <c r="AG175" s="115">
        <v>0</v>
      </c>
    </row>
    <row r="176" spans="1:33" x14ac:dyDescent="0.25">
      <c r="A176" s="117">
        <v>19</v>
      </c>
      <c r="B176" s="117" t="s">
        <v>270</v>
      </c>
      <c r="C176" s="118">
        <v>180912</v>
      </c>
      <c r="D176" s="119">
        <f t="shared" si="38"/>
        <v>37.448147381494515</v>
      </c>
      <c r="E176" s="117"/>
      <c r="F176" s="123">
        <f t="shared" si="39"/>
        <v>150.67676500467016</v>
      </c>
      <c r="G176" s="118">
        <v>607913</v>
      </c>
      <c r="H176" s="119">
        <f t="shared" si="40"/>
        <v>125.83585179051956</v>
      </c>
      <c r="I176" s="117"/>
      <c r="J176" s="123">
        <f t="shared" si="41"/>
        <v>46.212032296847958</v>
      </c>
      <c r="K176" s="118">
        <v>0</v>
      </c>
      <c r="L176" s="118">
        <v>431661</v>
      </c>
      <c r="M176" s="118">
        <v>0</v>
      </c>
      <c r="N176" s="118">
        <v>0</v>
      </c>
      <c r="O176" s="118">
        <v>0</v>
      </c>
      <c r="P176" s="118">
        <v>0</v>
      </c>
      <c r="Q176" s="118">
        <v>0</v>
      </c>
      <c r="R176" s="118">
        <v>0</v>
      </c>
      <c r="S176" s="119">
        <f t="shared" si="42"/>
        <v>0</v>
      </c>
      <c r="T176" s="117"/>
      <c r="U176" s="123">
        <f t="shared" si="43"/>
        <v>0</v>
      </c>
      <c r="V176" s="118">
        <f t="shared" si="44"/>
        <v>788825</v>
      </c>
      <c r="W176" s="118">
        <v>0</v>
      </c>
      <c r="X176" s="123">
        <f t="shared" si="45"/>
        <v>0</v>
      </c>
      <c r="Y176" s="118">
        <v>0</v>
      </c>
      <c r="Z176" s="123">
        <f t="shared" si="46"/>
        <v>0</v>
      </c>
      <c r="AA176" s="118">
        <v>22072</v>
      </c>
      <c r="AB176" s="123">
        <f t="shared" si="47"/>
        <v>2.7980857604665168</v>
      </c>
      <c r="AC176" s="118">
        <v>0</v>
      </c>
      <c r="AD176" s="118">
        <v>4831</v>
      </c>
      <c r="AE176" s="118">
        <v>4831</v>
      </c>
      <c r="AF176" s="118">
        <v>4831</v>
      </c>
      <c r="AG176" s="118">
        <v>0</v>
      </c>
    </row>
    <row r="177" spans="1:33" x14ac:dyDescent="0.25">
      <c r="A177" s="114">
        <v>20</v>
      </c>
      <c r="B177" s="114" t="s">
        <v>271</v>
      </c>
      <c r="C177" s="115">
        <v>0</v>
      </c>
      <c r="D177" s="116">
        <f t="shared" si="38"/>
        <v>0</v>
      </c>
      <c r="E177" s="114"/>
      <c r="F177" s="243">
        <f t="shared" si="39"/>
        <v>0</v>
      </c>
      <c r="G177" s="115">
        <v>0</v>
      </c>
      <c r="H177" s="116">
        <f t="shared" si="40"/>
        <v>0</v>
      </c>
      <c r="I177" s="114"/>
      <c r="J177" s="243">
        <f t="shared" si="41"/>
        <v>0</v>
      </c>
      <c r="K177" s="115">
        <v>0</v>
      </c>
      <c r="L177" s="115">
        <v>0</v>
      </c>
      <c r="M177" s="115">
        <v>0</v>
      </c>
      <c r="N177" s="115">
        <v>0</v>
      </c>
      <c r="O177" s="115">
        <v>0</v>
      </c>
      <c r="P177" s="115">
        <v>0</v>
      </c>
      <c r="Q177" s="115">
        <v>0</v>
      </c>
      <c r="R177" s="115">
        <v>0</v>
      </c>
      <c r="S177" s="116">
        <f t="shared" si="42"/>
        <v>0</v>
      </c>
      <c r="T177" s="114"/>
      <c r="U177" s="243">
        <f t="shared" si="43"/>
        <v>0</v>
      </c>
      <c r="V177" s="115">
        <f t="shared" si="44"/>
        <v>0</v>
      </c>
      <c r="W177" s="115">
        <v>0</v>
      </c>
      <c r="X177" s="243">
        <f t="shared" si="45"/>
        <v>0</v>
      </c>
      <c r="Y177" s="115">
        <v>0</v>
      </c>
      <c r="Z177" s="243">
        <f t="shared" si="46"/>
        <v>0</v>
      </c>
      <c r="AA177" s="115">
        <v>0</v>
      </c>
      <c r="AB177" s="243">
        <f t="shared" si="47"/>
        <v>0</v>
      </c>
      <c r="AC177" s="115">
        <v>0</v>
      </c>
      <c r="AD177" s="115">
        <v>0</v>
      </c>
      <c r="AE177" s="115">
        <v>0</v>
      </c>
      <c r="AF177" s="115">
        <v>0</v>
      </c>
      <c r="AG177" s="115">
        <v>0</v>
      </c>
    </row>
    <row r="178" spans="1:33" x14ac:dyDescent="0.25">
      <c r="A178" s="117">
        <v>21</v>
      </c>
      <c r="B178" s="117" t="s">
        <v>172</v>
      </c>
      <c r="C178" s="118">
        <v>45084</v>
      </c>
      <c r="D178" s="119">
        <f t="shared" si="38"/>
        <v>9.2385245901639337</v>
      </c>
      <c r="E178" s="117"/>
      <c r="F178" s="123">
        <f t="shared" si="39"/>
        <v>37.172226024454488</v>
      </c>
      <c r="G178" s="118">
        <v>755033</v>
      </c>
      <c r="H178" s="119">
        <f t="shared" si="40"/>
        <v>154.71987704918033</v>
      </c>
      <c r="I178" s="117"/>
      <c r="J178" s="123">
        <f t="shared" si="41"/>
        <v>56.819418738179827</v>
      </c>
      <c r="K178" s="118">
        <v>0</v>
      </c>
      <c r="L178" s="118">
        <v>0</v>
      </c>
      <c r="M178" s="118">
        <v>0</v>
      </c>
      <c r="N178" s="118">
        <v>0</v>
      </c>
      <c r="O178" s="118">
        <v>0</v>
      </c>
      <c r="P178" s="118">
        <v>0</v>
      </c>
      <c r="Q178" s="118">
        <v>0</v>
      </c>
      <c r="R178" s="118">
        <v>0</v>
      </c>
      <c r="S178" s="119">
        <f t="shared" si="42"/>
        <v>0</v>
      </c>
      <c r="T178" s="117"/>
      <c r="U178" s="123">
        <f t="shared" si="43"/>
        <v>0</v>
      </c>
      <c r="V178" s="118">
        <f t="shared" si="44"/>
        <v>800117</v>
      </c>
      <c r="W178" s="118">
        <v>0</v>
      </c>
      <c r="X178" s="123">
        <f t="shared" si="45"/>
        <v>0</v>
      </c>
      <c r="Y178" s="118">
        <v>0</v>
      </c>
      <c r="Z178" s="123">
        <f t="shared" si="46"/>
        <v>0</v>
      </c>
      <c r="AA178" s="118">
        <v>0</v>
      </c>
      <c r="AB178" s="123">
        <f t="shared" si="47"/>
        <v>0</v>
      </c>
      <c r="AC178" s="118">
        <v>16263</v>
      </c>
      <c r="AD178" s="118">
        <v>4880</v>
      </c>
      <c r="AE178" s="118">
        <v>4880</v>
      </c>
      <c r="AF178" s="118">
        <v>4880</v>
      </c>
      <c r="AG178" s="118">
        <v>0</v>
      </c>
    </row>
    <row r="179" spans="1:33" x14ac:dyDescent="0.25">
      <c r="A179" s="114">
        <v>22</v>
      </c>
      <c r="B179" s="114" t="s">
        <v>188</v>
      </c>
      <c r="C179" s="115">
        <v>232108</v>
      </c>
      <c r="D179" s="116">
        <f t="shared" si="38"/>
        <v>25.832832498608791</v>
      </c>
      <c r="E179" s="114"/>
      <c r="F179" s="243">
        <f t="shared" si="39"/>
        <v>103.94126022163026</v>
      </c>
      <c r="G179" s="115">
        <v>2672276</v>
      </c>
      <c r="H179" s="116">
        <f t="shared" si="40"/>
        <v>297.41524763494715</v>
      </c>
      <c r="I179" s="114"/>
      <c r="J179" s="243">
        <f t="shared" si="41"/>
        <v>109.22295064336103</v>
      </c>
      <c r="K179" s="115">
        <v>0</v>
      </c>
      <c r="L179" s="115">
        <v>0</v>
      </c>
      <c r="M179" s="115">
        <v>0</v>
      </c>
      <c r="N179" s="115">
        <v>0</v>
      </c>
      <c r="O179" s="115">
        <v>0</v>
      </c>
      <c r="P179" s="115">
        <v>0</v>
      </c>
      <c r="Q179" s="115">
        <v>0</v>
      </c>
      <c r="R179" s="115">
        <v>0</v>
      </c>
      <c r="S179" s="116">
        <f t="shared" si="42"/>
        <v>0</v>
      </c>
      <c r="T179" s="114"/>
      <c r="U179" s="243">
        <f t="shared" si="43"/>
        <v>0</v>
      </c>
      <c r="V179" s="115">
        <f t="shared" si="44"/>
        <v>2904384</v>
      </c>
      <c r="W179" s="115">
        <v>42948</v>
      </c>
      <c r="X179" s="243">
        <f t="shared" si="45"/>
        <v>1.4787300852779799</v>
      </c>
      <c r="Y179" s="115">
        <v>0</v>
      </c>
      <c r="Z179" s="243">
        <f t="shared" si="46"/>
        <v>0</v>
      </c>
      <c r="AA179" s="115">
        <v>319206</v>
      </c>
      <c r="AB179" s="243">
        <f t="shared" si="47"/>
        <v>10.990488860977061</v>
      </c>
      <c r="AC179" s="115">
        <v>48039</v>
      </c>
      <c r="AD179" s="115">
        <v>8985</v>
      </c>
      <c r="AE179" s="115">
        <v>8985</v>
      </c>
      <c r="AF179" s="115">
        <v>8985</v>
      </c>
      <c r="AG179" s="115">
        <v>0</v>
      </c>
    </row>
    <row r="180" spans="1:33" x14ac:dyDescent="0.25">
      <c r="A180" s="117">
        <v>23</v>
      </c>
      <c r="B180" s="134" t="s">
        <v>272</v>
      </c>
      <c r="C180" s="118">
        <v>68981</v>
      </c>
      <c r="D180" s="119">
        <f t="shared" si="38"/>
        <v>7.7255011759435543</v>
      </c>
      <c r="E180" s="117"/>
      <c r="F180" s="123">
        <f t="shared" si="39"/>
        <v>31.084408886036961</v>
      </c>
      <c r="G180" s="118">
        <v>3404642</v>
      </c>
      <c r="H180" s="119">
        <f t="shared" si="40"/>
        <v>381.30160152312686</v>
      </c>
      <c r="I180" s="117"/>
      <c r="J180" s="123">
        <f t="shared" si="41"/>
        <v>140.02942463297356</v>
      </c>
      <c r="K180" s="118">
        <v>0</v>
      </c>
      <c r="L180" s="118">
        <v>0</v>
      </c>
      <c r="M180" s="118">
        <v>0</v>
      </c>
      <c r="N180" s="118">
        <v>0</v>
      </c>
      <c r="O180" s="118">
        <v>0</v>
      </c>
      <c r="P180" s="118">
        <v>0</v>
      </c>
      <c r="Q180" s="118">
        <v>0</v>
      </c>
      <c r="R180" s="118">
        <v>0</v>
      </c>
      <c r="S180" s="119">
        <f t="shared" si="42"/>
        <v>0</v>
      </c>
      <c r="T180" s="117"/>
      <c r="U180" s="123">
        <f t="shared" si="43"/>
        <v>0</v>
      </c>
      <c r="V180" s="118">
        <f t="shared" si="44"/>
        <v>3473623</v>
      </c>
      <c r="W180" s="118">
        <v>2410</v>
      </c>
      <c r="X180" s="123">
        <f t="shared" si="45"/>
        <v>6.9380010438668788E-2</v>
      </c>
      <c r="Y180" s="118">
        <v>0</v>
      </c>
      <c r="Z180" s="123">
        <f t="shared" si="46"/>
        <v>0</v>
      </c>
      <c r="AA180" s="118">
        <v>0</v>
      </c>
      <c r="AB180" s="123">
        <f t="shared" si="47"/>
        <v>0</v>
      </c>
      <c r="AC180" s="118">
        <v>0</v>
      </c>
      <c r="AD180" s="118">
        <v>8929</v>
      </c>
      <c r="AE180" s="118">
        <v>8929</v>
      </c>
      <c r="AF180" s="118">
        <v>8929</v>
      </c>
      <c r="AG180" s="118">
        <v>0</v>
      </c>
    </row>
    <row r="181" spans="1:33" x14ac:dyDescent="0.25">
      <c r="A181" s="114">
        <v>24</v>
      </c>
      <c r="B181" s="114" t="s">
        <v>273</v>
      </c>
      <c r="C181" s="115">
        <v>160213</v>
      </c>
      <c r="D181" s="116">
        <f t="shared" si="38"/>
        <v>30.452955711841856</v>
      </c>
      <c r="E181" s="114"/>
      <c r="F181" s="243">
        <f t="shared" si="39"/>
        <v>122.53083723330771</v>
      </c>
      <c r="G181" s="115">
        <v>1054439</v>
      </c>
      <c r="H181" s="116">
        <f t="shared" si="40"/>
        <v>200.42558448964076</v>
      </c>
      <c r="I181" s="114"/>
      <c r="J181" s="243">
        <f t="shared" si="41"/>
        <v>73.604409647646307</v>
      </c>
      <c r="K181" s="115">
        <v>0</v>
      </c>
      <c r="L181" s="115">
        <v>0</v>
      </c>
      <c r="M181" s="115">
        <v>0</v>
      </c>
      <c r="N181" s="115">
        <v>0</v>
      </c>
      <c r="O181" s="115">
        <v>0</v>
      </c>
      <c r="P181" s="115">
        <v>0</v>
      </c>
      <c r="Q181" s="115">
        <v>0</v>
      </c>
      <c r="R181" s="115">
        <v>0</v>
      </c>
      <c r="S181" s="116">
        <f t="shared" si="42"/>
        <v>0</v>
      </c>
      <c r="T181" s="114"/>
      <c r="U181" s="243">
        <f t="shared" si="43"/>
        <v>0</v>
      </c>
      <c r="V181" s="115">
        <f t="shared" si="44"/>
        <v>1214652</v>
      </c>
      <c r="W181" s="115">
        <v>0</v>
      </c>
      <c r="X181" s="243">
        <f t="shared" si="45"/>
        <v>0</v>
      </c>
      <c r="Y181" s="115">
        <v>0</v>
      </c>
      <c r="Z181" s="243">
        <f t="shared" si="46"/>
        <v>0</v>
      </c>
      <c r="AA181" s="115">
        <v>0</v>
      </c>
      <c r="AB181" s="243">
        <f t="shared" si="47"/>
        <v>0</v>
      </c>
      <c r="AC181" s="115">
        <v>0</v>
      </c>
      <c r="AD181" s="115">
        <v>5261</v>
      </c>
      <c r="AE181" s="115">
        <v>5261</v>
      </c>
      <c r="AF181" s="115">
        <v>5261</v>
      </c>
      <c r="AG181" s="115">
        <v>0</v>
      </c>
    </row>
    <row r="182" spans="1:33" x14ac:dyDescent="0.25">
      <c r="A182" s="117">
        <v>25</v>
      </c>
      <c r="B182" s="117" t="s">
        <v>274</v>
      </c>
      <c r="C182" s="118">
        <v>108851</v>
      </c>
      <c r="D182" s="119">
        <f t="shared" si="38"/>
        <v>22.200897409749132</v>
      </c>
      <c r="E182" s="117"/>
      <c r="F182" s="123">
        <f t="shared" si="39"/>
        <v>89.327767481352467</v>
      </c>
      <c r="G182" s="118">
        <v>1349983</v>
      </c>
      <c r="H182" s="119">
        <f t="shared" si="40"/>
        <v>275.3381603100143</v>
      </c>
      <c r="I182" s="117"/>
      <c r="J182" s="123">
        <f t="shared" si="41"/>
        <v>101.11534809636579</v>
      </c>
      <c r="K182" s="118">
        <v>0</v>
      </c>
      <c r="L182" s="118">
        <v>0</v>
      </c>
      <c r="M182" s="118">
        <v>0</v>
      </c>
      <c r="N182" s="118">
        <v>0</v>
      </c>
      <c r="O182" s="118">
        <v>0</v>
      </c>
      <c r="P182" s="118">
        <v>0</v>
      </c>
      <c r="Q182" s="118">
        <v>0</v>
      </c>
      <c r="R182" s="118">
        <v>0</v>
      </c>
      <c r="S182" s="119">
        <f t="shared" si="42"/>
        <v>0</v>
      </c>
      <c r="T182" s="117"/>
      <c r="U182" s="123">
        <f t="shared" si="43"/>
        <v>0</v>
      </c>
      <c r="V182" s="118">
        <f t="shared" si="44"/>
        <v>1458834</v>
      </c>
      <c r="W182" s="118">
        <v>57371</v>
      </c>
      <c r="X182" s="123">
        <f t="shared" si="45"/>
        <v>3.9326612897697752</v>
      </c>
      <c r="Y182" s="118">
        <v>0</v>
      </c>
      <c r="Z182" s="123">
        <f t="shared" si="46"/>
        <v>0</v>
      </c>
      <c r="AA182" s="118">
        <v>716881</v>
      </c>
      <c r="AB182" s="123">
        <f t="shared" si="47"/>
        <v>49.140683587029095</v>
      </c>
      <c r="AC182" s="118">
        <v>46621</v>
      </c>
      <c r="AD182" s="118">
        <v>4903</v>
      </c>
      <c r="AE182" s="118">
        <v>4903</v>
      </c>
      <c r="AF182" s="118">
        <v>4903</v>
      </c>
      <c r="AG182" s="118">
        <v>0</v>
      </c>
    </row>
    <row r="183" spans="1:33" x14ac:dyDescent="0.25">
      <c r="A183" s="114">
        <v>26</v>
      </c>
      <c r="B183" s="114" t="s">
        <v>275</v>
      </c>
      <c r="C183" s="115">
        <v>180287</v>
      </c>
      <c r="D183" s="116">
        <f t="shared" si="38"/>
        <v>21.128208133130201</v>
      </c>
      <c r="E183" s="114"/>
      <c r="F183" s="243">
        <f t="shared" si="39"/>
        <v>85.011683472988111</v>
      </c>
      <c r="G183" s="115">
        <v>1533215</v>
      </c>
      <c r="H183" s="116">
        <f t="shared" si="40"/>
        <v>179.68065158795267</v>
      </c>
      <c r="I183" s="114"/>
      <c r="J183" s="243">
        <f t="shared" si="41"/>
        <v>65.986028275343472</v>
      </c>
      <c r="K183" s="115">
        <v>0</v>
      </c>
      <c r="L183" s="115">
        <v>856044</v>
      </c>
      <c r="M183" s="115">
        <v>0</v>
      </c>
      <c r="N183" s="115">
        <v>0</v>
      </c>
      <c r="O183" s="115">
        <v>0</v>
      </c>
      <c r="P183" s="115">
        <v>0</v>
      </c>
      <c r="Q183" s="115">
        <v>0</v>
      </c>
      <c r="R183" s="115">
        <v>0</v>
      </c>
      <c r="S183" s="116">
        <f t="shared" si="42"/>
        <v>0</v>
      </c>
      <c r="T183" s="114"/>
      <c r="U183" s="243">
        <f t="shared" si="43"/>
        <v>0</v>
      </c>
      <c r="V183" s="115">
        <f t="shared" si="44"/>
        <v>1713502</v>
      </c>
      <c r="W183" s="115">
        <v>0</v>
      </c>
      <c r="X183" s="243">
        <f t="shared" si="45"/>
        <v>0</v>
      </c>
      <c r="Y183" s="115">
        <v>0</v>
      </c>
      <c r="Z183" s="243">
        <f t="shared" si="46"/>
        <v>0</v>
      </c>
      <c r="AA183" s="115">
        <v>0</v>
      </c>
      <c r="AB183" s="243">
        <f t="shared" si="47"/>
        <v>0</v>
      </c>
      <c r="AC183" s="115">
        <v>0</v>
      </c>
      <c r="AD183" s="115">
        <v>8533</v>
      </c>
      <c r="AE183" s="115">
        <v>8533</v>
      </c>
      <c r="AF183" s="115">
        <v>8533</v>
      </c>
      <c r="AG183" s="115">
        <v>0</v>
      </c>
    </row>
    <row r="184" spans="1:33" x14ac:dyDescent="0.25">
      <c r="A184" s="117">
        <v>27</v>
      </c>
      <c r="B184" s="117" t="s">
        <v>276</v>
      </c>
      <c r="C184" s="118">
        <v>1072509</v>
      </c>
      <c r="D184" s="119">
        <f t="shared" si="38"/>
        <v>134.63582726587998</v>
      </c>
      <c r="E184" s="117"/>
      <c r="F184" s="123">
        <f t="shared" si="39"/>
        <v>541.72214981655384</v>
      </c>
      <c r="G184" s="118">
        <v>824591</v>
      </c>
      <c r="H184" s="119">
        <f t="shared" si="40"/>
        <v>103.5138086869194</v>
      </c>
      <c r="I184" s="117"/>
      <c r="J184" s="123">
        <f t="shared" si="41"/>
        <v>38.014472045478328</v>
      </c>
      <c r="K184" s="118">
        <v>0</v>
      </c>
      <c r="L184" s="118">
        <v>0</v>
      </c>
      <c r="M184" s="118">
        <v>0</v>
      </c>
      <c r="N184" s="118">
        <v>0</v>
      </c>
      <c r="O184" s="118">
        <v>0</v>
      </c>
      <c r="P184" s="118">
        <v>0</v>
      </c>
      <c r="Q184" s="118">
        <v>0</v>
      </c>
      <c r="R184" s="118">
        <v>0</v>
      </c>
      <c r="S184" s="119">
        <f t="shared" si="42"/>
        <v>0</v>
      </c>
      <c r="T184" s="117"/>
      <c r="U184" s="123">
        <f t="shared" si="43"/>
        <v>0</v>
      </c>
      <c r="V184" s="118">
        <f t="shared" si="44"/>
        <v>1897100</v>
      </c>
      <c r="W184" s="118">
        <v>0</v>
      </c>
      <c r="X184" s="123">
        <f t="shared" si="45"/>
        <v>0</v>
      </c>
      <c r="Y184" s="118">
        <v>726916</v>
      </c>
      <c r="Z184" s="123">
        <f t="shared" si="46"/>
        <v>38.31722102155922</v>
      </c>
      <c r="AA184" s="118">
        <v>0</v>
      </c>
      <c r="AB184" s="123">
        <f t="shared" si="47"/>
        <v>0</v>
      </c>
      <c r="AC184" s="118">
        <v>0</v>
      </c>
      <c r="AD184" s="118">
        <v>7966</v>
      </c>
      <c r="AE184" s="118">
        <v>7966</v>
      </c>
      <c r="AF184" s="118">
        <v>7966</v>
      </c>
      <c r="AG184" s="118">
        <v>0</v>
      </c>
    </row>
    <row r="185" spans="1:33" x14ac:dyDescent="0.25">
      <c r="A185" s="114">
        <v>28</v>
      </c>
      <c r="B185" s="114" t="s">
        <v>277</v>
      </c>
      <c r="C185" s="115">
        <v>0</v>
      </c>
      <c r="D185" s="116">
        <f t="shared" si="38"/>
        <v>0</v>
      </c>
      <c r="E185" s="114"/>
      <c r="F185" s="243">
        <f t="shared" si="39"/>
        <v>0</v>
      </c>
      <c r="G185" s="115">
        <v>0</v>
      </c>
      <c r="H185" s="116">
        <f t="shared" si="40"/>
        <v>0</v>
      </c>
      <c r="I185" s="114"/>
      <c r="J185" s="243">
        <f t="shared" si="41"/>
        <v>0</v>
      </c>
      <c r="K185" s="115">
        <v>0</v>
      </c>
      <c r="L185" s="115">
        <v>0</v>
      </c>
      <c r="M185" s="115">
        <v>0</v>
      </c>
      <c r="N185" s="115">
        <v>0</v>
      </c>
      <c r="O185" s="115">
        <v>0</v>
      </c>
      <c r="P185" s="115">
        <v>0</v>
      </c>
      <c r="Q185" s="115">
        <v>0</v>
      </c>
      <c r="R185" s="115">
        <v>0</v>
      </c>
      <c r="S185" s="116">
        <f t="shared" si="42"/>
        <v>0</v>
      </c>
      <c r="T185" s="114"/>
      <c r="U185" s="243">
        <f t="shared" si="43"/>
        <v>0</v>
      </c>
      <c r="V185" s="115">
        <f t="shared" si="44"/>
        <v>0</v>
      </c>
      <c r="W185" s="115">
        <v>0</v>
      </c>
      <c r="X185" s="243">
        <f t="shared" si="45"/>
        <v>0</v>
      </c>
      <c r="Y185" s="115">
        <v>0</v>
      </c>
      <c r="Z185" s="243">
        <f t="shared" si="46"/>
        <v>0</v>
      </c>
      <c r="AA185" s="115">
        <v>0</v>
      </c>
      <c r="AB185" s="243">
        <f t="shared" si="47"/>
        <v>0</v>
      </c>
      <c r="AC185" s="115">
        <v>0</v>
      </c>
      <c r="AD185" s="115">
        <v>0</v>
      </c>
      <c r="AE185" s="115">
        <v>0</v>
      </c>
      <c r="AF185" s="115">
        <v>0</v>
      </c>
      <c r="AG185" s="115">
        <v>0</v>
      </c>
    </row>
    <row r="186" spans="1:33" x14ac:dyDescent="0.25">
      <c r="A186" s="117">
        <v>29</v>
      </c>
      <c r="B186" s="117" t="s">
        <v>278</v>
      </c>
      <c r="C186" s="118">
        <v>36408</v>
      </c>
      <c r="D186" s="119">
        <f t="shared" si="38"/>
        <v>5.1401948326980094</v>
      </c>
      <c r="E186" s="117"/>
      <c r="F186" s="123">
        <f t="shared" si="39"/>
        <v>20.682142723765047</v>
      </c>
      <c r="G186" s="118">
        <v>836410</v>
      </c>
      <c r="H186" s="119">
        <f t="shared" si="40"/>
        <v>118.0869687985317</v>
      </c>
      <c r="I186" s="117"/>
      <c r="J186" s="123">
        <f t="shared" si="41"/>
        <v>43.366327944749969</v>
      </c>
      <c r="K186" s="118">
        <v>0</v>
      </c>
      <c r="L186" s="118">
        <v>0</v>
      </c>
      <c r="M186" s="118">
        <v>0</v>
      </c>
      <c r="N186" s="118">
        <v>0</v>
      </c>
      <c r="O186" s="118">
        <v>0</v>
      </c>
      <c r="P186" s="118">
        <v>0</v>
      </c>
      <c r="Q186" s="118">
        <v>0</v>
      </c>
      <c r="R186" s="118">
        <v>0</v>
      </c>
      <c r="S186" s="119">
        <f t="shared" si="42"/>
        <v>0</v>
      </c>
      <c r="T186" s="117"/>
      <c r="U186" s="123">
        <f t="shared" si="43"/>
        <v>0</v>
      </c>
      <c r="V186" s="118">
        <f t="shared" si="44"/>
        <v>872818</v>
      </c>
      <c r="W186" s="118">
        <v>0</v>
      </c>
      <c r="X186" s="123">
        <f t="shared" si="45"/>
        <v>0</v>
      </c>
      <c r="Y186" s="118">
        <v>0</v>
      </c>
      <c r="Z186" s="123">
        <f t="shared" si="46"/>
        <v>0</v>
      </c>
      <c r="AA186" s="118">
        <v>158774</v>
      </c>
      <c r="AB186" s="123">
        <f t="shared" si="47"/>
        <v>18.190963064464757</v>
      </c>
      <c r="AC186" s="118">
        <v>718</v>
      </c>
      <c r="AD186" s="118">
        <v>7083</v>
      </c>
      <c r="AE186" s="118">
        <v>7083</v>
      </c>
      <c r="AF186" s="118">
        <v>7083</v>
      </c>
      <c r="AG186" s="118">
        <v>0</v>
      </c>
    </row>
    <row r="187" spans="1:33" x14ac:dyDescent="0.25">
      <c r="A187" s="114">
        <v>30</v>
      </c>
      <c r="B187" s="114" t="s">
        <v>216</v>
      </c>
      <c r="C187" s="115">
        <v>33268</v>
      </c>
      <c r="D187" s="116">
        <f t="shared" si="38"/>
        <v>7.4159607668301382</v>
      </c>
      <c r="E187" s="114"/>
      <c r="F187" s="243">
        <f t="shared" si="39"/>
        <v>29.838938796200697</v>
      </c>
      <c r="G187" s="115">
        <v>853831</v>
      </c>
      <c r="H187" s="116">
        <f t="shared" si="40"/>
        <v>190.33236736513598</v>
      </c>
      <c r="I187" s="114"/>
      <c r="J187" s="243">
        <f t="shared" si="41"/>
        <v>69.897770648506523</v>
      </c>
      <c r="K187" s="115">
        <v>0</v>
      </c>
      <c r="L187" s="115">
        <v>0</v>
      </c>
      <c r="M187" s="115">
        <v>0</v>
      </c>
      <c r="N187" s="115">
        <v>0</v>
      </c>
      <c r="O187" s="115">
        <v>0</v>
      </c>
      <c r="P187" s="115">
        <v>0</v>
      </c>
      <c r="Q187" s="115">
        <v>0</v>
      </c>
      <c r="R187" s="115">
        <v>0</v>
      </c>
      <c r="S187" s="116">
        <f t="shared" si="42"/>
        <v>0</v>
      </c>
      <c r="T187" s="114"/>
      <c r="U187" s="243">
        <f t="shared" si="43"/>
        <v>0</v>
      </c>
      <c r="V187" s="115">
        <f t="shared" si="44"/>
        <v>887099</v>
      </c>
      <c r="W187" s="115">
        <v>0</v>
      </c>
      <c r="X187" s="243">
        <f t="shared" si="45"/>
        <v>0</v>
      </c>
      <c r="Y187" s="115">
        <v>0</v>
      </c>
      <c r="Z187" s="243">
        <f t="shared" si="46"/>
        <v>0</v>
      </c>
      <c r="AA187" s="115">
        <v>145293</v>
      </c>
      <c r="AB187" s="243">
        <f t="shared" si="47"/>
        <v>16.37844254136235</v>
      </c>
      <c r="AC187" s="115">
        <v>0</v>
      </c>
      <c r="AD187" s="115">
        <v>4486</v>
      </c>
      <c r="AE187" s="115">
        <v>4486</v>
      </c>
      <c r="AF187" s="115">
        <v>4486</v>
      </c>
      <c r="AG187" s="115">
        <v>0</v>
      </c>
    </row>
    <row r="188" spans="1:33" x14ac:dyDescent="0.25">
      <c r="A188" s="117">
        <v>31</v>
      </c>
      <c r="B188" s="117" t="s">
        <v>279</v>
      </c>
      <c r="C188" s="118">
        <v>717764</v>
      </c>
      <c r="D188" s="119">
        <f t="shared" si="38"/>
        <v>43.572148363989555</v>
      </c>
      <c r="E188" s="117"/>
      <c r="F188" s="123">
        <f t="shared" si="39"/>
        <v>175.31736064021715</v>
      </c>
      <c r="G188" s="118">
        <v>6133149</v>
      </c>
      <c r="H188" s="119">
        <f t="shared" si="40"/>
        <v>372.3152431251138</v>
      </c>
      <c r="I188" s="117"/>
      <c r="J188" s="123">
        <f t="shared" si="41"/>
        <v>136.72926908420874</v>
      </c>
      <c r="K188" s="118">
        <v>0</v>
      </c>
      <c r="L188" s="118">
        <v>0</v>
      </c>
      <c r="M188" s="118">
        <v>0</v>
      </c>
      <c r="N188" s="118">
        <v>0</v>
      </c>
      <c r="O188" s="118">
        <v>0</v>
      </c>
      <c r="P188" s="118">
        <v>0</v>
      </c>
      <c r="Q188" s="118">
        <v>0</v>
      </c>
      <c r="R188" s="118">
        <v>0</v>
      </c>
      <c r="S188" s="119">
        <f t="shared" si="42"/>
        <v>0</v>
      </c>
      <c r="T188" s="117"/>
      <c r="U188" s="123">
        <f t="shared" si="43"/>
        <v>0</v>
      </c>
      <c r="V188" s="118">
        <f t="shared" si="44"/>
        <v>6850913</v>
      </c>
      <c r="W188" s="118">
        <v>0</v>
      </c>
      <c r="X188" s="123">
        <f t="shared" si="45"/>
        <v>0</v>
      </c>
      <c r="Y188" s="118">
        <v>348428</v>
      </c>
      <c r="Z188" s="123">
        <f t="shared" si="46"/>
        <v>5.0858622785021499</v>
      </c>
      <c r="AA188" s="118">
        <v>0</v>
      </c>
      <c r="AB188" s="123">
        <f t="shared" si="47"/>
        <v>0</v>
      </c>
      <c r="AC188" s="118">
        <v>177971</v>
      </c>
      <c r="AD188" s="118">
        <v>16473</v>
      </c>
      <c r="AE188" s="118">
        <v>16473</v>
      </c>
      <c r="AF188" s="118">
        <v>16473</v>
      </c>
      <c r="AG188" s="118">
        <v>0</v>
      </c>
    </row>
    <row r="189" spans="1:33" x14ac:dyDescent="0.25">
      <c r="A189" s="114">
        <v>32</v>
      </c>
      <c r="B189" s="114" t="s">
        <v>280</v>
      </c>
      <c r="C189" s="115">
        <v>0</v>
      </c>
      <c r="D189" s="116">
        <f t="shared" si="38"/>
        <v>0</v>
      </c>
      <c r="E189" s="114"/>
      <c r="F189" s="243">
        <f t="shared" si="39"/>
        <v>0</v>
      </c>
      <c r="G189" s="115">
        <v>0</v>
      </c>
      <c r="H189" s="116">
        <f t="shared" si="40"/>
        <v>0</v>
      </c>
      <c r="I189" s="114"/>
      <c r="J189" s="243">
        <f t="shared" si="41"/>
        <v>0</v>
      </c>
      <c r="K189" s="115">
        <v>0</v>
      </c>
      <c r="L189" s="115">
        <v>0</v>
      </c>
      <c r="M189" s="115">
        <v>0</v>
      </c>
      <c r="N189" s="115">
        <v>0</v>
      </c>
      <c r="O189" s="115">
        <v>0</v>
      </c>
      <c r="P189" s="115">
        <v>0</v>
      </c>
      <c r="Q189" s="115">
        <v>0</v>
      </c>
      <c r="R189" s="115">
        <v>0</v>
      </c>
      <c r="S189" s="116">
        <f t="shared" si="42"/>
        <v>0</v>
      </c>
      <c r="T189" s="114"/>
      <c r="U189" s="243">
        <f t="shared" si="43"/>
        <v>0</v>
      </c>
      <c r="V189" s="115">
        <f t="shared" si="44"/>
        <v>0</v>
      </c>
      <c r="W189" s="115">
        <v>0</v>
      </c>
      <c r="X189" s="243">
        <f t="shared" si="45"/>
        <v>0</v>
      </c>
      <c r="Y189" s="115">
        <v>0</v>
      </c>
      <c r="Z189" s="243">
        <f t="shared" si="46"/>
        <v>0</v>
      </c>
      <c r="AA189" s="115">
        <v>0</v>
      </c>
      <c r="AB189" s="243">
        <f t="shared" si="47"/>
        <v>0</v>
      </c>
      <c r="AC189" s="115">
        <v>0</v>
      </c>
      <c r="AD189" s="115">
        <v>0</v>
      </c>
      <c r="AE189" s="115">
        <v>0</v>
      </c>
      <c r="AF189" s="115">
        <v>0</v>
      </c>
      <c r="AG189" s="115">
        <v>0</v>
      </c>
    </row>
    <row r="190" spans="1:33" x14ac:dyDescent="0.25">
      <c r="A190" s="117">
        <v>33</v>
      </c>
      <c r="B190" s="117" t="s">
        <v>281</v>
      </c>
      <c r="C190" s="118">
        <v>238563</v>
      </c>
      <c r="D190" s="119">
        <f t="shared" si="38"/>
        <v>23.72108978820722</v>
      </c>
      <c r="E190" s="117"/>
      <c r="F190" s="123">
        <f t="shared" si="39"/>
        <v>95.444429740698624</v>
      </c>
      <c r="G190" s="118">
        <v>3169633</v>
      </c>
      <c r="H190" s="119">
        <f t="shared" si="40"/>
        <v>315.16684896092272</v>
      </c>
      <c r="I190" s="117"/>
      <c r="J190" s="123">
        <f t="shared" si="41"/>
        <v>115.74205916548857</v>
      </c>
      <c r="K190" s="118">
        <v>0</v>
      </c>
      <c r="L190" s="118">
        <v>0</v>
      </c>
      <c r="M190" s="118">
        <v>0</v>
      </c>
      <c r="N190" s="118">
        <v>0</v>
      </c>
      <c r="O190" s="118">
        <v>0</v>
      </c>
      <c r="P190" s="118">
        <v>0</v>
      </c>
      <c r="Q190" s="118">
        <v>0</v>
      </c>
      <c r="R190" s="118">
        <v>0</v>
      </c>
      <c r="S190" s="119">
        <f t="shared" si="42"/>
        <v>0</v>
      </c>
      <c r="T190" s="117"/>
      <c r="U190" s="123">
        <f t="shared" si="43"/>
        <v>0</v>
      </c>
      <c r="V190" s="118">
        <f t="shared" si="44"/>
        <v>3408196</v>
      </c>
      <c r="W190" s="118">
        <v>0</v>
      </c>
      <c r="X190" s="123">
        <f t="shared" si="45"/>
        <v>0</v>
      </c>
      <c r="Y190" s="118">
        <v>0</v>
      </c>
      <c r="Z190" s="123">
        <f t="shared" si="46"/>
        <v>0</v>
      </c>
      <c r="AA190" s="118">
        <v>0</v>
      </c>
      <c r="AB190" s="123">
        <f t="shared" si="47"/>
        <v>0</v>
      </c>
      <c r="AC190" s="118">
        <v>0</v>
      </c>
      <c r="AD190" s="118">
        <v>10057</v>
      </c>
      <c r="AE190" s="118">
        <v>10057</v>
      </c>
      <c r="AF190" s="118">
        <v>10057</v>
      </c>
      <c r="AG190" s="118">
        <v>0</v>
      </c>
    </row>
    <row r="191" spans="1:33" x14ac:dyDescent="0.25">
      <c r="A191" s="114">
        <v>34</v>
      </c>
      <c r="B191" s="114" t="s">
        <v>282</v>
      </c>
      <c r="C191" s="115">
        <v>195632</v>
      </c>
      <c r="D191" s="116">
        <f t="shared" si="38"/>
        <v>57.302870533099004</v>
      </c>
      <c r="E191" s="114"/>
      <c r="F191" s="243">
        <f t="shared" si="39"/>
        <v>230.5644407305314</v>
      </c>
      <c r="G191" s="115">
        <v>2551655</v>
      </c>
      <c r="H191" s="116">
        <f t="shared" si="40"/>
        <v>747.4091974223785</v>
      </c>
      <c r="I191" s="114"/>
      <c r="J191" s="243">
        <f t="shared" si="41"/>
        <v>274.47899369523202</v>
      </c>
      <c r="K191" s="115">
        <v>0</v>
      </c>
      <c r="L191" s="115">
        <v>362473</v>
      </c>
      <c r="M191" s="115">
        <v>0</v>
      </c>
      <c r="N191" s="115">
        <v>0</v>
      </c>
      <c r="O191" s="115">
        <v>0</v>
      </c>
      <c r="P191" s="115">
        <v>0</v>
      </c>
      <c r="Q191" s="115">
        <v>0</v>
      </c>
      <c r="R191" s="115">
        <v>0</v>
      </c>
      <c r="S191" s="116">
        <f t="shared" si="42"/>
        <v>0</v>
      </c>
      <c r="T191" s="114"/>
      <c r="U191" s="243">
        <f t="shared" si="43"/>
        <v>0</v>
      </c>
      <c r="V191" s="115">
        <f t="shared" si="44"/>
        <v>2747287</v>
      </c>
      <c r="W191" s="115">
        <v>0</v>
      </c>
      <c r="X191" s="243">
        <f t="shared" si="45"/>
        <v>0</v>
      </c>
      <c r="Y191" s="115">
        <v>1766254</v>
      </c>
      <c r="Z191" s="243">
        <f t="shared" si="46"/>
        <v>64.290844021756726</v>
      </c>
      <c r="AA191" s="115">
        <v>0</v>
      </c>
      <c r="AB191" s="243">
        <f t="shared" si="47"/>
        <v>0</v>
      </c>
      <c r="AC191" s="115">
        <v>0</v>
      </c>
      <c r="AD191" s="115">
        <v>3414</v>
      </c>
      <c r="AE191" s="115">
        <v>3414</v>
      </c>
      <c r="AF191" s="115">
        <v>3414</v>
      </c>
      <c r="AG191" s="115">
        <v>0</v>
      </c>
    </row>
    <row r="192" spans="1:33" x14ac:dyDescent="0.25">
      <c r="A192" s="117">
        <v>35</v>
      </c>
      <c r="B192" s="117" t="s">
        <v>224</v>
      </c>
      <c r="C192" s="118">
        <v>28530</v>
      </c>
      <c r="D192" s="119">
        <f t="shared" si="38"/>
        <v>9.6028273308650292</v>
      </c>
      <c r="E192" s="117"/>
      <c r="F192" s="123">
        <f t="shared" si="39"/>
        <v>38.638038415438132</v>
      </c>
      <c r="G192" s="118">
        <v>489584</v>
      </c>
      <c r="H192" s="119">
        <f t="shared" si="40"/>
        <v>164.78761359811512</v>
      </c>
      <c r="I192" s="117"/>
      <c r="J192" s="123">
        <f t="shared" si="41"/>
        <v>60.516700235745716</v>
      </c>
      <c r="K192" s="118">
        <v>0</v>
      </c>
      <c r="L192" s="118">
        <v>203846</v>
      </c>
      <c r="M192" s="118">
        <v>52038</v>
      </c>
      <c r="N192" s="118">
        <v>0</v>
      </c>
      <c r="O192" s="118">
        <v>0</v>
      </c>
      <c r="P192" s="118">
        <v>0</v>
      </c>
      <c r="Q192" s="118">
        <v>13854</v>
      </c>
      <c r="R192" s="118">
        <v>0</v>
      </c>
      <c r="S192" s="119">
        <f t="shared" si="42"/>
        <v>0</v>
      </c>
      <c r="T192" s="117"/>
      <c r="U192" s="123">
        <f t="shared" si="43"/>
        <v>0</v>
      </c>
      <c r="V192" s="118">
        <f t="shared" si="44"/>
        <v>518114</v>
      </c>
      <c r="W192" s="118">
        <v>0</v>
      </c>
      <c r="X192" s="123">
        <f t="shared" si="45"/>
        <v>0</v>
      </c>
      <c r="Y192" s="118">
        <v>0</v>
      </c>
      <c r="Z192" s="123">
        <f t="shared" si="46"/>
        <v>0</v>
      </c>
      <c r="AA192" s="118">
        <v>0</v>
      </c>
      <c r="AB192" s="123">
        <f t="shared" si="47"/>
        <v>0</v>
      </c>
      <c r="AC192" s="118">
        <v>0</v>
      </c>
      <c r="AD192" s="118">
        <v>2971</v>
      </c>
      <c r="AE192" s="118">
        <v>2971</v>
      </c>
      <c r="AF192" s="118">
        <v>2971</v>
      </c>
      <c r="AG192" s="118">
        <v>0</v>
      </c>
    </row>
    <row r="193" spans="1:33" x14ac:dyDescent="0.25">
      <c r="A193" s="114">
        <v>36</v>
      </c>
      <c r="B193" s="114" t="s">
        <v>283</v>
      </c>
      <c r="C193" s="115">
        <v>85028</v>
      </c>
      <c r="D193" s="116">
        <f t="shared" si="38"/>
        <v>14.64232822455657</v>
      </c>
      <c r="E193" s="114"/>
      <c r="F193" s="243">
        <f t="shared" si="39"/>
        <v>58.915027932810645</v>
      </c>
      <c r="G193" s="115">
        <v>1047562</v>
      </c>
      <c r="H193" s="116">
        <f t="shared" si="40"/>
        <v>180.39641811606683</v>
      </c>
      <c r="I193" s="114"/>
      <c r="J193" s="243">
        <f t="shared" si="41"/>
        <v>66.248886796532474</v>
      </c>
      <c r="K193" s="115">
        <v>0</v>
      </c>
      <c r="L193" s="115">
        <v>0</v>
      </c>
      <c r="M193" s="115">
        <v>0</v>
      </c>
      <c r="N193" s="115">
        <v>0</v>
      </c>
      <c r="O193" s="115">
        <v>0</v>
      </c>
      <c r="P193" s="115">
        <v>0</v>
      </c>
      <c r="Q193" s="115">
        <v>0</v>
      </c>
      <c r="R193" s="115">
        <v>0</v>
      </c>
      <c r="S193" s="116">
        <f t="shared" si="42"/>
        <v>0</v>
      </c>
      <c r="T193" s="114"/>
      <c r="U193" s="243">
        <f t="shared" si="43"/>
        <v>0</v>
      </c>
      <c r="V193" s="115">
        <f t="shared" si="44"/>
        <v>1132590</v>
      </c>
      <c r="W193" s="115">
        <v>0</v>
      </c>
      <c r="X193" s="243">
        <f t="shared" si="45"/>
        <v>0</v>
      </c>
      <c r="Y193" s="115">
        <v>0</v>
      </c>
      <c r="Z193" s="243">
        <f t="shared" si="46"/>
        <v>0</v>
      </c>
      <c r="AA193" s="115">
        <v>26375</v>
      </c>
      <c r="AB193" s="243">
        <f t="shared" si="47"/>
        <v>2.3287332574011779</v>
      </c>
      <c r="AC193" s="115">
        <v>0</v>
      </c>
      <c r="AD193" s="115">
        <v>5807</v>
      </c>
      <c r="AE193" s="115">
        <v>5807</v>
      </c>
      <c r="AF193" s="115">
        <v>5807</v>
      </c>
      <c r="AG193" s="115">
        <v>0</v>
      </c>
    </row>
    <row r="194" spans="1:33" x14ac:dyDescent="0.25">
      <c r="A194" s="117">
        <v>37</v>
      </c>
      <c r="B194" s="117" t="s">
        <v>284</v>
      </c>
      <c r="C194" s="122">
        <v>1216540</v>
      </c>
      <c r="D194" s="119">
        <f t="shared" si="38"/>
        <v>147.19177253478523</v>
      </c>
      <c r="E194" s="117"/>
      <c r="F194" s="123">
        <f t="shared" si="39"/>
        <v>592.24238504798313</v>
      </c>
      <c r="G194" s="122">
        <v>2129271</v>
      </c>
      <c r="H194" s="119">
        <f t="shared" si="40"/>
        <v>257.62504537205081</v>
      </c>
      <c r="I194" s="117"/>
      <c r="J194" s="123">
        <f t="shared" si="41"/>
        <v>94.610373338030527</v>
      </c>
      <c r="K194" s="122">
        <v>0</v>
      </c>
      <c r="L194" s="122">
        <v>302957</v>
      </c>
      <c r="M194" s="122">
        <v>0</v>
      </c>
      <c r="N194" s="122">
        <v>0</v>
      </c>
      <c r="O194" s="122">
        <v>0</v>
      </c>
      <c r="P194" s="122">
        <v>0</v>
      </c>
      <c r="Q194" s="122">
        <v>0</v>
      </c>
      <c r="R194" s="122">
        <v>0</v>
      </c>
      <c r="S194" s="119">
        <f t="shared" si="42"/>
        <v>0</v>
      </c>
      <c r="T194" s="117"/>
      <c r="U194" s="123">
        <f t="shared" si="43"/>
        <v>0</v>
      </c>
      <c r="V194" s="122">
        <f t="shared" si="44"/>
        <v>3345811</v>
      </c>
      <c r="W194" s="122">
        <v>0</v>
      </c>
      <c r="X194" s="123">
        <f t="shared" si="45"/>
        <v>0</v>
      </c>
      <c r="Y194" s="122">
        <v>0</v>
      </c>
      <c r="Z194" s="123">
        <f t="shared" si="46"/>
        <v>0</v>
      </c>
      <c r="AA194" s="122">
        <v>0</v>
      </c>
      <c r="AB194" s="123">
        <f t="shared" si="47"/>
        <v>0</v>
      </c>
      <c r="AC194" s="122">
        <v>2769</v>
      </c>
      <c r="AD194" s="122">
        <v>8265</v>
      </c>
      <c r="AE194" s="122">
        <v>8265</v>
      </c>
      <c r="AF194" s="122">
        <v>8265</v>
      </c>
      <c r="AG194" s="122">
        <v>0</v>
      </c>
    </row>
    <row r="195" spans="1:33" ht="13.5" thickBot="1" x14ac:dyDescent="0.3">
      <c r="A195" s="125">
        <f>A194</f>
        <v>37</v>
      </c>
      <c r="B195" s="135" t="s">
        <v>247</v>
      </c>
      <c r="C195" s="127">
        <f>SUM(C158:C194)</f>
        <v>7458326</v>
      </c>
      <c r="D195" s="245">
        <f>IF(C195=0,0,IF(ISNONTEXT(E195),C195/$AD195,C195/AE195))</f>
        <v>24.853299299552805</v>
      </c>
      <c r="E195" s="125"/>
      <c r="F195" s="246">
        <f t="shared" ref="F195" si="48">IF(D$195,D195/D$195*100,0)</f>
        <v>100</v>
      </c>
      <c r="G195" s="127">
        <f>SUM(G158:G194)</f>
        <v>81715913</v>
      </c>
      <c r="H195" s="245">
        <f>IF(G195=0,0,IF(ISNONTEXT(I195),G195/$AD195,G195/AF195))</f>
        <v>272.30105566922362</v>
      </c>
      <c r="I195" s="125"/>
      <c r="J195" s="246">
        <f t="shared" ref="J195" si="49">IF(H$195,H195/H$195*100,0)</f>
        <v>100</v>
      </c>
      <c r="K195" s="127">
        <f t="shared" ref="K195:R195" si="50">SUM(K158:K194)</f>
        <v>0</v>
      </c>
      <c r="L195" s="127">
        <f t="shared" si="50"/>
        <v>6019549</v>
      </c>
      <c r="M195" s="127">
        <f t="shared" si="50"/>
        <v>52038</v>
      </c>
      <c r="N195" s="127">
        <f t="shared" si="50"/>
        <v>0</v>
      </c>
      <c r="O195" s="127">
        <f t="shared" si="50"/>
        <v>0</v>
      </c>
      <c r="P195" s="127">
        <f t="shared" si="50"/>
        <v>0</v>
      </c>
      <c r="Q195" s="127">
        <f t="shared" si="50"/>
        <v>81397</v>
      </c>
      <c r="R195" s="127">
        <f t="shared" si="50"/>
        <v>1769</v>
      </c>
      <c r="S195" s="245">
        <f>IF(R195=0,0,IF(ISNONTEXT(T195),R195/$AD195,R195/AG195))</f>
        <v>0.38675120244862266</v>
      </c>
      <c r="T195" s="203" t="s">
        <v>343</v>
      </c>
      <c r="U195" s="246">
        <f t="shared" ref="U195" si="51">IF(S$195,S195/S$195*100,0)</f>
        <v>100</v>
      </c>
      <c r="V195" s="127">
        <f>SUM(V158:V194)</f>
        <v>89176008</v>
      </c>
      <c r="W195" s="127">
        <f>SUM(W158:W194)</f>
        <v>123375</v>
      </c>
      <c r="X195" s="246">
        <f t="shared" ref="X195" si="52">IF($V195,W195/$V195*100,0)</f>
        <v>0.13834999207410137</v>
      </c>
      <c r="Y195" s="127">
        <f>SUM(Y158:Y194)</f>
        <v>4050912</v>
      </c>
      <c r="Z195" s="246">
        <f t="shared" ref="Z195" si="53">IF($V195,Y195/$V195*100,0)</f>
        <v>4.5426029835289334</v>
      </c>
      <c r="AA195" s="127">
        <f>SUM(AA158:AA194)</f>
        <v>1388601</v>
      </c>
      <c r="AB195" s="246">
        <f t="shared" ref="AB195" si="54">IF($V195,AA195/$V195*100,0)</f>
        <v>1.5571464019784333</v>
      </c>
      <c r="AC195" s="127">
        <f>SUM(AC158:AC194)</f>
        <v>432202</v>
      </c>
      <c r="AD195" s="128">
        <f>SUM(AD158:AD194)</f>
        <v>300094</v>
      </c>
      <c r="AE195" s="128">
        <f>SUM(AE158:AE194)</f>
        <v>300094</v>
      </c>
      <c r="AF195" s="128">
        <f>SUM(AF158:AF194)</f>
        <v>300094</v>
      </c>
      <c r="AG195" s="128">
        <f>SUM(AG158:AG194)</f>
        <v>4574</v>
      </c>
    </row>
    <row r="196" spans="1:33" x14ac:dyDescent="0.25">
      <c r="D196" s="77"/>
      <c r="H196" s="77"/>
      <c r="S196" s="77"/>
      <c r="AD196" s="96"/>
    </row>
    <row r="197" spans="1:33" ht="13.5" thickBot="1" x14ac:dyDescent="0.3">
      <c r="A197" s="205">
        <f>(A45+A149+A195)</f>
        <v>170</v>
      </c>
      <c r="B197" s="206" t="s">
        <v>285</v>
      </c>
      <c r="C197" s="235">
        <f>C45+C149+C195</f>
        <v>81851247</v>
      </c>
      <c r="D197" s="236">
        <f>IF(C197=0,0,IF(ISNONTEXT(E197),C197/$AD197,C197/AE197))</f>
        <v>9.2131324702198611</v>
      </c>
      <c r="E197" s="205"/>
      <c r="F197" s="237"/>
      <c r="G197" s="235">
        <f>G45+G149+G195</f>
        <v>1641267511</v>
      </c>
      <c r="H197" s="236">
        <f>IF(G197=0,0,IF(ISNONTEXT(I197),G197/$AD197,G197/AF197))</f>
        <v>184.74019092111124</v>
      </c>
      <c r="I197" s="205"/>
      <c r="J197" s="237"/>
      <c r="K197" s="235">
        <f>K45+K149+K195</f>
        <v>138697778</v>
      </c>
      <c r="L197" s="235">
        <f>L45+L149+L195</f>
        <v>134619488</v>
      </c>
      <c r="M197" s="235">
        <f>M45+M149+M195</f>
        <v>116784</v>
      </c>
      <c r="N197" s="235">
        <f>N45+N149+N195</f>
        <v>107875</v>
      </c>
      <c r="O197" s="235">
        <f>O45+O149+O195</f>
        <v>27236</v>
      </c>
      <c r="P197" s="235">
        <f>P45+P149+P195</f>
        <v>0</v>
      </c>
      <c r="Q197" s="235">
        <f>Q45+Q149+Q195</f>
        <v>92288</v>
      </c>
      <c r="R197" s="235">
        <f>R45+R149+R195</f>
        <v>98000320</v>
      </c>
      <c r="S197" s="236">
        <f>IF(R197=0,0,IF(ISNONTEXT(T197),R197/$AD197,R197/AG197))</f>
        <v>11.030863467283973</v>
      </c>
      <c r="T197" s="209"/>
      <c r="U197" s="237"/>
      <c r="V197" s="235">
        <f>V45+V149+V195</f>
        <v>1821119078</v>
      </c>
      <c r="W197" s="235">
        <f>W45+W149+W195</f>
        <v>84668181</v>
      </c>
      <c r="X197" s="237">
        <f>IF($V197,W197/$V197*100,0)</f>
        <v>4.6492391421754133</v>
      </c>
      <c r="Y197" s="235">
        <f>Y45+Y149+Y195</f>
        <v>36301479</v>
      </c>
      <c r="Z197" s="237">
        <f>IF($V197,Y197/$V197*100,0)</f>
        <v>1.9933610843211429</v>
      </c>
      <c r="AA197" s="235">
        <f>AA45+AA149+AA195</f>
        <v>54985743</v>
      </c>
      <c r="AB197" s="237">
        <f>IF($V197,AA197/$V197*100,0)</f>
        <v>3.0193381456629824</v>
      </c>
      <c r="AC197" s="235">
        <f>AC45+AC149+AC195</f>
        <v>36656504</v>
      </c>
      <c r="AD197" s="228">
        <f>AD45+AD149+AD195</f>
        <v>8884193</v>
      </c>
      <c r="AE197" s="228">
        <f>AE45+AE149+AE195</f>
        <v>8884193</v>
      </c>
      <c r="AF197" s="228">
        <f>AF45+AF149+AF195</f>
        <v>8884193</v>
      </c>
      <c r="AG197" s="228">
        <f>AG45+AG149+AG195</f>
        <v>8588673</v>
      </c>
    </row>
    <row r="198" spans="1:33" ht="13.5" thickTop="1" x14ac:dyDescent="0.25">
      <c r="AD198" s="96"/>
    </row>
    <row r="199" spans="1:33" ht="13.5" thickBot="1" x14ac:dyDescent="0.3"/>
    <row r="200" spans="1:33" s="274" customFormat="1" x14ac:dyDescent="0.25">
      <c r="A200" s="220" t="s">
        <v>484</v>
      </c>
      <c r="B200" s="327"/>
      <c r="C200" s="327"/>
      <c r="D200" s="327"/>
      <c r="E200" s="327"/>
      <c r="F200" s="327"/>
      <c r="G200" s="327"/>
      <c r="H200" s="327"/>
      <c r="I200" s="327"/>
      <c r="J200" s="327"/>
      <c r="K200" s="327"/>
      <c r="L200" s="327"/>
      <c r="M200" s="327"/>
      <c r="N200" s="328"/>
    </row>
    <row r="201" spans="1:33" s="274" customFormat="1" ht="33.75" customHeight="1" thickBot="1" x14ac:dyDescent="0.35">
      <c r="A201" s="410" t="s">
        <v>540</v>
      </c>
      <c r="B201" s="411"/>
      <c r="C201" s="411"/>
      <c r="D201" s="411"/>
      <c r="E201" s="411"/>
      <c r="F201" s="411"/>
      <c r="G201" s="411"/>
      <c r="H201" s="411"/>
      <c r="I201" s="411"/>
      <c r="J201" s="411"/>
      <c r="K201" s="411"/>
      <c r="L201" s="411"/>
      <c r="M201" s="411"/>
      <c r="N201" s="412"/>
    </row>
    <row r="212" spans="1:1" x14ac:dyDescent="0.25">
      <c r="A212" s="99"/>
    </row>
  </sheetData>
  <mergeCells count="7">
    <mergeCell ref="K52:Q52"/>
    <mergeCell ref="W52:AC52"/>
    <mergeCell ref="K5:Q5"/>
    <mergeCell ref="W5:AC5"/>
    <mergeCell ref="A201:N201"/>
    <mergeCell ref="K156:Q156"/>
    <mergeCell ref="W156:AC156"/>
  </mergeCells>
  <printOptions gridLinesSet="0"/>
  <pageMargins left="0.25" right="0.25" top="0.75" bottom="0.75" header="0.3" footer="0.3"/>
  <pageSetup paperSize="3" scale="59" fitToHeight="0" pageOrder="overThenDown" orientation="landscape" r:id="rId1"/>
  <headerFooter alignWithMargins="0"/>
  <rowBreaks count="2" manualBreakCount="2">
    <brk id="46" max="16383" man="1"/>
    <brk id="1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27</vt:i4>
      </vt:variant>
    </vt:vector>
  </HeadingPairs>
  <TitlesOfParts>
    <vt:vector size="48" baseType="lpstr">
      <vt:lpstr>COVER</vt:lpstr>
      <vt:lpstr>Amended Report</vt:lpstr>
      <vt:lpstr>Table of Contents</vt:lpstr>
      <vt:lpstr>Exhibit A</vt:lpstr>
      <vt:lpstr>Exhibit B</vt:lpstr>
      <vt:lpstr>Exhibit B1</vt:lpstr>
      <vt:lpstr>Exhibit B2</vt:lpstr>
      <vt:lpstr>Exhibit C</vt:lpstr>
      <vt:lpstr>Exhibit C1</vt:lpstr>
      <vt:lpstr>Exhibit C2</vt:lpstr>
      <vt:lpstr>Exhibit C3</vt:lpstr>
      <vt:lpstr>Exhibit C4</vt:lpstr>
      <vt:lpstr>Exhibit C5</vt:lpstr>
      <vt:lpstr>Exhibit C6</vt:lpstr>
      <vt:lpstr>Exhibit C7</vt:lpstr>
      <vt:lpstr>Exhibit C8</vt:lpstr>
      <vt:lpstr>Exhibit D</vt:lpstr>
      <vt:lpstr>Exhibit E</vt:lpstr>
      <vt:lpstr>Exhibit F</vt:lpstr>
      <vt:lpstr>Exhibit G</vt:lpstr>
      <vt:lpstr>Exhibit H</vt:lpstr>
      <vt:lpstr>'Amended Report'!Print_Area</vt:lpstr>
      <vt:lpstr>COVER!Print_Area</vt:lpstr>
      <vt:lpstr>'Exhibit A'!Print_Area</vt:lpstr>
      <vt:lpstr>'Exhibit B'!Print_Area</vt:lpstr>
      <vt:lpstr>'Exhibit B1'!Print_Area</vt:lpstr>
      <vt:lpstr>'Exhibit B2'!Print_Area</vt:lpstr>
      <vt:lpstr>'Exhibit C'!Print_Area</vt:lpstr>
      <vt:lpstr>'Exhibit C1'!Print_Area</vt:lpstr>
      <vt:lpstr>'Exhibit C2'!Print_Area</vt:lpstr>
      <vt:lpstr>'Exhibit C3'!Print_Area</vt:lpstr>
      <vt:lpstr>'Exhibit C4'!Print_Area</vt:lpstr>
      <vt:lpstr>'Exhibit C5'!Print_Area</vt:lpstr>
      <vt:lpstr>'Exhibit C6'!Print_Area</vt:lpstr>
      <vt:lpstr>'Exhibit C7'!Print_Area</vt:lpstr>
      <vt:lpstr>'Exhibit C8'!Print_Area</vt:lpstr>
      <vt:lpstr>'Exhibit D'!Print_Area</vt:lpstr>
      <vt:lpstr>'Exhibit E'!Print_Area</vt:lpstr>
      <vt:lpstr>'Exhibit F'!Print_Area</vt:lpstr>
      <vt:lpstr>'Exhibit G'!Print_Area</vt:lpstr>
      <vt:lpstr>'Exhibit H'!Print_Area</vt:lpstr>
      <vt:lpstr>'Table of Contents'!Print_Area</vt:lpstr>
      <vt:lpstr>'Exhibit A'!Print_Area_MI</vt:lpstr>
      <vt:lpstr>'Exhibit C4'!Print_Area_MI</vt:lpstr>
      <vt:lpstr>'Exhibit C8'!Print_Area_MI</vt:lpstr>
      <vt:lpstr>'Exhibit D'!Print_Area_MI</vt:lpstr>
      <vt:lpstr>'Exhibit E'!Print_Area_MI</vt:lpstr>
      <vt:lpstr>Print_Area_MI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Reamy</dc:creator>
  <cp:lastModifiedBy>Rachel Reamy</cp:lastModifiedBy>
  <cp:lastPrinted>2025-10-27T17:50:59Z</cp:lastPrinted>
  <dcterms:created xsi:type="dcterms:W3CDTF">2024-06-01T18:02:43Z</dcterms:created>
  <dcterms:modified xsi:type="dcterms:W3CDTF">2025-10-27T18:29:20Z</dcterms:modified>
</cp:coreProperties>
</file>